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190E33B3-6AC9-4D31-A1B3-E474C3988AF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4" l="1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<sst xmlns="http://schemas.openxmlformats.org/spreadsheetml/2006/main" count="26921" uniqueCount="6958">
  <si>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</si>
  <si>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</si>
  <si>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</si>
  <si>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</si>
  <si>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</si>
  <si>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</si>
  <si>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</si>
  <si>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</si>
  <si>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</si>
  <si>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</si>
  <si>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</si>
  <si>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</si>
  <si>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</si>
  <si>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</si>
  <si>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</si>
  <si>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</si>
  <si>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</si>
  <si>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</si>
  <si>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</si>
  <si>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</si>
  <si>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</si>
  <si>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</si>
  <si>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</si>
  <si>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</si>
  <si>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</si>
  <si>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</si>
  <si>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</si>
  <si>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</si>
  <si>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</si>
  <si>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</si>
  <si>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</si>
  <si>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</si>
  <si>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</si>
  <si>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</si>
  <si>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</si>
  <si>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</si>
  <si>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</si>
  <si>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</si>
  <si>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</si>
  <si>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</si>
  <si>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</si>
  <si>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</si>
  <si>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</si>
  <si>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</si>
  <si>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</si>
  <si>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</si>
  <si>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</si>
  <si>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</si>
  <si>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</si>
  <si>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</si>
  <si>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</si>
  <si>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</si>
  <si>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</si>
  <si>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</si>
  <si>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</si>
  <si>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</si>
  <si>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</si>
  <si>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</si>
  <si>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</si>
  <si>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</si>
  <si>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</si>
  <si>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</si>
  <si>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</si>
  <si>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</si>
  <si>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</si>
  <si>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</si>
  <si>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</si>
  <si>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</si>
  <si>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</si>
  <si>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</si>
  <si>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</si>
  <si>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</si>
  <si>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</si>
  <si>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</si>
  <si>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</si>
  <si>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</si>
  <si>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</si>
  <si>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</si>
  <si>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</si>
  <si>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</si>
  <si>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</si>
  <si>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</si>
  <si>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</si>
  <si>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</si>
  <si>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</si>
  <si>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</si>
  <si>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</si>
  <si>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</si>
  <si>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</si>
  <si>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</si>
  <si>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</si>
  <si>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</si>
  <si>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</si>
  <si>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</si>
  <si>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</si>
  <si>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</si>
  <si>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</si>
  <si>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</si>
  <si>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</si>
  <si>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</si>
  <si>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</si>
  <si>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</si>
  <si>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</si>
  <si>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</si>
  <si>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</si>
  <si>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</si>
  <si>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</si>
  <si>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</si>
  <si>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</si>
  <si>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</si>
  <si>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</si>
  <si>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</si>
  <si>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</si>
  <si>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</si>
  <si>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</si>
  <si>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</si>
  <si>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</si>
  <si>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</si>
  <si>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</si>
  <si>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</si>
  <si>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</si>
  <si>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</si>
  <si>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</si>
  <si>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</si>
  <si>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</si>
  <si>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</si>
  <si>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</si>
  <si>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</si>
  <si>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</si>
  <si>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</si>
  <si>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</si>
  <si>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</si>
  <si>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</si>
  <si>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</si>
  <si>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</si>
  <si>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</si>
  <si>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</si>
  <si>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</si>
  <si>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</si>
  <si>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</si>
  <si>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</si>
  <si>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</si>
  <si>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</si>
  <si>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</si>
  <si>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</si>
  <si>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</si>
  <si>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</si>
  <si>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</si>
  <si>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</si>
  <si>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</si>
  <si>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</si>
  <si>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</si>
  <si>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</si>
  <si>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</si>
  <si>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</si>
  <si>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</si>
  <si>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</si>
  <si>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</si>
  <si>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</si>
  <si>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</si>
  <si>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</si>
  <si>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</si>
  <si>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</si>
  <si>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</si>
  <si>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</si>
  <si>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</si>
  <si>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</si>
  <si>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</si>
  <si>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</si>
  <si>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</si>
  <si>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</si>
  <si>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</si>
  <si>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</si>
  <si>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</si>
  <si>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</si>
  <si>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</si>
  <si>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</si>
  <si>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</si>
  <si>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</si>
  <si>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</si>
  <si>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</si>
  <si>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</si>
  <si>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</si>
  <si>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</si>
  <si>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</si>
  <si>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</si>
  <si>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</si>
  <si>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</si>
  <si>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</si>
  <si>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</si>
  <si>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</si>
  <si>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</si>
  <si>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</si>
  <si>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</si>
  <si>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</si>
  <si>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</si>
  <si>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</si>
  <si>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</si>
  <si>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</si>
  <si>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</si>
  <si>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</si>
  <si>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</si>
  <si>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</si>
  <si>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</si>
  <si>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</si>
  <si>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</si>
  <si>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</si>
  <si>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</si>
  <si>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</si>
  <si>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</si>
  <si>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</si>
  <si>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</si>
  <si>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</si>
  <si>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</si>
  <si>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</si>
  <si>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</si>
  <si>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</si>
  <si>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</si>
  <si>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</si>
  <si>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</si>
  <si>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</si>
  <si>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</si>
  <si>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</si>
  <si>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</si>
  <si>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</si>
  <si>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</si>
  <si>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</si>
  <si>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</si>
  <si>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</si>
  <si>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</si>
  <si>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</si>
  <si>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</si>
  <si>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</si>
  <si>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</si>
  <si>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</si>
  <si>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</si>
  <si>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</si>
  <si>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</si>
  <si>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</si>
  <si>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</si>
  <si>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</si>
  <si>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</si>
  <si>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</si>
  <si>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</si>
  <si>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</si>
  <si>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</si>
  <si>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</si>
  <si>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</si>
  <si>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</si>
  <si>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</si>
  <si>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</si>
  <si>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</si>
  <si>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</si>
  <si>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</si>
  <si>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</si>
  <si>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</si>
  <si>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</si>
  <si>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</si>
  <si>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</si>
  <si>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</si>
  <si>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</si>
  <si>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</si>
  <si>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</si>
  <si>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</si>
  <si>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</si>
  <si>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</si>
  <si>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</si>
  <si>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</si>
  <si>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</si>
  <si>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</si>
  <si>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</si>
  <si>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</si>
  <si>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</si>
  <si>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</si>
  <si>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</si>
  <si>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</si>
  <si>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</si>
  <si>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</si>
  <si>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</si>
  <si>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</si>
  <si>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</si>
  <si>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</si>
  <si>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</si>
  <si>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</si>
  <si>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</si>
  <si>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</si>
  <si>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</si>
  <si>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</si>
  <si>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</si>
  <si>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</si>
  <si>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</si>
  <si>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</si>
  <si>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</si>
  <si>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</si>
  <si>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</si>
  <si>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</si>
  <si>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</si>
  <si>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</si>
  <si>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</si>
  <si>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</si>
  <si>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</si>
  <si>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</si>
  <si>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</si>
  <si>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</si>
  <si>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</si>
  <si>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</si>
  <si>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</si>
  <si>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</si>
  <si>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</si>
  <si>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</si>
  <si>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</si>
  <si>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</si>
  <si>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</si>
  <si>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</si>
  <si>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</si>
  <si>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</si>
  <si>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</si>
  <si>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</si>
  <si>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</si>
  <si>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</si>
  <si>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</si>
  <si>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</si>
  <si>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</si>
  <si>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</si>
  <si>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</si>
  <si>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</si>
  <si>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</si>
  <si>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</si>
  <si>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</si>
  <si>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</si>
  <si>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</si>
  <si>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</si>
  <si>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</si>
  <si>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</si>
  <si>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</si>
  <si>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Stammheim</t>
  </si>
  <si>
    <t>Wädenswil</t>
  </si>
  <si>
    <t>Elgg</t>
  </si>
  <si>
    <t>Horgen</t>
  </si>
  <si>
    <t>Illnau-Effretikon</t>
  </si>
  <si>
    <t>Bauma</t>
  </si>
  <si>
    <t>Wiesendangen</t>
  </si>
  <si>
    <t>17</t>
  </si>
  <si>
    <t>Unterdorfstrasse</t>
  </si>
  <si>
    <t>3.1</t>
  </si>
  <si>
    <t>Adresse</t>
  </si>
  <si>
    <t>16</t>
  </si>
  <si>
    <t>nein / non</t>
  </si>
  <si>
    <t>14</t>
  </si>
  <si>
    <t>EGRID</t>
  </si>
  <si>
    <t>1458</t>
  </si>
  <si>
    <t>GKODE-N</t>
  </si>
  <si>
    <t>LINK</t>
  </si>
  <si>
    <t>Only in GWR, with coordinates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</si>
  <si>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</si>
  <si>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</si>
  <si>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</si>
  <si>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</si>
  <si>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</si>
  <si>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</si>
  <si>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</si>
  <si>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</si>
  <si>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</si>
  <si>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</si>
  <si>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Multbergstrasse</t>
  </si>
  <si>
    <t>78.1</t>
  </si>
  <si>
    <t>Gartenhaus</t>
  </si>
  <si>
    <t>2.2</t>
  </si>
  <si>
    <t>1.1</t>
  </si>
  <si>
    <t>Berg</t>
  </si>
  <si>
    <t>Rümlangerstrasse</t>
  </si>
  <si>
    <t>Oberhasli</t>
  </si>
  <si>
    <t>n.n.</t>
  </si>
  <si>
    <t>Watt</t>
  </si>
  <si>
    <t>Adetswil</t>
  </si>
  <si>
    <t>n.n</t>
  </si>
  <si>
    <t>n.v.</t>
  </si>
  <si>
    <t>Wald ZH</t>
  </si>
  <si>
    <t>Wetzikon ZH</t>
  </si>
  <si>
    <t>Kemptnerstrasse</t>
  </si>
  <si>
    <t>Kilchberg ZH</t>
  </si>
  <si>
    <t>Forch</t>
  </si>
  <si>
    <t>Alte Landstrasse</t>
  </si>
  <si>
    <t>Bergstrasse</t>
  </si>
  <si>
    <t>Ebmatingen</t>
  </si>
  <si>
    <t>Gutenswil</t>
  </si>
  <si>
    <t>Effretikerstrasse</t>
  </si>
  <si>
    <t>Effretikon</t>
  </si>
  <si>
    <t>Pfäffikerstrasse</t>
  </si>
  <si>
    <t>Industriestrasse</t>
  </si>
  <si>
    <t>2b</t>
  </si>
  <si>
    <t>Stationsstrasse</t>
  </si>
  <si>
    <t>Unterstammheim</t>
  </si>
  <si>
    <t>Waltalingen</t>
  </si>
  <si>
    <t>Guntalingen</t>
  </si>
  <si>
    <t>Dorfstrasse</t>
  </si>
  <si>
    <t>Steinacherstrasse</t>
  </si>
  <si>
    <t>9b</t>
  </si>
  <si>
    <t>Terrassenhaus</t>
  </si>
  <si>
    <t>CH648928779085</t>
  </si>
  <si>
    <t>5604</t>
  </si>
  <si>
    <t>3155</t>
  </si>
  <si>
    <t>Alter Schulhausweg</t>
  </si>
  <si>
    <t>Schopf</t>
  </si>
  <si>
    <t>4864</t>
  </si>
  <si>
    <t>4719</t>
  </si>
  <si>
    <t>354</t>
  </si>
  <si>
    <t>Wolserstrasse</t>
  </si>
  <si>
    <t>53.2</t>
  </si>
  <si>
    <t>CH567716137712</t>
  </si>
  <si>
    <t>373</t>
  </si>
  <si>
    <t>2000</t>
  </si>
  <si>
    <t>138</t>
  </si>
  <si>
    <t>Erli</t>
  </si>
  <si>
    <t>Nebengebäude</t>
  </si>
  <si>
    <t>1739</t>
  </si>
  <si>
    <t>CH307746750585</t>
  </si>
  <si>
    <t>289</t>
  </si>
  <si>
    <t>2.1</t>
  </si>
  <si>
    <t>Mädikon</t>
  </si>
  <si>
    <t>3.2</t>
  </si>
  <si>
    <t>1341</t>
  </si>
  <si>
    <t>629</t>
  </si>
  <si>
    <t>CH167705467652</t>
  </si>
  <si>
    <t>1340</t>
  </si>
  <si>
    <t>Im Muchried</t>
  </si>
  <si>
    <t>Wettswil</t>
  </si>
  <si>
    <t>Im Muchried 18</t>
  </si>
  <si>
    <t>CH631977117186</t>
  </si>
  <si>
    <t>1921</t>
  </si>
  <si>
    <t>691</t>
  </si>
  <si>
    <t>ja / oui</t>
  </si>
  <si>
    <t>Oberdorfstrasse</t>
  </si>
  <si>
    <t>44</t>
  </si>
  <si>
    <t>Winterthurerstrasse</t>
  </si>
  <si>
    <t>13</t>
  </si>
  <si>
    <t>CH639177869230</t>
  </si>
  <si>
    <t>53</t>
  </si>
  <si>
    <t>499</t>
  </si>
  <si>
    <t>CH659291778639</t>
  </si>
  <si>
    <t>2128</t>
  </si>
  <si>
    <t>501</t>
  </si>
  <si>
    <t>Feldstrasse</t>
  </si>
  <si>
    <t>Unterstand</t>
  </si>
  <si>
    <t>Hochfelderstrasse</t>
  </si>
  <si>
    <t>Garderobengebäude</t>
  </si>
  <si>
    <t>CH879977964917</t>
  </si>
  <si>
    <t>8991</t>
  </si>
  <si>
    <t>Im Nippel</t>
  </si>
  <si>
    <t>Aufzugsanlage</t>
  </si>
  <si>
    <t>CH479977024947</t>
  </si>
  <si>
    <t>8602</t>
  </si>
  <si>
    <t>unterirdisches Gebäude</t>
  </si>
  <si>
    <t>3145</t>
  </si>
  <si>
    <t>Hörnliweg</t>
  </si>
  <si>
    <t>10a</t>
  </si>
  <si>
    <t>Geräteschuppen</t>
  </si>
  <si>
    <t>3601</t>
  </si>
  <si>
    <t>n.V.</t>
  </si>
  <si>
    <t>CH258298774436</t>
  </si>
  <si>
    <t>3595</t>
  </si>
  <si>
    <t>767</t>
  </si>
  <si>
    <t>Amtshausgasse</t>
  </si>
  <si>
    <t>6</t>
  </si>
  <si>
    <t>CH467748389949</t>
  </si>
  <si>
    <t>4009</t>
  </si>
  <si>
    <t>2823</t>
  </si>
  <si>
    <t>CH459948773862</t>
  </si>
  <si>
    <t>4008</t>
  </si>
  <si>
    <t>713</t>
  </si>
  <si>
    <t>Fuhrstrasse</t>
  </si>
  <si>
    <t>39.3</t>
  </si>
  <si>
    <t>Container</t>
  </si>
  <si>
    <t>CH167758167257</t>
  </si>
  <si>
    <t>873</t>
  </si>
  <si>
    <t>Lagercontainer</t>
  </si>
  <si>
    <t>39.4</t>
  </si>
  <si>
    <t>99999</t>
  </si>
  <si>
    <t>5</t>
  </si>
  <si>
    <t>Tiefgarage</t>
  </si>
  <si>
    <t>Dufaux-Strasse</t>
  </si>
  <si>
    <t>Glattpark (Opfikon)</t>
  </si>
  <si>
    <t>Unterniveaugarage</t>
  </si>
  <si>
    <t>CH907737852608</t>
  </si>
  <si>
    <t>8172</t>
  </si>
  <si>
    <t>2105</t>
  </si>
  <si>
    <t>CH643726778458</t>
  </si>
  <si>
    <t>8197</t>
  </si>
  <si>
    <t>2112</t>
  </si>
  <si>
    <t>Flughofstrasse</t>
  </si>
  <si>
    <t>45</t>
  </si>
  <si>
    <t>Glattbrugg</t>
  </si>
  <si>
    <t>Hotel</t>
  </si>
  <si>
    <t>CH443726777241</t>
  </si>
  <si>
    <t>8659</t>
  </si>
  <si>
    <t>2104</t>
  </si>
  <si>
    <t>CH767726377575</t>
  </si>
  <si>
    <t>8779</t>
  </si>
  <si>
    <t>2103</t>
  </si>
  <si>
    <t>Thurgauerstrasse</t>
  </si>
  <si>
    <t>109</t>
  </si>
  <si>
    <t>CH907737792626</t>
  </si>
  <si>
    <t>8950</t>
  </si>
  <si>
    <t>942</t>
  </si>
  <si>
    <t>CH992677793712</t>
  </si>
  <si>
    <t>8860</t>
  </si>
  <si>
    <t>1163</t>
  </si>
  <si>
    <t>Vega-Strasse</t>
  </si>
  <si>
    <t>3</t>
  </si>
  <si>
    <t>CH307737852618</t>
  </si>
  <si>
    <t>8234</t>
  </si>
  <si>
    <t>2172</t>
  </si>
  <si>
    <t>Schützenstrasse</t>
  </si>
  <si>
    <t>31</t>
  </si>
  <si>
    <t>Wohnhaus</t>
  </si>
  <si>
    <t>CH898577749856</t>
  </si>
  <si>
    <t>10299</t>
  </si>
  <si>
    <t>2324</t>
  </si>
  <si>
    <t>CH887485987720</t>
  </si>
  <si>
    <t>10298</t>
  </si>
  <si>
    <t>2323</t>
  </si>
  <si>
    <t>33</t>
  </si>
  <si>
    <t>CH807798748549</t>
  </si>
  <si>
    <t>10300</t>
  </si>
  <si>
    <t>2325</t>
  </si>
  <si>
    <t>CH819874857777</t>
  </si>
  <si>
    <t>10301</t>
  </si>
  <si>
    <t>2326</t>
  </si>
  <si>
    <t>Alte Buchserstrasse</t>
  </si>
  <si>
    <t>11</t>
  </si>
  <si>
    <t>Nicht eindeutig</t>
  </si>
  <si>
    <t>CH499077798357</t>
  </si>
  <si>
    <t>378</t>
  </si>
  <si>
    <t>CH539077837916</t>
  </si>
  <si>
    <t>766</t>
  </si>
  <si>
    <t>377</t>
  </si>
  <si>
    <t>12</t>
  </si>
  <si>
    <t>CH767790837045</t>
  </si>
  <si>
    <t>28</t>
  </si>
  <si>
    <t>367</t>
  </si>
  <si>
    <t>Nord</t>
  </si>
  <si>
    <t>CH757090778329</t>
  </si>
  <si>
    <t>212</t>
  </si>
  <si>
    <t>40</t>
  </si>
  <si>
    <t>Hörnlistrasse</t>
  </si>
  <si>
    <t>16.1</t>
  </si>
  <si>
    <t>CH145055777711</t>
  </si>
  <si>
    <t>2308</t>
  </si>
  <si>
    <t>649</t>
  </si>
  <si>
    <t>30.1</t>
  </si>
  <si>
    <t>EGID 29503</t>
  </si>
  <si>
    <t>CH867755507235</t>
  </si>
  <si>
    <t>1251</t>
  </si>
  <si>
    <t>201</t>
  </si>
  <si>
    <t>34</t>
  </si>
  <si>
    <t>Lagergebäude und Büro</t>
  </si>
  <si>
    <t>CH174277953961</t>
  </si>
  <si>
    <t>3206</t>
  </si>
  <si>
    <t>2999</t>
  </si>
  <si>
    <t>CH844239777439</t>
  </si>
  <si>
    <t>2253</t>
  </si>
  <si>
    <t>708</t>
  </si>
  <si>
    <t>CH716188877708</t>
  </si>
  <si>
    <t>7968</t>
  </si>
  <si>
    <t>3029</t>
  </si>
  <si>
    <t>CH707761998748</t>
  </si>
  <si>
    <t>6835</t>
  </si>
  <si>
    <t>141</t>
  </si>
  <si>
    <t>Bäulerstrasse</t>
  </si>
  <si>
    <t>8</t>
  </si>
  <si>
    <t>Betriebsgebäude</t>
  </si>
  <si>
    <t>5665</t>
  </si>
  <si>
    <t>1073</t>
  </si>
  <si>
    <t>Lagergebäude 1087</t>
  </si>
  <si>
    <t>1087</t>
  </si>
  <si>
    <t>Lagergebäude 1088</t>
  </si>
  <si>
    <t>1088</t>
  </si>
  <si>
    <t>Magazin</t>
  </si>
  <si>
    <t>1089</t>
  </si>
  <si>
    <t>263</t>
  </si>
  <si>
    <t>413</t>
  </si>
  <si>
    <t>Ladengebäude mit Büro</t>
  </si>
  <si>
    <t>CH467717027770</t>
  </si>
  <si>
    <t>3568</t>
  </si>
  <si>
    <t>385</t>
  </si>
  <si>
    <t>Wohnhaus mit Bank</t>
  </si>
  <si>
    <t>CH731777028621</t>
  </si>
  <si>
    <t>3639</t>
  </si>
  <si>
    <t>384</t>
  </si>
  <si>
    <t>Wibachstrasse</t>
  </si>
  <si>
    <t>CH670277721792</t>
  </si>
  <si>
    <t>3606</t>
  </si>
  <si>
    <t>1955</t>
  </si>
  <si>
    <t>1217</t>
  </si>
  <si>
    <t>Im Chopfholz</t>
  </si>
  <si>
    <t>CH807789866121</t>
  </si>
  <si>
    <t>4918</t>
  </si>
  <si>
    <t>2301</t>
  </si>
  <si>
    <t>Wändhüslenstrasse</t>
  </si>
  <si>
    <t>8b</t>
  </si>
  <si>
    <t>Garage</t>
  </si>
  <si>
    <t>4491</t>
  </si>
  <si>
    <t>87</t>
  </si>
  <si>
    <t>CH733477878584</t>
  </si>
  <si>
    <t>3664</t>
  </si>
  <si>
    <t>Gewächshaus</t>
  </si>
  <si>
    <t>2</t>
  </si>
  <si>
    <t>10</t>
  </si>
  <si>
    <t>Wagenschopf</t>
  </si>
  <si>
    <t>Rütistrasse</t>
  </si>
  <si>
    <t>15a</t>
  </si>
  <si>
    <t>Trafostation</t>
  </si>
  <si>
    <t>754</t>
  </si>
  <si>
    <t>799</t>
  </si>
  <si>
    <t>1457</t>
  </si>
  <si>
    <t>1</t>
  </si>
  <si>
    <t>CH511799097741</t>
  </si>
  <si>
    <t>4974</t>
  </si>
  <si>
    <t>3853</t>
  </si>
  <si>
    <t>Aathal-Seegräben</t>
  </si>
  <si>
    <t>Garage mit Wohnung</t>
  </si>
  <si>
    <t>3479</t>
  </si>
  <si>
    <t>46</t>
  </si>
  <si>
    <t>CH635677167439</t>
  </si>
  <si>
    <t>Gstalderstrasse</t>
  </si>
  <si>
    <t>11b</t>
  </si>
  <si>
    <t>Autounterstand</t>
  </si>
  <si>
    <t>CH167756167473</t>
  </si>
  <si>
    <t>4179</t>
  </si>
  <si>
    <t>225</t>
  </si>
  <si>
    <t>Binzholzweg</t>
  </si>
  <si>
    <t>19.2</t>
  </si>
  <si>
    <t>Holzschopf</t>
  </si>
  <si>
    <t>CH580386487746</t>
  </si>
  <si>
    <t>8417</t>
  </si>
  <si>
    <t>3727</t>
  </si>
  <si>
    <t>Güntisbergstrasse</t>
  </si>
  <si>
    <t>27.1</t>
  </si>
  <si>
    <t>Remise</t>
  </si>
  <si>
    <t>CH714805867742</t>
  </si>
  <si>
    <t>6202</t>
  </si>
  <si>
    <t>1417</t>
  </si>
  <si>
    <t>Hofstrasse</t>
  </si>
  <si>
    <t>Fabrikgebäude 3135</t>
  </si>
  <si>
    <t>CH827774955273</t>
  </si>
  <si>
    <t>5930</t>
  </si>
  <si>
    <t>3135</t>
  </si>
  <si>
    <t>CH215210957732</t>
  </si>
  <si>
    <t>9973</t>
  </si>
  <si>
    <t>Soodring</t>
  </si>
  <si>
    <t>29</t>
  </si>
  <si>
    <t>Aussencontainer</t>
  </si>
  <si>
    <t>CH290677755112</t>
  </si>
  <si>
    <t>7396</t>
  </si>
  <si>
    <t>1243</t>
  </si>
  <si>
    <t>71</t>
  </si>
  <si>
    <t>534</t>
  </si>
  <si>
    <t>Gartenstrasse</t>
  </si>
  <si>
    <t>CH539377917116</t>
  </si>
  <si>
    <t>1791</t>
  </si>
  <si>
    <t>5072</t>
  </si>
  <si>
    <t>3657</t>
  </si>
  <si>
    <t>Sihlwaldstrasse</t>
  </si>
  <si>
    <t>CH757689779756</t>
  </si>
  <si>
    <t>3819</t>
  </si>
  <si>
    <t>1020</t>
  </si>
  <si>
    <t>CH549789778736</t>
  </si>
  <si>
    <t>3905</t>
  </si>
  <si>
    <t>386</t>
  </si>
  <si>
    <t>21</t>
  </si>
  <si>
    <t>CH279777878968</t>
  </si>
  <si>
    <t>4447</t>
  </si>
  <si>
    <t>1562</t>
  </si>
  <si>
    <t>Alemannenweg</t>
  </si>
  <si>
    <t>19</t>
  </si>
  <si>
    <t>Gartenpavillon</t>
  </si>
  <si>
    <t>CH734677467884</t>
  </si>
  <si>
    <t>4834</t>
  </si>
  <si>
    <t>1166</t>
  </si>
  <si>
    <t>Gartengerätehaus</t>
  </si>
  <si>
    <t>CH258546774633</t>
  </si>
  <si>
    <t>5608</t>
  </si>
  <si>
    <t>Pergola</t>
  </si>
  <si>
    <t>Überdachung bei Treppenabgang zur UNG</t>
  </si>
  <si>
    <t>CH544646778259</t>
  </si>
  <si>
    <t>5696</t>
  </si>
  <si>
    <t>Im Loorain</t>
  </si>
  <si>
    <t>CH144646777706</t>
  </si>
  <si>
    <t>5085</t>
  </si>
  <si>
    <t>Gartengerätehaus im Loorain bei 23</t>
  </si>
  <si>
    <t>CH257746774655</t>
  </si>
  <si>
    <t>5087</t>
  </si>
  <si>
    <t>CH158746774613</t>
  </si>
  <si>
    <t>5860</t>
  </si>
  <si>
    <t>CH340931779485</t>
  </si>
  <si>
    <t>Rainstrasse</t>
  </si>
  <si>
    <t>50</t>
  </si>
  <si>
    <t>Einfamilienhaus</t>
  </si>
  <si>
    <t>CH359376770836</t>
  </si>
  <si>
    <t>5497</t>
  </si>
  <si>
    <t>1144</t>
  </si>
  <si>
    <t>Schwylerstrasse</t>
  </si>
  <si>
    <t>3a.1</t>
  </si>
  <si>
    <t>12823</t>
  </si>
  <si>
    <t>CH927704760891</t>
  </si>
  <si>
    <t>12821</t>
  </si>
  <si>
    <t>3b.1</t>
  </si>
  <si>
    <t>12824</t>
  </si>
  <si>
    <t>CH507784865379</t>
  </si>
  <si>
    <t>4942</t>
  </si>
  <si>
    <t>608</t>
  </si>
  <si>
    <t>Langwisstrasse</t>
  </si>
  <si>
    <t>24a</t>
  </si>
  <si>
    <t>EFH</t>
  </si>
  <si>
    <t>4786</t>
  </si>
  <si>
    <t>CH788860577724</t>
  </si>
  <si>
    <t>Lettenstrasse</t>
  </si>
  <si>
    <t>UNG Lettenstr. 11 - 13 a - c</t>
  </si>
  <si>
    <t>4823</t>
  </si>
  <si>
    <t>Sunnenhofstrasse</t>
  </si>
  <si>
    <t>38</t>
  </si>
  <si>
    <t>ARA</t>
  </si>
  <si>
    <t>CH288760577727</t>
  </si>
  <si>
    <t>3893</t>
  </si>
  <si>
    <t>1078</t>
  </si>
  <si>
    <t>Technikgebäude</t>
  </si>
  <si>
    <t>Goldhaldenstrasse</t>
  </si>
  <si>
    <t>Goldhaldenstrasse 8a - 8f</t>
  </si>
  <si>
    <t>CH267723227427</t>
  </si>
  <si>
    <t>8621</t>
  </si>
  <si>
    <t>2330</t>
  </si>
  <si>
    <t>Höhestrasse</t>
  </si>
  <si>
    <t>67a.1</t>
  </si>
  <si>
    <t>Badehaus</t>
  </si>
  <si>
    <t>CH807722002347</t>
  </si>
  <si>
    <t>10450</t>
  </si>
  <si>
    <t>n,v,</t>
  </si>
  <si>
    <t>2855</t>
  </si>
  <si>
    <t>Kemptpark</t>
  </si>
  <si>
    <t>Kemptthal</t>
  </si>
  <si>
    <t>Bürogebäude</t>
  </si>
  <si>
    <t>3363</t>
  </si>
  <si>
    <t>1246</t>
  </si>
  <si>
    <t>CH607754910161</t>
  </si>
  <si>
    <t>Rigacher</t>
  </si>
  <si>
    <t>CH789801547703</t>
  </si>
  <si>
    <t>2343</t>
  </si>
  <si>
    <t>57</t>
  </si>
  <si>
    <t>CH790177985402</t>
  </si>
  <si>
    <t>2342</t>
  </si>
  <si>
    <t>56</t>
  </si>
  <si>
    <t>6a</t>
  </si>
  <si>
    <t>Neuhausstrasse</t>
  </si>
  <si>
    <t>11530</t>
  </si>
  <si>
    <t>1157</t>
  </si>
  <si>
    <t>CH139477037495</t>
  </si>
  <si>
    <t>Weidstrasse</t>
  </si>
  <si>
    <t>Pfaffhausen</t>
  </si>
  <si>
    <t>CH475677863993</t>
  </si>
  <si>
    <t>1266</t>
  </si>
  <si>
    <t>1924</t>
  </si>
  <si>
    <t>Loorenstrasse</t>
  </si>
  <si>
    <t>6497</t>
  </si>
  <si>
    <t>CH767730158496</t>
  </si>
  <si>
    <t>976</t>
  </si>
  <si>
    <t>Bürocontainer</t>
  </si>
  <si>
    <t>CH641167777116</t>
  </si>
  <si>
    <t>2231</t>
  </si>
  <si>
    <t>719</t>
  </si>
  <si>
    <t>Bushäuschen</t>
  </si>
  <si>
    <t>CH988467117742</t>
  </si>
  <si>
    <t>8181</t>
  </si>
  <si>
    <t>CH227794671128</t>
  </si>
  <si>
    <t>7701</t>
  </si>
  <si>
    <t>Buswartehalle</t>
  </si>
  <si>
    <t>CH927799671136</t>
  </si>
  <si>
    <t>5529</t>
  </si>
  <si>
    <t>CH141167770162</t>
  </si>
  <si>
    <t>7080</t>
  </si>
  <si>
    <t>64.1</t>
  </si>
  <si>
    <t>1680</t>
  </si>
  <si>
    <t>865</t>
  </si>
  <si>
    <t>CH797877883707</t>
  </si>
  <si>
    <t>1505</t>
  </si>
  <si>
    <t>862</t>
  </si>
  <si>
    <t>68.1</t>
  </si>
  <si>
    <t>1510</t>
  </si>
  <si>
    <t>869</t>
  </si>
  <si>
    <t>CH727788783747</t>
  </si>
  <si>
    <t>1506</t>
  </si>
  <si>
    <t>863</t>
  </si>
  <si>
    <t>77.1</t>
  </si>
  <si>
    <t>1488</t>
  </si>
  <si>
    <t>547</t>
  </si>
  <si>
    <t>CH458778773720</t>
  </si>
  <si>
    <t>1487</t>
  </si>
  <si>
    <t>724</t>
  </si>
  <si>
    <t>2c</t>
  </si>
  <si>
    <t>Aesch ZH</t>
  </si>
  <si>
    <t>CH427773006901</t>
  </si>
  <si>
    <t>CH516973007762</t>
  </si>
  <si>
    <t>1486</t>
  </si>
  <si>
    <t>387</t>
  </si>
  <si>
    <t>Zürcherstrasse</t>
  </si>
  <si>
    <t>Obere Bachstrasse</t>
  </si>
  <si>
    <t>9a.1</t>
  </si>
  <si>
    <t>5866</t>
  </si>
  <si>
    <t>CH238677267216</t>
  </si>
  <si>
    <t>Uitikon Waldegg</t>
  </si>
  <si>
    <t>Anstaltsgebäude</t>
  </si>
  <si>
    <t>CH674877772687</t>
  </si>
  <si>
    <t>2672</t>
  </si>
  <si>
    <t>135</t>
  </si>
  <si>
    <t>Keller</t>
  </si>
  <si>
    <t>CH357471776849</t>
  </si>
  <si>
    <t>WT3027</t>
  </si>
  <si>
    <t>WT4149</t>
  </si>
  <si>
    <t>2130</t>
  </si>
  <si>
    <t>Feldernstrasse</t>
  </si>
  <si>
    <t>CH946871777185</t>
  </si>
  <si>
    <t>WT3919</t>
  </si>
  <si>
    <t>2247</t>
  </si>
  <si>
    <t>Wohnhaus mit Schopf</t>
  </si>
  <si>
    <t>CH967771687195</t>
  </si>
  <si>
    <t>WT3917</t>
  </si>
  <si>
    <t>2003</t>
  </si>
  <si>
    <t>Möhe</t>
  </si>
  <si>
    <t>CH878577879882</t>
  </si>
  <si>
    <t>UH4097</t>
  </si>
  <si>
    <t>1541</t>
  </si>
  <si>
    <t>CH857828773891</t>
  </si>
  <si>
    <t>HN6871</t>
  </si>
  <si>
    <t>1605</t>
  </si>
  <si>
    <t>1748</t>
  </si>
  <si>
    <t>Wattstrasse</t>
  </si>
  <si>
    <t>CH218320577792</t>
  </si>
  <si>
    <t>IE7367</t>
  </si>
  <si>
    <t>1842</t>
  </si>
  <si>
    <t>CH282057837739</t>
  </si>
  <si>
    <t>IE7366</t>
  </si>
  <si>
    <t>4715</t>
  </si>
  <si>
    <t>Link</t>
  </si>
  <si>
    <t>Obsolete in GWR</t>
  </si>
  <si>
    <t>2674490.448 1235907.133</t>
  </si>
  <si>
    <t>2674482.014 1235907.760</t>
  </si>
  <si>
    <t>2674717.368 1234780.867</t>
  </si>
  <si>
    <t>2674491.574 1235924.858</t>
  </si>
  <si>
    <t>2674986.009 1235433.785</t>
  </si>
  <si>
    <t>2674479.464 1235933.111</t>
  </si>
  <si>
    <t>2673633.812 1235114.680</t>
  </si>
  <si>
    <t>2673605.000 1235124.000</t>
  </si>
  <si>
    <t>2678392.147 1242835.355</t>
  </si>
  <si>
    <t>2691063.795 1276294.945</t>
  </si>
  <si>
    <t>2694207.109 1277016.736</t>
  </si>
  <si>
    <t>2686882.487 1262239.530</t>
  </si>
  <si>
    <t>2686882.096 1261698.701</t>
  </si>
  <si>
    <t>2686724.257 1262249.659</t>
  </si>
  <si>
    <t>2687195.620 1262792.729</t>
  </si>
  <si>
    <t>2687950.221 1261794.606</t>
  </si>
  <si>
    <t>2686250.685 1264341.713</t>
  </si>
  <si>
    <t>2680793.285 1262129.392</t>
  </si>
  <si>
    <t>2680796.749 1262125.844</t>
  </si>
  <si>
    <t>2682705.504 1274779.118</t>
  </si>
  <si>
    <t>2675609.448 1264407.760</t>
  </si>
  <si>
    <t>2676297.801 1259264.105</t>
  </si>
  <si>
    <t>2676405.570 1259781.466</t>
  </si>
  <si>
    <t>2678107.363 1262952.280</t>
  </si>
  <si>
    <t>2678127.042 1262384.963</t>
  </si>
  <si>
    <t>2680310.402 1260877.556</t>
  </si>
  <si>
    <t>2680032.083 1260047.422</t>
  </si>
  <si>
    <t>2680164.169 1257611.223</t>
  </si>
  <si>
    <t>2670622.951 1262396.125</t>
  </si>
  <si>
    <t>2671286.838 1262261.416</t>
  </si>
  <si>
    <t>2670680.161 1262626.654</t>
  </si>
  <si>
    <t>2670390.174 1260770.214</t>
  </si>
  <si>
    <t>2670381.463 1261657.699</t>
  </si>
  <si>
    <t>2671234.902 1262032.695</t>
  </si>
  <si>
    <t>2669710.836 1262514.819</t>
  </si>
  <si>
    <t>2681857.846 1259046.272</t>
  </si>
  <si>
    <t>2681197.571 1259043.630</t>
  </si>
  <si>
    <t>2680106.784 1259182.989</t>
  </si>
  <si>
    <t>2672650.816 1256580.801</t>
  </si>
  <si>
    <t>2677817.245 1254085.628</t>
  </si>
  <si>
    <t>2678049.027 1254721.373</t>
  </si>
  <si>
    <t>2678093.664 1254728.240</t>
  </si>
  <si>
    <t>2678118.163 1254707.066</t>
  </si>
  <si>
    <t>2678123.048 1254683.894</t>
  </si>
  <si>
    <t>2678112.474 1254668.908</t>
  </si>
  <si>
    <t>2677212.359 1254967.786</t>
  </si>
  <si>
    <t>2677591.644 1253861.312</t>
  </si>
  <si>
    <t>2678080.115 1254683.509</t>
  </si>
  <si>
    <t>2677875.786 1253716.554</t>
  </si>
  <si>
    <t>2677524.972 1253366.875</t>
  </si>
  <si>
    <t>2678718.040 1255149.741</t>
  </si>
  <si>
    <t>2682068.023 1256991.246</t>
  </si>
  <si>
    <t>2682068.078 1256988.023</t>
  </si>
  <si>
    <t>2671639.500 1261081.500</t>
  </si>
  <si>
    <t>2699550.911 1240273.985</t>
  </si>
  <si>
    <t>2699300.250 1240418.220</t>
  </si>
  <si>
    <t>2699282.861 1240434.505</t>
  </si>
  <si>
    <t>2701589.304 1241068.638</t>
  </si>
  <si>
    <t>2701858.601 1237493.282</t>
  </si>
  <si>
    <t>2701862.141 1237496.300</t>
  </si>
  <si>
    <t>2705936.522 1240425.787</t>
  </si>
  <si>
    <t>2705910.876 1240444.312</t>
  </si>
  <si>
    <t>2705939.109 1240436.444</t>
  </si>
  <si>
    <t>2705922.250 1240439.893</t>
  </si>
  <si>
    <t>2705932.729 1240443.097</t>
  </si>
  <si>
    <t>2705914.288 1240455.066</t>
  </si>
  <si>
    <t>2705897.473 1240459.253</t>
  </si>
  <si>
    <t>2705907.686 1240461.941</t>
  </si>
  <si>
    <t>2706147.512 1240115.033</t>
  </si>
  <si>
    <t>2706140.063 1240120.299</t>
  </si>
  <si>
    <t>2705649.484 1239537.838</t>
  </si>
  <si>
    <t>2705648.707 1239524.827</t>
  </si>
  <si>
    <t>2706524.441 1239826.198</t>
  </si>
  <si>
    <t>2706526.009 1239824.332</t>
  </si>
  <si>
    <t>2706639.207 1240448.297</t>
  </si>
  <si>
    <t>2706672.087 1240461.210</t>
  </si>
  <si>
    <t>2706637.508 1240452.361</t>
  </si>
  <si>
    <t>2706636.266 1240455.328</t>
  </si>
  <si>
    <t>2706662.974 1240458.135</t>
  </si>
  <si>
    <t>2706661.205 1240462.360</t>
  </si>
  <si>
    <t>2706659.756 1240465.823</t>
  </si>
  <si>
    <t>2706670.112 1240465.886</t>
  </si>
  <si>
    <t>2706662.982 1240467.362</t>
  </si>
  <si>
    <t>2706659.413 1240472.004</t>
  </si>
  <si>
    <t>2706695.794 1240471.156</t>
  </si>
  <si>
    <t>2706693.830 1240475.827</t>
  </si>
  <si>
    <t>2706692.335 1240479.383</t>
  </si>
  <si>
    <t>2706690.221 1240484.411</t>
  </si>
  <si>
    <t>2704311.959 1241362.176</t>
  </si>
  <si>
    <t>2707672.178 1239523.893</t>
  </si>
  <si>
    <t>2707683.931 1239566.930</t>
  </si>
  <si>
    <t>2707701.015 1239535.226</t>
  </si>
  <si>
    <t>2704385.265 1240279.189</t>
  </si>
  <si>
    <t>2709081.582 1241325.494</t>
  </si>
  <si>
    <t>2709087.079 1241323.925</t>
  </si>
  <si>
    <t>2706522.658 1239820.904</t>
  </si>
  <si>
    <t>2707463.404 1239633.571</t>
  </si>
  <si>
    <t>2706010.325 1240243.224</t>
  </si>
  <si>
    <t>2707695.041 1239489.886</t>
  </si>
  <si>
    <t>2707717.749 1239503.442</t>
  </si>
  <si>
    <t>2707745.666 1239473.711</t>
  </si>
  <si>
    <t>2705643.160 1239950.712</t>
  </si>
  <si>
    <t>2704317.233 1241369.908</t>
  </si>
  <si>
    <t>2706232.936 1238473.223</t>
  </si>
  <si>
    <t>2707686.698 1239561.260</t>
  </si>
  <si>
    <t>2707688.424 1239569.235</t>
  </si>
  <si>
    <t>2707691.477 1239563.713</t>
  </si>
  <si>
    <t>2707692.740 1239570.348</t>
  </si>
  <si>
    <t>2707694.610 1239566.708</t>
  </si>
  <si>
    <t>2707704.185 1239529.800</t>
  </si>
  <si>
    <t>2707705.349 1239537.651</t>
  </si>
  <si>
    <t>2707708.491 1239532.209</t>
  </si>
  <si>
    <t>2707709.585 1239538.898</t>
  </si>
  <si>
    <t>2707711.581 1239535.325</t>
  </si>
  <si>
    <t>2707674.477 1239519.706</t>
  </si>
  <si>
    <t>2707674.808 1239524.621</t>
  </si>
  <si>
    <t>2707676.542 1239521.620</t>
  </si>
  <si>
    <t>2707698.432 1239489.678</t>
  </si>
  <si>
    <t>2707722.786 1239506.253</t>
  </si>
  <si>
    <t>2707727.591 1239505.633</t>
  </si>
  <si>
    <t>2707720.932 1239499.315</t>
  </si>
  <si>
    <t>2707725.819 1239500.725</t>
  </si>
  <si>
    <t>2707740.061 1239475.374</t>
  </si>
  <si>
    <t>2707744.837 1239477.612</t>
  </si>
  <si>
    <t>2707745.829 1239476.778</t>
  </si>
  <si>
    <t>2706405.904 1240347.226</t>
  </si>
  <si>
    <t>2704475.258 1240526.330</t>
  </si>
  <si>
    <t>2704480.112 1240538.055</t>
  </si>
  <si>
    <t>2704469.333 1240511.391</t>
  </si>
  <si>
    <t>2704464.618 1240500.346</t>
  </si>
  <si>
    <t>2707483.799 1238223.108</t>
  </si>
  <si>
    <t>2707024.724 1238494.796</t>
  </si>
  <si>
    <t>2706623.046 1239821.561</t>
  </si>
  <si>
    <t>2703806.425 1240672.564</t>
  </si>
  <si>
    <t>2705830.662 1239109.561</t>
  </si>
  <si>
    <t>2707455.739 1238250.590</t>
  </si>
  <si>
    <t>2706395.727 1239515.514</t>
  </si>
  <si>
    <t>2704485.907 1238777.635</t>
  </si>
  <si>
    <t>2705878.092 1239332.951</t>
  </si>
  <si>
    <t>2705924.776 1240506.942</t>
  </si>
  <si>
    <t>2708093.041 1239495.582</t>
  </si>
  <si>
    <t>2707534.296 1238246.694</t>
  </si>
  <si>
    <t>2707607.323 1239733.110</t>
  </si>
  <si>
    <t>2706163.725 1239925.023</t>
  </si>
  <si>
    <t>2705997.961 1240118.962</t>
  </si>
  <si>
    <t>2706007.047 1239761.948</t>
  </si>
  <si>
    <t>2703731.809 1240517.821</t>
  </si>
  <si>
    <t>2706015.080 1239765.221</t>
  </si>
  <si>
    <t>2705934.299 1239662.640</t>
  </si>
  <si>
    <t>2706957.003 1235125.130</t>
  </si>
  <si>
    <t>2706239.622 1234275.902</t>
  </si>
  <si>
    <t>2707206.749 1234847.951</t>
  </si>
  <si>
    <t>2707339.673 1234478.368</t>
  </si>
  <si>
    <t>2707326.599 1235093.872</t>
  </si>
  <si>
    <t>2707496.931 1234327.636</t>
  </si>
  <si>
    <t>2707354.297 1235083.996</t>
  </si>
  <si>
    <t>2700447.262 1244547.522</t>
  </si>
  <si>
    <t>2700081.613 1243947.440</t>
  </si>
  <si>
    <t>2700070.613 1243960.910</t>
  </si>
  <si>
    <t>2700470.205 1243632.576</t>
  </si>
  <si>
    <t>2700695.470 1243595.174</t>
  </si>
  <si>
    <t>2700042.350 1243903.395</t>
  </si>
  <si>
    <t>2700698.488 1243600.931</t>
  </si>
  <si>
    <t>2700447.714 1244552.446</t>
  </si>
  <si>
    <t>2700693.845 1243592.074</t>
  </si>
  <si>
    <t>2700706.982 1243585.575</t>
  </si>
  <si>
    <t>2700458.857 1243645.593</t>
  </si>
  <si>
    <t>2700017.308 1243887.777</t>
  </si>
  <si>
    <t>2701633.632 1242945.153</t>
  </si>
  <si>
    <t>2681517.850 1241764.524</t>
  </si>
  <si>
    <t>2683592.421 1242480.781</t>
  </si>
  <si>
    <t>2684384.566 1240044.958</t>
  </si>
  <si>
    <t>2683863.867 1239854.148</t>
  </si>
  <si>
    <t>2684619.348 1239757.955</t>
  </si>
  <si>
    <t>2684351.134 1239476.373</t>
  </si>
  <si>
    <t>2683690.867 1240344.805</t>
  </si>
  <si>
    <t>2684351.154 1239705.152</t>
  </si>
  <si>
    <t>2684122.727 1240767.123</t>
  </si>
  <si>
    <t>2684251.130 1240589.743</t>
  </si>
  <si>
    <t>2684423.665 1239548.182</t>
  </si>
  <si>
    <t>2684456.372 1239554.657</t>
  </si>
  <si>
    <t>2684861.338 1239724.649</t>
  </si>
  <si>
    <t>2684455.252 1239557.921</t>
  </si>
  <si>
    <t>2684292.935 1240785.929</t>
  </si>
  <si>
    <t>2684273.284 1240025.465</t>
  </si>
  <si>
    <t>2684177.720 1241034.678</t>
  </si>
  <si>
    <t>2683492.725 1239985.086</t>
  </si>
  <si>
    <t>2683576.546 1239907.928</t>
  </si>
  <si>
    <t>2683964.003 1239904.731</t>
  </si>
  <si>
    <t>2684747.906 1239707.551</t>
  </si>
  <si>
    <t>2683514.265 1239961.592</t>
  </si>
  <si>
    <t>2684465.651 1240109.643</t>
  </si>
  <si>
    <t>2684594.920 1239557.173</t>
  </si>
  <si>
    <t>2684000.997 1240973.180</t>
  </si>
  <si>
    <t>2684485.180 1239707.624</t>
  </si>
  <si>
    <t>2684013.967 1240855.687</t>
  </si>
  <si>
    <t>2684438.895 1240690.696</t>
  </si>
  <si>
    <t>2684843.534 1239752.771</t>
  </si>
  <si>
    <t>2684647.559 1238435.528</t>
  </si>
  <si>
    <t>2684529.056 1239095.814</t>
  </si>
  <si>
    <t>2685257.511 1238692.318</t>
  </si>
  <si>
    <t>2683859.006 1237690.814</t>
  </si>
  <si>
    <t>2684838.170 1238329.835</t>
  </si>
  <si>
    <t>2685604.784 1237772.278</t>
  </si>
  <si>
    <t>2688470.585 1240204.434</t>
  </si>
  <si>
    <t>2687883.771 1239522.443</t>
  </si>
  <si>
    <t>2687241.437 1239859.637</t>
  </si>
  <si>
    <t>2688496.597 1240184.866</t>
  </si>
  <si>
    <t>2687054.834 1239753.150</t>
  </si>
  <si>
    <t>2688371.392 1238101.858</t>
  </si>
  <si>
    <t>2689362.107 1238470.493</t>
  </si>
  <si>
    <t>2688724.362 1238310.493</t>
  </si>
  <si>
    <t>2691147.338 1239673.666</t>
  </si>
  <si>
    <t>2689258.071 1238546.536</t>
  </si>
  <si>
    <t>2688592.530 1237629.366</t>
  </si>
  <si>
    <t>2688857.165 1238900.617</t>
  </si>
  <si>
    <t>2701689.982 1234539.495</t>
  </si>
  <si>
    <t>2699865.344 1235294.178</t>
  </si>
  <si>
    <t>2699862.404 1235295.675</t>
  </si>
  <si>
    <t>2700723.983 1234613.401</t>
  </si>
  <si>
    <t>2701600.826 1234802.933</t>
  </si>
  <si>
    <t>2699544.891 1235750.229</t>
  </si>
  <si>
    <t>2686590.909 1242142.169</t>
  </si>
  <si>
    <t>2686593.316 1242138.383</t>
  </si>
  <si>
    <t>2694451.000 1235234.000</t>
  </si>
  <si>
    <t>2694389.439 1235087.596</t>
  </si>
  <si>
    <t>2694421.330 1235110.491</t>
  </si>
  <si>
    <t>2696266.209 1235209.685</t>
  </si>
  <si>
    <t>2694782.129 1235034.565</t>
  </si>
  <si>
    <t>2695525.682 1237005.056</t>
  </si>
  <si>
    <t>2696821.787 1235904.729</t>
  </si>
  <si>
    <t>2697673.267 1235748.951</t>
  </si>
  <si>
    <t>2697174.342 1236777.542</t>
  </si>
  <si>
    <t>2697322.133 1235718.511</t>
  </si>
  <si>
    <t>2697466.136 1237499.441</t>
  </si>
  <si>
    <t>2696911.493 1236382.406</t>
  </si>
  <si>
    <t>2696988.524 1233574.774</t>
  </si>
  <si>
    <t>2696246.000 1233444.000</t>
  </si>
  <si>
    <t>2697298.850 1233103.690</t>
  </si>
  <si>
    <t>2700251.889 1232787.190</t>
  </si>
  <si>
    <t>2697582.626 1232603.321</t>
  </si>
  <si>
    <t>2693099.363 1235398.977</t>
  </si>
  <si>
    <t>2693970.356 1235974.363</t>
  </si>
  <si>
    <t>2685953.730 1243492.997</t>
  </si>
  <si>
    <t>2687932.733 1244636.456</t>
  </si>
  <si>
    <t>2686071.000 1243453.000</t>
  </si>
  <si>
    <t>2686262.000 1244026.000</t>
  </si>
  <si>
    <t>2685874.000 1243780.000</t>
  </si>
  <si>
    <t>2685857.254 1244230.690</t>
  </si>
  <si>
    <t>2687680.110 1244998.820</t>
  </si>
  <si>
    <t>2685958.060 1243478.394</t>
  </si>
  <si>
    <t>2688169.304 1244444.878</t>
  </si>
  <si>
    <t>2687667.731 1244880.795</t>
  </si>
  <si>
    <t>2687598.259 1244797.871</t>
  </si>
  <si>
    <t>2685942.727 1243486.291</t>
  </si>
  <si>
    <t>2685893.061 1244255.198</t>
  </si>
  <si>
    <t>2687404.913 1244372.285</t>
  </si>
  <si>
    <t>2685446.689 1243661.723</t>
  </si>
  <si>
    <t>2687415.199 1244348.371</t>
  </si>
  <si>
    <t>2685542.135 1243935.058</t>
  </si>
  <si>
    <t>2685543.378 1243931.941</t>
  </si>
  <si>
    <t>2685455.933 1244232.482</t>
  </si>
  <si>
    <t>2698364.000 1249963.000</t>
  </si>
  <si>
    <t>2699635.360 1250073.975</t>
  </si>
  <si>
    <t>2693362.753 1253780.318</t>
  </si>
  <si>
    <t>2693363.000 1253780.000</t>
  </si>
  <si>
    <t>2701392.645 1246842.715</t>
  </si>
  <si>
    <t>2687776.131 1250230.798</t>
  </si>
  <si>
    <t>2687809.379 1250268.531</t>
  </si>
  <si>
    <t>2687837.444 1250224.555</t>
  </si>
  <si>
    <t>2687855.232 1250162.516</t>
  </si>
  <si>
    <t>2688592.622 1250812.490</t>
  </si>
  <si>
    <t>2688585.573 1250797.854</t>
  </si>
  <si>
    <t>2688628.361 1250637.119</t>
  </si>
  <si>
    <t>2688662.858 1250589.684</t>
  </si>
  <si>
    <t>2694738.455 1239704.117</t>
  </si>
  <si>
    <t>2696102.824 1244534.301</t>
  </si>
  <si>
    <t>2697300.000 1244636.000</t>
  </si>
  <si>
    <t>2694762.000 1245167.000</t>
  </si>
  <si>
    <t>2694527.000 1247935.000</t>
  </si>
  <si>
    <t>2696631.866 1244826.017</t>
  </si>
  <si>
    <t>2698654.062 1246705.404</t>
  </si>
  <si>
    <t>2695730.499 1246335.757</t>
  </si>
  <si>
    <t>2698316.035 1246442.606</t>
  </si>
  <si>
    <t>2697712.718 1244653.196</t>
  </si>
  <si>
    <t>2694708.235 1247434.842</t>
  </si>
  <si>
    <t>2697475.540 1245776.302</t>
  </si>
  <si>
    <t>2694415.906 1249625.822</t>
  </si>
  <si>
    <t>2706118.123 1268920.056</t>
  </si>
  <si>
    <t>2697151.985 1266124.768</t>
  </si>
  <si>
    <t>2697281.981 1265810.770</t>
  </si>
  <si>
    <t>2695842.304 1265165.585</t>
  </si>
  <si>
    <t>2697168.827 1266076.655</t>
  </si>
  <si>
    <t>2695872.150 1265164.641</t>
  </si>
  <si>
    <t>2697707.316 1265967.082</t>
  </si>
  <si>
    <t>2696083.078 1264697.527</t>
  </si>
  <si>
    <t>2698074.843 1266760.760</t>
  </si>
  <si>
    <t>2697404.982 1264862.600</t>
  </si>
  <si>
    <t>2695954.575 1265609.592</t>
  </si>
  <si>
    <t>2706007.043 1254668.697</t>
  </si>
  <si>
    <t>2704116.614 1255260.023</t>
  </si>
  <si>
    <t>2672067.000 1250254.000</t>
  </si>
  <si>
    <t>2671727.978 1251474.129</t>
  </si>
  <si>
    <t>2673890.839 1249978.511</t>
  </si>
  <si>
    <t>2673887.403 1249917.700</t>
  </si>
  <si>
    <t>2673839.660 1249739.614</t>
  </si>
  <si>
    <t>2673844.240 1249751.503</t>
  </si>
  <si>
    <t>2671701.268 1251689.321</t>
  </si>
  <si>
    <t>2671669.610 1251702.394</t>
  </si>
  <si>
    <t>2671680.959 1251719.638</t>
  </si>
  <si>
    <t>2671684.921 1251752.856</t>
  </si>
  <si>
    <t>2671611.158 1251748.293</t>
  </si>
  <si>
    <t>2671859.435 1251496.525</t>
  </si>
  <si>
    <t>2671772.137 1251155.406</t>
  </si>
  <si>
    <t>2673563.079 1250162.626</t>
  </si>
  <si>
    <t>2672114.847 1252369.691</t>
  </si>
  <si>
    <t>2672136.449 1252345.731</t>
  </si>
  <si>
    <t>2674760.118 1250490.380</t>
  </si>
  <si>
    <t>2675852.000 1250006.000</t>
  </si>
  <si>
    <t>2675310.184 1249643.707</t>
  </si>
  <si>
    <t>2677498.700 1249949.582</t>
  </si>
  <si>
    <t>2677289.513 1250092.490</t>
  </si>
  <si>
    <t>2676171.312 1250296.727</t>
  </si>
  <si>
    <t>2676112.902 1250295.379</t>
  </si>
  <si>
    <t>2674653.634 1249539.738</t>
  </si>
  <si>
    <t>2676399.123 1251890.145</t>
  </si>
  <si>
    <t>2673944.929 1249653.761</t>
  </si>
  <si>
    <t>2673921.278 1249665.375</t>
  </si>
  <si>
    <t>2673491.391 1251312.888</t>
  </si>
  <si>
    <t>2675383.309 1252730.351</t>
  </si>
  <si>
    <t>2700177.041 1276929.696</t>
  </si>
  <si>
    <t>2699049.510 1277672.793</t>
  </si>
  <si>
    <t>2700111.400 1277760.618</t>
  </si>
  <si>
    <t>2700391.883 1275154.969</t>
  </si>
  <si>
    <t>2701767.933 1275595.338</t>
  </si>
  <si>
    <t>2702166.693 1276543.320</t>
  </si>
  <si>
    <t>2702688.440 1276824.108</t>
  </si>
  <si>
    <t>2700192.735 1278271.318</t>
  </si>
  <si>
    <t>2700193.569 1278289.320</t>
  </si>
  <si>
    <t>2702115.854 1276546.580</t>
  </si>
  <si>
    <t>2701666.878 1277261.544</t>
  </si>
  <si>
    <t>2691649.201 1227932.421</t>
  </si>
  <si>
    <t>2693138.704 1231151.704</t>
  </si>
  <si>
    <t>2689716.573 1228731.509</t>
  </si>
  <si>
    <t>2692779.117 1231600.405</t>
  </si>
  <si>
    <t>2691494.705 1228076.797</t>
  </si>
  <si>
    <t>2691242.203 1227815.403</t>
  </si>
  <si>
    <t>2692854.668 1228586.782</t>
  </si>
  <si>
    <t>2693214.272 1231576.797</t>
  </si>
  <si>
    <t>2690831.746 1232509.642</t>
  </si>
  <si>
    <t>2693069.303 1232192.638</t>
  </si>
  <si>
    <t>2692960.466 1231232.864</t>
  </si>
  <si>
    <t>2692246.366 1230388.314</t>
  </si>
  <si>
    <t>2690072.146 1231750.090</t>
  </si>
  <si>
    <t>2692222.370 1231506.340</t>
  </si>
  <si>
    <t>2691366.067 1227602.997</t>
  </si>
  <si>
    <t>2691092.101 1233256.504</t>
  </si>
  <si>
    <t>2693145.733 1228245.621</t>
  </si>
  <si>
    <t>2694211.000 1253361.000</t>
  </si>
  <si>
    <t>2711965.490 1246828.806</t>
  </si>
  <si>
    <t>2708235.852 1247475.225</t>
  </si>
  <si>
    <t>2707353.578 1249761.249</t>
  </si>
  <si>
    <t>2706842.728 1250392.436</t>
  </si>
  <si>
    <t>2706853.246 1250367.087</t>
  </si>
  <si>
    <t>2709766.385 1246451.014</t>
  </si>
  <si>
    <t>2709436.962 1247663.834</t>
  </si>
  <si>
    <t>2675725.961 1236075.122</t>
  </si>
  <si>
    <t>2677097.450 1237242.218</t>
  </si>
  <si>
    <t>2675036.376 1237044.308</t>
  </si>
  <si>
    <t>2675032.673 1237074.400</t>
  </si>
  <si>
    <t>2677224.225 1237514.978</t>
  </si>
  <si>
    <t>2676618.134 1237071.843</t>
  </si>
  <si>
    <t>2676180.987 1237436.258</t>
  </si>
  <si>
    <t>2676563.880 1237388.214</t>
  </si>
  <si>
    <t>2676776.378 1236778.506</t>
  </si>
  <si>
    <t>2677503.289 1236206.764</t>
  </si>
  <si>
    <t>2677505.216 1236195.506</t>
  </si>
  <si>
    <t>2676288.705 1235550.989</t>
  </si>
  <si>
    <t>2674825.242 1237144.935</t>
  </si>
  <si>
    <t>2677805.270 1236169.465</t>
  </si>
  <si>
    <t>2676719.314 1238007.352</t>
  </si>
  <si>
    <t>2676694.542 1238078.622</t>
  </si>
  <si>
    <t>2676675.750 1238120.384</t>
  </si>
  <si>
    <t>2676733.465 1237274.773</t>
  </si>
  <si>
    <t>2676383.148 1236457.091</t>
  </si>
  <si>
    <t>2677067.751 1236797.182</t>
  </si>
  <si>
    <t>2676733.869 1236876.245</t>
  </si>
  <si>
    <t>2676724.918 1236871.826</t>
  </si>
  <si>
    <t>2676835.684 1236706.293</t>
  </si>
  <si>
    <t>2676827.143 1236673.437</t>
  </si>
  <si>
    <t>2676816.171 1236715.689</t>
  </si>
  <si>
    <t>2676561.249 1236671.506</t>
  </si>
  <si>
    <t>2676709.966 1237356.656</t>
  </si>
  <si>
    <t>2675986.395 1236129.243</t>
  </si>
  <si>
    <t>2676010.208 1236239.064</t>
  </si>
  <si>
    <t>2676779.669 1237444.472</t>
  </si>
  <si>
    <t>2675824.958 1236311.425</t>
  </si>
  <si>
    <t>2676494.920 1236589.810</t>
  </si>
  <si>
    <t>2676473.336 1236605.743</t>
  </si>
  <si>
    <t>2674871.645 1237827.802</t>
  </si>
  <si>
    <t>2676233.444 1236879.476</t>
  </si>
  <si>
    <t>2676222.777 1236887.182</t>
  </si>
  <si>
    <t>2677125.565 1237572.883</t>
  </si>
  <si>
    <t>2677146.570 1237530.704</t>
  </si>
  <si>
    <t>2676948.951 1237303.591</t>
  </si>
  <si>
    <t>2677819.576 1242249.619</t>
  </si>
  <si>
    <t>2677836.758 1242254.518</t>
  </si>
  <si>
    <t>2682852.054 1233060.461</t>
  </si>
  <si>
    <t>2683019.975 1232796.047</t>
  </si>
  <si>
    <t>2684114.980 1231385.815</t>
  </si>
  <si>
    <t>2682770.604 1233595.622</t>
  </si>
  <si>
    <t>2676608.016 1238798.088</t>
  </si>
  <si>
    <t>2677061.095 1233093.015</t>
  </si>
  <si>
    <t>2676860.303 1233444.027</t>
  </si>
  <si>
    <t>2676856.164 1233407.642</t>
  </si>
  <si>
    <t>2677060.555 1232830.737</t>
  </si>
  <si>
    <t>2677883.905 1233629.942</t>
  </si>
  <si>
    <t>2677770.951 1233978.123</t>
  </si>
  <si>
    <t>2674184.695 1234847.413</t>
  </si>
  <si>
    <t>2675614.557 1236141.327</t>
  </si>
  <si>
    <t>Linked, building is temporary</t>
  </si>
  <si>
    <t>2675228.328 1235861.984</t>
  </si>
  <si>
    <t>2674487.544 1234917.201</t>
  </si>
  <si>
    <t>2674987.780 1235565.823</t>
  </si>
  <si>
    <t>2674658.101 1235448.795</t>
  </si>
  <si>
    <t>2673903.273 1234105.605</t>
  </si>
  <si>
    <t>2679363.369 1243666.805</t>
  </si>
  <si>
    <t>2680155.230 1242668.277</t>
  </si>
  <si>
    <t>2679129.632 1241276.305</t>
  </si>
  <si>
    <t>2683257.274 1262019.006</t>
  </si>
  <si>
    <t>2683217.230 1262054.043</t>
  </si>
  <si>
    <t>2683683.360 1262050.208</t>
  </si>
  <si>
    <t>2683471.511 1261748.899</t>
  </si>
  <si>
    <t>2683300.539 1261540.585</t>
  </si>
  <si>
    <t>2683254.271 1261506.258</t>
  </si>
  <si>
    <t>2690505.159 1254935.844</t>
  </si>
  <si>
    <t>2690695.936 1254912.533</t>
  </si>
  <si>
    <t>2690281.721 1255746.445</t>
  </si>
  <si>
    <t>2689707.047 1256140.526</t>
  </si>
  <si>
    <t>2688855.113 1255343.587</t>
  </si>
  <si>
    <t>2690305.462 1255364.323</t>
  </si>
  <si>
    <t>2690702.169 1254913.003</t>
  </si>
  <si>
    <t>2689564.250 1254882.565</t>
  </si>
  <si>
    <t>2690510.686 1254939.629</t>
  </si>
  <si>
    <t>2690868.559 1253934.321</t>
  </si>
  <si>
    <t>2690377.227 1254965.379</t>
  </si>
  <si>
    <t>2689760.900 1255490.232</t>
  </si>
  <si>
    <t>2690858.445 1254047.435</t>
  </si>
  <si>
    <t>2690833.734 1254067.489</t>
  </si>
  <si>
    <t>2690746.578 1254802.890</t>
  </si>
  <si>
    <t>2689575.943 1255536.053</t>
  </si>
  <si>
    <t>2689407.547 1255649.260</t>
  </si>
  <si>
    <t>2690910.512 1253841.898</t>
  </si>
  <si>
    <t>2690460.622 1255173.088</t>
  </si>
  <si>
    <t>2683295.409 1263149.335</t>
  </si>
  <si>
    <t>2681708.821 1263396.061</t>
  </si>
  <si>
    <t>2685998.998 1260722.259</t>
  </si>
  <si>
    <t>2686886.474 1261836.663</t>
  </si>
  <si>
    <t>2687200.924 1263566.698</t>
  </si>
  <si>
    <t>2686861.355 1262850.539</t>
  </si>
  <si>
    <t>2679986.134 1267644.798</t>
  </si>
  <si>
    <t>2680059.227 1267657.643</t>
  </si>
  <si>
    <t>2680015.113 1267711.163</t>
  </si>
  <si>
    <t>2680079.045 1267637.654</t>
  </si>
  <si>
    <t>2680034.819 1267691.095</t>
  </si>
  <si>
    <t>2680011.984 1267596.606</t>
  </si>
  <si>
    <t>2678425.788 1269273.283</t>
  </si>
  <si>
    <t>2680495.108 1267551.623</t>
  </si>
  <si>
    <t>2680481.307 1267534.352</t>
  </si>
  <si>
    <t>2677360.280 1268099.145</t>
  </si>
  <si>
    <t>2680760.245 1266679.718</t>
  </si>
  <si>
    <t>2680141.881 1268709.063</t>
  </si>
  <si>
    <t>2680123.161 1268719.934</t>
  </si>
  <si>
    <t>2678818.370 1268276.135</t>
  </si>
  <si>
    <t>2679854.521 1268418.024</t>
  </si>
  <si>
    <t>2677892.819 1268592.246</t>
  </si>
  <si>
    <t>2680085.057 1268234.109</t>
  </si>
  <si>
    <t>2680411.673 1268151.068</t>
  </si>
  <si>
    <t>2680940.945 1266943.415</t>
  </si>
  <si>
    <t>2679537.451 1261755.873</t>
  </si>
  <si>
    <t>2685784.159 1253463.052</t>
  </si>
  <si>
    <t>2684706.854 1252951.963</t>
  </si>
  <si>
    <t>2684670.406 1253095.792</t>
  </si>
  <si>
    <t>2684888.852 1253241.605</t>
  </si>
  <si>
    <t>2684428.311 1254873.353</t>
  </si>
  <si>
    <t>2685351.840 1253614.079</t>
  </si>
  <si>
    <t>2685704.064 1253392.959</t>
  </si>
  <si>
    <t>2682294.385 1274410.214</t>
  </si>
  <si>
    <t>2683308.902 1274298.663</t>
  </si>
  <si>
    <t>2683448.052 1274511.999</t>
  </si>
  <si>
    <t>2682448.897 1274090.668</t>
  </si>
  <si>
    <t>2679210.929 1273335.493</t>
  </si>
  <si>
    <t>2679955.440 1273224.876</t>
  </si>
  <si>
    <t>2683906.952 1260955.839</t>
  </si>
  <si>
    <t>2684522.770 1260812.543</t>
  </si>
  <si>
    <t>2675331.421 1254722.163</t>
  </si>
  <si>
    <t>2675223.735 1254627.896</t>
  </si>
  <si>
    <t>2675251.873 1254713.591</t>
  </si>
  <si>
    <t>2675242.802 1254639.022</t>
  </si>
  <si>
    <t>2675662.827 1255031.870</t>
  </si>
  <si>
    <t>2675642.604 1255036.261</t>
  </si>
  <si>
    <t>2676103.733 1254560.247</t>
  </si>
  <si>
    <t>2676078.304 1254598.131</t>
  </si>
  <si>
    <t>2676052.098 1254545.869</t>
  </si>
  <si>
    <t>2675542.935 1254767.633</t>
  </si>
  <si>
    <t>2676060.243 1254569.028</t>
  </si>
  <si>
    <t>2676111.522 1254583.650</t>
  </si>
  <si>
    <t>2680047.692 1260919.676</t>
  </si>
  <si>
    <t>2670939.370 1262135.609</t>
  </si>
  <si>
    <t>2681736.268 1259013.614</t>
  </si>
  <si>
    <t>2681805.517 1259347.661</t>
  </si>
  <si>
    <t>2673060.486 1261200.307</t>
  </si>
  <si>
    <t>2673034.136 1256930.804</t>
  </si>
  <si>
    <t>2671908.821 1257328.541</t>
  </si>
  <si>
    <t>2671042.607 1257379.248</t>
  </si>
  <si>
    <t>2677736.635 1254158.935</t>
  </si>
  <si>
    <t>2678156.686 1254625.954</t>
  </si>
  <si>
    <t>2678503.606 1253274.605</t>
  </si>
  <si>
    <t>2678554.326 1253255.342</t>
  </si>
  <si>
    <t>2677226.161 1264637.334</t>
  </si>
  <si>
    <t>2676934.736 1264264.398</t>
  </si>
  <si>
    <t>2677940.100 1266065.811</t>
  </si>
  <si>
    <t>2677373.979 1264587.291</t>
  </si>
  <si>
    <t>2678033.999 1266653.323</t>
  </si>
  <si>
    <t>2678431.041 1265923.946</t>
  </si>
  <si>
    <t>2677805.370 1264276.017</t>
  </si>
  <si>
    <t>2677199.140 1265535.170</t>
  </si>
  <si>
    <t>2676658.281 1265229.112</t>
  </si>
  <si>
    <t>2678611.058 1265813.782</t>
  </si>
  <si>
    <t>2677393.122 1265104.890</t>
  </si>
  <si>
    <t>2678411.258 1266909.586</t>
  </si>
  <si>
    <t>2678377.359 1267053.427</t>
  </si>
  <si>
    <t>2676996.102 1266188.212</t>
  </si>
  <si>
    <t>2677453.509 1264271.963</t>
  </si>
  <si>
    <t>2676404.042 1266319.700</t>
  </si>
  <si>
    <t>2677855.444 1266823.902</t>
  </si>
  <si>
    <t>2676728.782 1265740.279</t>
  </si>
  <si>
    <t>2675960.629 1265048.067</t>
  </si>
  <si>
    <t>2677953.213 1266336.959</t>
  </si>
  <si>
    <t>2677319.455 1264619.211</t>
  </si>
  <si>
    <t>2678430.297 1266901.396</t>
  </si>
  <si>
    <t>2675934.418 1260455.583</t>
  </si>
  <si>
    <t>2676015.882 1260359.312</t>
  </si>
  <si>
    <t>2704550.135 1235835.500</t>
  </si>
  <si>
    <t>2704092.918 1235684.134</t>
  </si>
  <si>
    <t>2703088.475 1234752.959</t>
  </si>
  <si>
    <t>2701009.976 1236217.236</t>
  </si>
  <si>
    <t>2702230.264 1236756.943</t>
  </si>
  <si>
    <t>2698627.958 1236556.937</t>
  </si>
  <si>
    <t>2700035.636 1237986.975</t>
  </si>
  <si>
    <t>2700056.399 1237628.866</t>
  </si>
  <si>
    <t>2700099.700 1237637.872</t>
  </si>
  <si>
    <t>2698803.161 1237004.204</t>
  </si>
  <si>
    <t>2700932.009 1237612.825</t>
  </si>
  <si>
    <t>2700820.940 1237412.111</t>
  </si>
  <si>
    <t>2699613.588 1236905.625</t>
  </si>
  <si>
    <t>2700332.119 1237880.255</t>
  </si>
  <si>
    <t>2705781.386 1240564.559</t>
  </si>
  <si>
    <t>2706514.727 1239827.160</t>
  </si>
  <si>
    <t>2706785.170 1239914.935</t>
  </si>
  <si>
    <t>2706955.550 1235275.748</t>
  </si>
  <si>
    <t>2707313.057 1235497.491</t>
  </si>
  <si>
    <t>2711230.361 1236199.878</t>
  </si>
  <si>
    <t>2710830.604 1237563.499</t>
  </si>
  <si>
    <t>2712358.948 1240669.019</t>
  </si>
  <si>
    <t>2711055.049 1238452.623</t>
  </si>
  <si>
    <t>2710423.631 1239645.877</t>
  </si>
  <si>
    <t>2711426.409 1236665.373</t>
  </si>
  <si>
    <t>2702723.703 1241302.176</t>
  </si>
  <si>
    <t>2681367.771 1241716.330</t>
  </si>
  <si>
    <t>2682200.596 1239520.261</t>
  </si>
  <si>
    <t>2682290.276 1241115.773</t>
  </si>
  <si>
    <t>2683535.532 1241873.265</t>
  </si>
  <si>
    <t>2683931.454 1242115.372</t>
  </si>
  <si>
    <t>2683071.559 1237902.725</t>
  </si>
  <si>
    <t>2684548.002 1238865.185</t>
  </si>
  <si>
    <t>2685401.759 1239032.469</t>
  </si>
  <si>
    <t>2685238.640 1238032.262</t>
  </si>
  <si>
    <t>2685166.641 1239065.018</t>
  </si>
  <si>
    <t>2685089.390 1238114.909</t>
  </si>
  <si>
    <t>2684262.596 1239330.950</t>
  </si>
  <si>
    <t>2685785.315 1237543.015</t>
  </si>
  <si>
    <t>2685778.690 1237560.955</t>
  </si>
  <si>
    <t>2684416.737 1238559.622</t>
  </si>
  <si>
    <t>2684635.663 1239419.722</t>
  </si>
  <si>
    <t>2684651.954 1237593.892</t>
  </si>
  <si>
    <t>2683852.914 1237699.981</t>
  </si>
  <si>
    <t>2684792.895 1239288.250</t>
  </si>
  <si>
    <t>2685115.072 1237692.265</t>
  </si>
  <si>
    <t>2685539.486 1238744.279</t>
  </si>
  <si>
    <t>2685120.442 1239101.726</t>
  </si>
  <si>
    <t>2685149.933 1238774.377</t>
  </si>
  <si>
    <t>2685585.515 1238718.395</t>
  </si>
  <si>
    <t>2683751.972 1237691.126</t>
  </si>
  <si>
    <t>2683729.411 1237699.861</t>
  </si>
  <si>
    <t>2684605.911 1238544.348</t>
  </si>
  <si>
    <t>2684420.097 1239092.630</t>
  </si>
  <si>
    <t>2684640.806 1238273.287</t>
  </si>
  <si>
    <t>2685084.692 1238300.989</t>
  </si>
  <si>
    <t>2684022.046 1237969.080</t>
  </si>
  <si>
    <t>2685572.888 1237695.923</t>
  </si>
  <si>
    <t>2684383.283 1238994.819</t>
  </si>
  <si>
    <t>2685017.006 1238656.268</t>
  </si>
  <si>
    <t>2685047.310 1238893.893</t>
  </si>
  <si>
    <t>2685026.659 1238900.988</t>
  </si>
  <si>
    <t>2686094.942 1237805.048</t>
  </si>
  <si>
    <t>2685883.881 1237260.866</t>
  </si>
  <si>
    <t>2685983.172 1237541.482</t>
  </si>
  <si>
    <t>2684720.887 1239214.677</t>
  </si>
  <si>
    <t>2684813.581 1239453.374</t>
  </si>
  <si>
    <t>2687472.167 1240101.329</t>
  </si>
  <si>
    <t>2687858.351 1239437.615</t>
  </si>
  <si>
    <t>2688283.993 1238511.030</t>
  </si>
  <si>
    <t>2690193.583 1240038.873</t>
  </si>
  <si>
    <t>2699217.535 1235697.762</t>
  </si>
  <si>
    <t>2703024.225 1233765.831</t>
  </si>
  <si>
    <t>2699911.513 1234050.235</t>
  </si>
  <si>
    <t>2700417.425 1236198.212</t>
  </si>
  <si>
    <t>2700716.102 1233903.658</t>
  </si>
  <si>
    <t>2701347.558 1233759.939</t>
  </si>
  <si>
    <t>2700524.854 1234090.117</t>
  </si>
  <si>
    <t>2701291.094 1233405.731</t>
  </si>
  <si>
    <t>2701653.170 1232786.491</t>
  </si>
  <si>
    <t>2701295.800 1232591.478</t>
  </si>
  <si>
    <t>2700673.446 1234039.743</t>
  </si>
  <si>
    <t>2700305.073 1234518.844</t>
  </si>
  <si>
    <t>2701506.832 1234448.004</t>
  </si>
  <si>
    <t>2701101.748 1234374.033</t>
  </si>
  <si>
    <t>2700825.356 1234702.838</t>
  </si>
  <si>
    <t>2700864.372 1234641.752</t>
  </si>
  <si>
    <t>2701150.755 1235545.624</t>
  </si>
  <si>
    <t>2701701.968 1234177.009</t>
  </si>
  <si>
    <t>2701684.391 1234327.084</t>
  </si>
  <si>
    <t>2701723.392 1234329.665</t>
  </si>
  <si>
    <t>2700591.444 1234553.697</t>
  </si>
  <si>
    <t>2700540.129 1234544.641</t>
  </si>
  <si>
    <t>2700601.327 1234555.129</t>
  </si>
  <si>
    <t>2700750.696 1234691.714</t>
  </si>
  <si>
    <t>2700563.207 1234548.080</t>
  </si>
  <si>
    <t>2700576.163 1234549.950</t>
  </si>
  <si>
    <t>2698154.874 1235438.183</t>
  </si>
  <si>
    <t>2701334.004 1233824.866</t>
  </si>
  <si>
    <t>2701401.806 1233823.007</t>
  </si>
  <si>
    <t>2700792.342 1234720.828</t>
  </si>
  <si>
    <t>2699087.316 1234156.667</t>
  </si>
  <si>
    <t>2701201.002 1234522.773</t>
  </si>
  <si>
    <t>2701500.626 1234045.271</t>
  </si>
  <si>
    <t>2687120.561 1241235.652</t>
  </si>
  <si>
    <t>2689942.753 1241318.701</t>
  </si>
  <si>
    <t>2691326.436 1242420.998</t>
  </si>
  <si>
    <t>2691745.796 1242182.550</t>
  </si>
  <si>
    <t>2686591.985 1240528.094</t>
  </si>
  <si>
    <t>2685868.099 1242489.334</t>
  </si>
  <si>
    <t>2686129.628 1241835.956</t>
  </si>
  <si>
    <t>2686019.839 1242200.527</t>
  </si>
  <si>
    <t>2695313.082 1234633.994</t>
  </si>
  <si>
    <t>2695800.171 1234740.749</t>
  </si>
  <si>
    <t>2696389.048 1235706.404</t>
  </si>
  <si>
    <t>2694645.659 1234376.412</t>
  </si>
  <si>
    <t>2694812.176 1234397.676</t>
  </si>
  <si>
    <t>2694068.653 1234848.497</t>
  </si>
  <si>
    <t>2694151.156 1234977.574</t>
  </si>
  <si>
    <t>2695870.941 1234009.178</t>
  </si>
  <si>
    <t>2695868.402 1234010.113</t>
  </si>
  <si>
    <t>2695873.376 1234008.280</t>
  </si>
  <si>
    <t>2695877.051 1234013.191</t>
  </si>
  <si>
    <t>2695814.700 1233994.064</t>
  </si>
  <si>
    <t>2694445.955 1235133.552</t>
  </si>
  <si>
    <t>2694385.199 1235092.458</t>
  </si>
  <si>
    <t>2694390.000 1235103.694</t>
  </si>
  <si>
    <t>2696009.072 1234502.674</t>
  </si>
  <si>
    <t>2694680.189 1235415.267</t>
  </si>
  <si>
    <t>2694691.524 1234812.560</t>
  </si>
  <si>
    <t>2695138.642 1235058.130</t>
  </si>
  <si>
    <t>2696044.510 1233916.548</t>
  </si>
  <si>
    <t>2694679.373 1235382.360</t>
  </si>
  <si>
    <t>2695980.538 1233715.773</t>
  </si>
  <si>
    <t>2694714.876 1234708.604</t>
  </si>
  <si>
    <t>2695254.416 1234189.909</t>
  </si>
  <si>
    <t>2695296.337 1234165.729</t>
  </si>
  <si>
    <t>2694853.215 1234287.896</t>
  </si>
  <si>
    <t>2695293.691 1234665.626</t>
  </si>
  <si>
    <t>2695741.359 1233850.039</t>
  </si>
  <si>
    <t>2694561.566 1234574.576</t>
  </si>
  <si>
    <t>2696406.318 1235736.068</t>
  </si>
  <si>
    <t>2696385.201 1235778.057</t>
  </si>
  <si>
    <t>2695598.735 1233995.631</t>
  </si>
  <si>
    <t>2694296.150 1234792.148</t>
  </si>
  <si>
    <t>2694725.678 1234729.049</t>
  </si>
  <si>
    <t>2694318.775 1235076.746</t>
  </si>
  <si>
    <t>2694335.548 1235073.878</t>
  </si>
  <si>
    <t>2694969.472 1234327.546</t>
  </si>
  <si>
    <t>2694851.382 1234456.575</t>
  </si>
  <si>
    <t>2694388.948 1235042.806</t>
  </si>
  <si>
    <t>2696074.533 1234540.352</t>
  </si>
  <si>
    <t>2696478.500 1234980.220</t>
  </si>
  <si>
    <t>2695882.638 1234459.768</t>
  </si>
  <si>
    <t>2695158.729 1234449.208</t>
  </si>
  <si>
    <t>2695204.673 1234415.577</t>
  </si>
  <si>
    <t>2697217.433 1233419.341</t>
  </si>
  <si>
    <t>2697006.030 1233624.808</t>
  </si>
  <si>
    <t>2698450.474 1232909.167</t>
  </si>
  <si>
    <t>2698439.723 1232909.224</t>
  </si>
  <si>
    <t>2696738.191 1234007.271</t>
  </si>
  <si>
    <t>2696743.242 1234008.599</t>
  </si>
  <si>
    <t>2698102.717 1232577.371</t>
  </si>
  <si>
    <t>2685468.710 1243601.494</t>
  </si>
  <si>
    <t>2685926.283 1244535.955</t>
  </si>
  <si>
    <t>2685389.907 1243588.171</t>
  </si>
  <si>
    <t>2693066.851 1254131.416</t>
  </si>
  <si>
    <t>2693063.985 1254130.477</t>
  </si>
  <si>
    <t>2701383.983 1246822.622</t>
  </si>
  <si>
    <t>2703261.251 1251880.859</t>
  </si>
  <si>
    <t>2690559.573 1249990.239</t>
  </si>
  <si>
    <t>2689818.200 1249373.587</t>
  </si>
  <si>
    <t>2689604.504 1250594.062</t>
  </si>
  <si>
    <t>2688429.312 1250389.786</t>
  </si>
  <si>
    <t>2689120.508 1249819.936</t>
  </si>
  <si>
    <t>2689901.737 1251295.555</t>
  </si>
  <si>
    <t>2690406.338 1248698.902</t>
  </si>
  <si>
    <t>2689925.512 1250110.492</t>
  </si>
  <si>
    <t>2689928.599 1250110.151</t>
  </si>
  <si>
    <t>2688399.698 1250392.071</t>
  </si>
  <si>
    <t>2690211.449 1250132.865</t>
  </si>
  <si>
    <t>2688921.668 1249976.437</t>
  </si>
  <si>
    <t>2687822.936 1248318.651</t>
  </si>
  <si>
    <t>2688421.340 1249877.838</t>
  </si>
  <si>
    <t>2687976.780 1250973.187</t>
  </si>
  <si>
    <t>2688355.389 1247865.542</t>
  </si>
  <si>
    <t>2688408.149 1247880.232</t>
  </si>
  <si>
    <t>2689575.779 1250758.755</t>
  </si>
  <si>
    <t>2687189.167 1249887.146</t>
  </si>
  <si>
    <t>2689397.254 1249490.661</t>
  </si>
  <si>
    <t>2689052.737 1249835.123</t>
  </si>
  <si>
    <t>2687926.602 1248410.702</t>
  </si>
  <si>
    <t>2687212.619 1248836.304</t>
  </si>
  <si>
    <t>2690346.198 1250034.970</t>
  </si>
  <si>
    <t>2689175.982 1249573.675</t>
  </si>
  <si>
    <t>2689393.658 1250612.695</t>
  </si>
  <si>
    <t>2687796.529 1249830.289</t>
  </si>
  <si>
    <t>2688380.656 1247889.146</t>
  </si>
  <si>
    <t>2687792.145 1249823.770</t>
  </si>
  <si>
    <t>2688063.581 1250968.206</t>
  </si>
  <si>
    <t>2689022.592 1250399.365</t>
  </si>
  <si>
    <t>2688460.705 1248932.275</t>
  </si>
  <si>
    <t>2688305.543 1250973.473</t>
  </si>
  <si>
    <t>2688925.540 1249603.109</t>
  </si>
  <si>
    <t>2688283.455 1247813.494</t>
  </si>
  <si>
    <t>2688285.287 1247814.119</t>
  </si>
  <si>
    <t>2689730.416 1249867.102</t>
  </si>
  <si>
    <t>2688299.079 1251106.442</t>
  </si>
  <si>
    <t>2689099.734 1249474.223</t>
  </si>
  <si>
    <t>2688167.797 1248105.207</t>
  </si>
  <si>
    <t>2688907.674 1250378.809</t>
  </si>
  <si>
    <t>2694332.991 1240349.763</t>
  </si>
  <si>
    <t>2694290.535 1238779.337</t>
  </si>
  <si>
    <t>2695262.452 1238642.163</t>
  </si>
  <si>
    <t>2693718.888 1247072.010</t>
  </si>
  <si>
    <t>2693722.598 1246716.476</t>
  </si>
  <si>
    <t>2693487.883 1246846.099</t>
  </si>
  <si>
    <t>2694449.657 1246399.146</t>
  </si>
  <si>
    <t>2693559.762 1246838.794</t>
  </si>
  <si>
    <t>2694760.944 1245912.078</t>
  </si>
  <si>
    <t>2693413.850 1246799.857</t>
  </si>
  <si>
    <t>2693410.803 1247477.399</t>
  </si>
  <si>
    <t>2693235.478 1247590.639</t>
  </si>
  <si>
    <t>2691991.016 1242549.722</t>
  </si>
  <si>
    <t>2689782.034 1245812.904</t>
  </si>
  <si>
    <t>2692865.960 1244042.237</t>
  </si>
  <si>
    <t>2690748.526 1245461.258</t>
  </si>
  <si>
    <t>2692262.416 1241957.616</t>
  </si>
  <si>
    <t>2693179.228 1244054.825</t>
  </si>
  <si>
    <t>2693956.384 1241394.359</t>
  </si>
  <si>
    <t>2694215.422 1241613.962</t>
  </si>
  <si>
    <t>2693171.846 1243949.108</t>
  </si>
  <si>
    <t>2692165.633 1242348.890</t>
  </si>
  <si>
    <t>2694271.450 1241421.477</t>
  </si>
  <si>
    <t>2690513.225 1244955.442</t>
  </si>
  <si>
    <t>2690343.048 1245002.653</t>
  </si>
  <si>
    <t>2692170.417 1241876.063</t>
  </si>
  <si>
    <t>2693642.472 1244055.793</t>
  </si>
  <si>
    <t>2691591.251 1248714.241</t>
  </si>
  <si>
    <t>2691707.174 1249066.958</t>
  </si>
  <si>
    <t>2691744.340 1249011.797</t>
  </si>
  <si>
    <t>2691757.880 1249030.891</t>
  </si>
  <si>
    <t>2691687.171 1249136.058</t>
  </si>
  <si>
    <t>2691766.045 1249077.352</t>
  </si>
  <si>
    <t>2691643.007 1249084.093</t>
  </si>
  <si>
    <t>2691656.764 1249103.389</t>
  </si>
  <si>
    <t>2691681.017 1249140.469</t>
  </si>
  <si>
    <t>2695297.234 1245226.602</t>
  </si>
  <si>
    <t>2697478.118 1245996.303</t>
  </si>
  <si>
    <t>2694748.814 1245164.805</t>
  </si>
  <si>
    <t>2696406.055 1245124.081</t>
  </si>
  <si>
    <t>2689935.813 1252109.022</t>
  </si>
  <si>
    <t>2689900.331 1252881.240</t>
  </si>
  <si>
    <t>2690567.211 1251458.400</t>
  </si>
  <si>
    <t>2691204.724 1251649.841</t>
  </si>
  <si>
    <t>2689958.394 1252656.705</t>
  </si>
  <si>
    <t>2689888.841 1252043.992</t>
  </si>
  <si>
    <t>2690292.483 1253375.918</t>
  </si>
  <si>
    <t>2691159.597 1251869.663</t>
  </si>
  <si>
    <t>2701813.063 1265907.193</t>
  </si>
  <si>
    <t>2697022.839 1265713.308</t>
  </si>
  <si>
    <t>2700080.860 1260686.674</t>
  </si>
  <si>
    <t>2695844.854 1262672.026</t>
  </si>
  <si>
    <t>2696237.542 1264036.267</t>
  </si>
  <si>
    <t>2696233.648 1264043.258</t>
  </si>
  <si>
    <t>2696240.292 1264027.288</t>
  </si>
  <si>
    <t>2696220.405 1264033.537</t>
  </si>
  <si>
    <t>2696395.182 1261967.468</t>
  </si>
  <si>
    <t>2696326.570 1261990.874</t>
  </si>
  <si>
    <t>2696399.287 1261966.731</t>
  </si>
  <si>
    <t>2696322.750 1261992.492</t>
  </si>
  <si>
    <t>2696391.111 1261968.188</t>
  </si>
  <si>
    <t>2699670.337 1263945.920</t>
  </si>
  <si>
    <t>2694344.660 1262957.867</t>
  </si>
  <si>
    <t>2701027.322 1262392.215</t>
  </si>
  <si>
    <t>2701088.503 1258844.076</t>
  </si>
  <si>
    <t>2701044.850 1262384.855</t>
  </si>
  <si>
    <t>2698355.944 1260969.381</t>
  </si>
  <si>
    <t>2701061.701 1262505.004</t>
  </si>
  <si>
    <t>2701061.688 1262503.177</t>
  </si>
  <si>
    <t>2701055.220 1262514.119</t>
  </si>
  <si>
    <t>2696855.365 1262261.077</t>
  </si>
  <si>
    <t>2698998.523 1262732.281</t>
  </si>
  <si>
    <t>2700991.297 1262402.376</t>
  </si>
  <si>
    <t>2701009.736 1262398.839</t>
  </si>
  <si>
    <t>2698141.276 1261839.124</t>
  </si>
  <si>
    <t>2695380.335 1260862.965</t>
  </si>
  <si>
    <t>2699430.437 1259540.926</t>
  </si>
  <si>
    <t>2696173.975 1261528.166</t>
  </si>
  <si>
    <t>2699100.933 1260607.858</t>
  </si>
  <si>
    <t>2700977.605 1262383.557</t>
  </si>
  <si>
    <t>2701034.523 1262366.751</t>
  </si>
  <si>
    <t>2700989.146 1262381.772</t>
  </si>
  <si>
    <t>2701023.732 1262371.265</t>
  </si>
  <si>
    <t>2701052.039 1262359.394</t>
  </si>
  <si>
    <t>2701062.385 1262377.500</t>
  </si>
  <si>
    <t>2702629.120 1260315.776</t>
  </si>
  <si>
    <t>2695480.923 1261631.455</t>
  </si>
  <si>
    <t>2692660.336 1261778.991</t>
  </si>
  <si>
    <t>2701116.630 1262548.661</t>
  </si>
  <si>
    <t>2701118.397 1262548.129</t>
  </si>
  <si>
    <t>2698075.805 1261169.776</t>
  </si>
  <si>
    <t>2701004.198 1262468.895</t>
  </si>
  <si>
    <t>2699360.196 1262624.067</t>
  </si>
  <si>
    <t>2700972.565 1262405.248</t>
  </si>
  <si>
    <t>2700953.774 1262408.151</t>
  </si>
  <si>
    <t>2696096.654 1263649.944</t>
  </si>
  <si>
    <t>2698859.905 1262351.847</t>
  </si>
  <si>
    <t>2697213.197 1262928.278</t>
  </si>
  <si>
    <t>2699262.087 1262933.816</t>
  </si>
  <si>
    <t>2693850.706 1263655.986</t>
  </si>
  <si>
    <t>2701053.389 1262514.124</t>
  </si>
  <si>
    <t>2699616.936 1263681.087</t>
  </si>
  <si>
    <t>2696546.873 1260613.774</t>
  </si>
  <si>
    <t>2697597.415 1260570.136</t>
  </si>
  <si>
    <t>2699616.640 1263683.035</t>
  </si>
  <si>
    <t>2700940.030 1262389.316</t>
  </si>
  <si>
    <t>2700958.830 1262386.426</t>
  </si>
  <si>
    <t>2695015.477 1263506.317</t>
  </si>
  <si>
    <t>2695938.368 1260874.145</t>
  </si>
  <si>
    <t>2697617.166 1262231.075</t>
  </si>
  <si>
    <t>2697434.253 1260797.999</t>
  </si>
  <si>
    <t>2694951.380 1260023.895</t>
  </si>
  <si>
    <t>2696217.832 1263499.011</t>
  </si>
  <si>
    <t>2696097.220 1260740.207</t>
  </si>
  <si>
    <t>2697379.498 1260973.049</t>
  </si>
  <si>
    <t>2693528.477 1263666.234</t>
  </si>
  <si>
    <t>2698405.320 1261007.938</t>
  </si>
  <si>
    <t>2697523.313 1260619.952</t>
  </si>
  <si>
    <t>2696527.864 1260864.268</t>
  </si>
  <si>
    <t>2700395.178 1262622.275</t>
  </si>
  <si>
    <t>2700089.891 1258576.905</t>
  </si>
  <si>
    <t>2694623.323 1262832.662</t>
  </si>
  <si>
    <t>2694625.097 1262830.840</t>
  </si>
  <si>
    <t>2698835.823 1262279.771</t>
  </si>
  <si>
    <t>2696457.810 1260881.693</t>
  </si>
  <si>
    <t>2697048.790 1260964.072</t>
  </si>
  <si>
    <t>2699354.930 1262643.034</t>
  </si>
  <si>
    <t>2699770.147 1263355.663</t>
  </si>
  <si>
    <t>2696270.862 1263388.678</t>
  </si>
  <si>
    <t>2700909.845 1259759.593</t>
  </si>
  <si>
    <t>2698817.717 1262390.673</t>
  </si>
  <si>
    <t>2700614.866 1260445.597</t>
  </si>
  <si>
    <t>2695398.320 1262440.251</t>
  </si>
  <si>
    <t>2699581.096 1264194.008</t>
  </si>
  <si>
    <t>2696121.000 1263562.148</t>
  </si>
  <si>
    <t>2700521.109 1260023.669</t>
  </si>
  <si>
    <t>2697262.821 1261151.217</t>
  </si>
  <si>
    <t>2697526.963 1260702.529</t>
  </si>
  <si>
    <t>2700399.992 1262611.072</t>
  </si>
  <si>
    <t>2700404.218 1262613.092</t>
  </si>
  <si>
    <t>2697929.348 1262485.206</t>
  </si>
  <si>
    <t>2698816.252 1262481.061</t>
  </si>
  <si>
    <t>2699625.977 1264041.132</t>
  </si>
  <si>
    <t>2697323.064 1261191.478</t>
  </si>
  <si>
    <t>2694791.832 1259866.687</t>
  </si>
  <si>
    <t>2699022.684 1262123.139</t>
  </si>
  <si>
    <t>2698865.797 1264976.972</t>
  </si>
  <si>
    <t>2700318.237 1258003.064</t>
  </si>
  <si>
    <t>2695854.476 1262381.655</t>
  </si>
  <si>
    <t>2696483.719 1260527.937</t>
  </si>
  <si>
    <t>2696458.246 1260504.024</t>
  </si>
  <si>
    <t>2694962.077 1262759.461</t>
  </si>
  <si>
    <t>2700176.371 1264815.794</t>
  </si>
  <si>
    <t>2700398.678 1260480.250</t>
  </si>
  <si>
    <t>2693597.169 1263186.825</t>
  </si>
  <si>
    <t>2700244.540 1259656.067</t>
  </si>
  <si>
    <t>2700640.361 1259505.380</t>
  </si>
  <si>
    <t>2696560.055 1260802.643</t>
  </si>
  <si>
    <t>2700882.159 1257890.094</t>
  </si>
  <si>
    <t>2696558.102 1260801.754</t>
  </si>
  <si>
    <t>2696222.898 1264024.081</t>
  </si>
  <si>
    <t>2699363.626 1258388.237</t>
  </si>
  <si>
    <t>2675785.362 1245516.699</t>
  </si>
  <si>
    <t>2672896.301 1251722.878</t>
  </si>
  <si>
    <t>2671898.772 1252035.732</t>
  </si>
  <si>
    <t>2673096.387 1253202.794</t>
  </si>
  <si>
    <t>2673389.151 1252937.924</t>
  </si>
  <si>
    <t>2675847.129 1249989.924</t>
  </si>
  <si>
    <t>2675356.105 1250599.876</t>
  </si>
  <si>
    <t>2677639.019 1249880.478</t>
  </si>
  <si>
    <t>2677641.751 1249879.146</t>
  </si>
  <si>
    <t>2677472.975 1250683.023</t>
  </si>
  <si>
    <t>2676953.366 1250114.674</t>
  </si>
  <si>
    <t>2676123.877 1250323.561</t>
  </si>
  <si>
    <t>2676065.619 1249841.643</t>
  </si>
  <si>
    <t>2676092.268 1249836.901</t>
  </si>
  <si>
    <t>2676071.370 1249845.209</t>
  </si>
  <si>
    <t>2675805.837 1249798.590</t>
  </si>
  <si>
    <t>2677111.447 1250117.561</t>
  </si>
  <si>
    <t>2675185.803 1249680.754</t>
  </si>
  <si>
    <t>2676227.370 1251246.022</t>
  </si>
  <si>
    <t>2676252.941 1250338.913</t>
  </si>
  <si>
    <t>2676278.693 1250195.264</t>
  </si>
  <si>
    <t>2676076.203 1250050.864</t>
  </si>
  <si>
    <t>2675223.577 1249026.751</t>
  </si>
  <si>
    <t>2674404.276 1248061.920</t>
  </si>
  <si>
    <t>2674345.533 1248441.456</t>
  </si>
  <si>
    <t>2674586.357 1248438.289</t>
  </si>
  <si>
    <t>2674585.834 1248430.249</t>
  </si>
  <si>
    <t>2674562.129 1248403.685</t>
  </si>
  <si>
    <t>2674247.571 1249320.869</t>
  </si>
  <si>
    <t>2674589.641 1248925.197</t>
  </si>
  <si>
    <t>2674299.833 1247108.602</t>
  </si>
  <si>
    <t>2674819.537 1248008.510</t>
  </si>
  <si>
    <t>2673406.755 1247535.258</t>
  </si>
  <si>
    <t>2674839.618 1247944.322</t>
  </si>
  <si>
    <t>2675017.936 1248842.578</t>
  </si>
  <si>
    <t>2682121.626 1248903.025</t>
  </si>
  <si>
    <t>2683344.795 1247368.376</t>
  </si>
  <si>
    <t>2680038.219 1245870.180</t>
  </si>
  <si>
    <t>2682113.935 1249064.490</t>
  </si>
  <si>
    <t>2680378.254 1248998.063</t>
  </si>
  <si>
    <t>2682056.954 1248469.803</t>
  </si>
  <si>
    <t>2681302.618 1248229.527</t>
  </si>
  <si>
    <t>2680794.074 1249744.280</t>
  </si>
  <si>
    <t>2682079.135 1248081.842</t>
  </si>
  <si>
    <t>2681698.139 1249164.950</t>
  </si>
  <si>
    <t>2682144.271 1251374.059</t>
  </si>
  <si>
    <t>2682735.727 1248995.265</t>
  </si>
  <si>
    <t>2682959.186 1249090.563</t>
  </si>
  <si>
    <t>2684069.333 1248255.072</t>
  </si>
  <si>
    <t>2684363.165 1249017.214</t>
  </si>
  <si>
    <t>2684373.351 1247731.727</t>
  </si>
  <si>
    <t>2685236.659 1248374.095</t>
  </si>
  <si>
    <t>2685647.253 1248919.672</t>
  </si>
  <si>
    <t>2684556.206 1248514.592</t>
  </si>
  <si>
    <t>2684034.126 1247562.674</t>
  </si>
  <si>
    <t>2685788.270 1248919.625</t>
  </si>
  <si>
    <t>2685761.285 1249032.869</t>
  </si>
  <si>
    <t>2685658.194 1248847.868</t>
  </si>
  <si>
    <t>2684363.849 1247934.525</t>
  </si>
  <si>
    <t>2685680.464 1249020.236</t>
  </si>
  <si>
    <t>2685518.242 1247108.024</t>
  </si>
  <si>
    <t>2687640.345 1247194.592</t>
  </si>
  <si>
    <t>2684909.448 1247372.249</t>
  </si>
  <si>
    <t>2685656.476 1245894.126</t>
  </si>
  <si>
    <t>2684625.572 1246516.072</t>
  </si>
  <si>
    <t>2685103.621 1246154.674</t>
  </si>
  <si>
    <t>2684979.413 1246049.477</t>
  </si>
  <si>
    <t>2687458.291 1245896.986</t>
  </si>
  <si>
    <t>2687254.436 1245794.728</t>
  </si>
  <si>
    <t>2687426.061 1246700.005</t>
  </si>
  <si>
    <t>2684423.507 1245577.368</t>
  </si>
  <si>
    <t>2685741.163 1245246.911</t>
  </si>
  <si>
    <t>2684332.823 1246328.195</t>
  </si>
  <si>
    <t>2679047.820 1247871.687</t>
  </si>
  <si>
    <t>2680015.803 1248065.749</t>
  </si>
  <si>
    <t>2680034.805 1248145.339</t>
  </si>
  <si>
    <t>2679891.871 1248084.691</t>
  </si>
  <si>
    <t>2678108.632 1248163.273</t>
  </si>
  <si>
    <t>2678831.330 1250515.914</t>
  </si>
  <si>
    <t>2680122.911 1250013.244</t>
  </si>
  <si>
    <t>2679945.993 1249844.647</t>
  </si>
  <si>
    <t>2680195.188 1249900.132</t>
  </si>
  <si>
    <t>2680292.735 1249897.848</t>
  </si>
  <si>
    <t>2680093.346 1249880.774</t>
  </si>
  <si>
    <t>2679795.552 1249858.369</t>
  </si>
  <si>
    <t>2678169.987 1248622.950</t>
  </si>
  <si>
    <t>2679583.939 1250093.457</t>
  </si>
  <si>
    <t>2679112.932 1250198.700</t>
  </si>
  <si>
    <t>2679663.931 1251751.434</t>
  </si>
  <si>
    <t>2678555.872 1251025.441</t>
  </si>
  <si>
    <t>2679817.969 1250924.736</t>
  </si>
  <si>
    <t>2679104.020 1250640.957</t>
  </si>
  <si>
    <t>2681174.585 1250787.330</t>
  </si>
  <si>
    <t>2680313.286 1250632.291</t>
  </si>
  <si>
    <t>2679167.720 1251028.073</t>
  </si>
  <si>
    <t>2680835.414 1250364.182</t>
  </si>
  <si>
    <t>2681762.310 1251312.438</t>
  </si>
  <si>
    <t>2681694.106 1250728.446</t>
  </si>
  <si>
    <t>2681648.856 1250585.441</t>
  </si>
  <si>
    <t>2681447.619 1250448.542</t>
  </si>
  <si>
    <t>2682669.797 1250284.214</t>
  </si>
  <si>
    <t>2682313.606 1249663.373</t>
  </si>
  <si>
    <t>2682671.541 1249656.489</t>
  </si>
  <si>
    <t>2682593.226 1249995.208</t>
  </si>
  <si>
    <t>2682637.826 1250245.810</t>
  </si>
  <si>
    <t>2682043.341 1250739.828</t>
  </si>
  <si>
    <t>2682115.821 1249888.915</t>
  </si>
  <si>
    <t>2681014.562 1252972.596</t>
  </si>
  <si>
    <t>2681357.592 1251820.366</t>
  </si>
  <si>
    <t>2681269.489 1251760.045</t>
  </si>
  <si>
    <t>2681841.757 1253218.374</t>
  </si>
  <si>
    <t>2681478.744 1252152.002</t>
  </si>
  <si>
    <t>2683422.308 1250885.692</t>
  </si>
  <si>
    <t>2683837.204 1251749.064</t>
  </si>
  <si>
    <t>2683485.294 1251452.161</t>
  </si>
  <si>
    <t>2683411.587 1251469.249</t>
  </si>
  <si>
    <t>2682873.006 1252779.456</t>
  </si>
  <si>
    <t>2684728.090 1252196.236</t>
  </si>
  <si>
    <t>2685726.408 1250957.951</t>
  </si>
  <si>
    <t>2684752.524 1251826.339</t>
  </si>
  <si>
    <t>2687093.092 1250493.259</t>
  </si>
  <si>
    <t>2686357.205 1250656.650</t>
  </si>
  <si>
    <t>2685014.860 1252000.684</t>
  </si>
  <si>
    <t>2685524.569 1252617.703</t>
  </si>
  <si>
    <t>2686471.679 1249986.918</t>
  </si>
  <si>
    <t>2683226.681 1247706.580</t>
  </si>
  <si>
    <t>2685509.062 1247457.861</t>
  </si>
  <si>
    <t>2685380.704 1248674.827</t>
  </si>
  <si>
    <t>2679830.526 1249821.907</t>
  </si>
  <si>
    <t>2682000.283 1246494.671</t>
  </si>
  <si>
    <t>2685759.903 1248379.566</t>
  </si>
  <si>
    <t>2684043.035 1248788.507</t>
  </si>
  <si>
    <t>2683980.073 1250556.478</t>
  </si>
  <si>
    <t>2681462.190 1248855.088</t>
  </si>
  <si>
    <t>2682672.090 1250581.094</t>
  </si>
  <si>
    <t>2679356.697 1249992.550</t>
  </si>
  <si>
    <t>2685920.936 1245975.335</t>
  </si>
  <si>
    <t>2682847.090 1245468.781</t>
  </si>
  <si>
    <t>2684968.436 1248259.376</t>
  </si>
  <si>
    <t>2684960.944 1248262.034</t>
  </si>
  <si>
    <t>2684953.452 1248264.693</t>
  </si>
  <si>
    <t>2680321.357 1248076.447</t>
  </si>
  <si>
    <t>2682671.542 1251931.412</t>
  </si>
  <si>
    <t>2687891.677 1246233.504</t>
  </si>
  <si>
    <t>2683738.547 1247628.952</t>
  </si>
  <si>
    <t>2682701.627 1247293.637</t>
  </si>
  <si>
    <t>2683250.125 1247302.902</t>
  </si>
  <si>
    <t>2682105.884 1245252.829</t>
  </si>
  <si>
    <t>2681591.656 1243742.423</t>
  </si>
  <si>
    <t>2682960.978 1243828.495</t>
  </si>
  <si>
    <t>2680768.940 1242144.269</t>
  </si>
  <si>
    <t>2682456.934 1246186.531</t>
  </si>
  <si>
    <t>2681748.545 1247378.366</t>
  </si>
  <si>
    <t>2679743.533 1246391.195</t>
  </si>
  <si>
    <t>2680170.712 1247095.372</t>
  </si>
  <si>
    <t>2681206.772 1245612.002</t>
  </si>
  <si>
    <t>2681675.386 1245700.941</t>
  </si>
  <si>
    <t>2682474.201 1247970.101</t>
  </si>
  <si>
    <t>2683974.433 1247586.369</t>
  </si>
  <si>
    <t>2679708.235 1249901.999</t>
  </si>
  <si>
    <t>2678799.272 1251008.604</t>
  </si>
  <si>
    <t>2679876.942 1253034.919</t>
  </si>
  <si>
    <t>2681738.807 1247625.183</t>
  </si>
  <si>
    <t>2678703.366 1250116.125</t>
  </si>
  <si>
    <t>2679803.191 1249230.578</t>
  </si>
  <si>
    <t>2678033.792 1250611.387</t>
  </si>
  <si>
    <t>2683870.986 1252999.930</t>
  </si>
  <si>
    <t>2678555.181 1250515.709</t>
  </si>
  <si>
    <t>2681892.837 1250868.891</t>
  </si>
  <si>
    <t>2680940.678 1249155.037</t>
  </si>
  <si>
    <t>2685985.757 1249155.330</t>
  </si>
  <si>
    <t>2686172.613 1249173.302</t>
  </si>
  <si>
    <t>2678753.805 1250258.755</t>
  </si>
  <si>
    <t>2683803.110 1245948.041</t>
  </si>
  <si>
    <t>2679953.570 1253453.613</t>
  </si>
  <si>
    <t>2680503.320 1253560.382</t>
  </si>
  <si>
    <t>2680511.570 1253616.884</t>
  </si>
  <si>
    <t>2686021.222 1249283.234</t>
  </si>
  <si>
    <t>2686024.430 1249268.828</t>
  </si>
  <si>
    <t>2686024.538 1249253.626</t>
  </si>
  <si>
    <t>2686041.640 1249189.162</t>
  </si>
  <si>
    <t>2686099.297 1249144.192</t>
  </si>
  <si>
    <t>2686127.989 1249099.908</t>
  </si>
  <si>
    <t>2685974.561 1249320.057</t>
  </si>
  <si>
    <t>2685978.855 1249324.592</t>
  </si>
  <si>
    <t>2691589.019 1233404.693</t>
  </si>
  <si>
    <t>2688900.859 1230304.642</t>
  </si>
  <si>
    <t>2696943.910 1252151.921</t>
  </si>
  <si>
    <t>2694625.133 1252868.357</t>
  </si>
  <si>
    <t>2694625.156 1252851.827</t>
  </si>
  <si>
    <t>2693904.926 1254331.652</t>
  </si>
  <si>
    <t>2711758.525 1246384.589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</si>
  <si>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</si>
  <si>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</si>
  <si>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</si>
  <si>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</si>
  <si>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43: Gebäude 201037499 verknüpft, aber die Kategorie ist '1010 provisorische Unterkunft'</t>
  </si>
  <si>
    <t>43: Gebäude 210194153 verknüpft, aber die Kategorie ist '1010 provisorische Unterkunft'</t>
  </si>
  <si>
    <t>43: Gebäude 210219423 verknüpft, aber die Kategorie ist '1010 provisorische Unterkunft'</t>
  </si>
  <si>
    <t>43: Gebäude 210220874 verknüpft, aber die Kategorie ist '1010 provisorische Unterkunft'</t>
  </si>
  <si>
    <t>43: Gebäude 210183665 verknüpft, aber die Kategorie ist '1010 provisorische Unterkunft'</t>
  </si>
  <si>
    <t>43: Gebäude 210255032 verknüpft, aber die Kategorie ist '1010 provisorische Unterkunft'</t>
  </si>
  <si>
    <t>43: Gebäude 201028458 verknüpft, aber die Kategorie ist '1010 provisorische Unterkunft'</t>
  </si>
  <si>
    <t>43: Gebäude 210215709 verknüpft, aber die Kategorie ist '1010 provisorische Unterkunft'</t>
  </si>
  <si>
    <t>43: Gebäude 210295575 verknüpft, aber die Kategorie ist '1010 provisorische Unterkunft'</t>
  </si>
  <si>
    <t>43: Gebäude 210125591 verknüpft, aber die Kategorie ist '1010 provisorische Unterkunft'</t>
  </si>
  <si>
    <t>43: Gebäude 201022302 verknüpft, aber die Kategorie ist '1010 provisorische Unterkunft'</t>
  </si>
  <si>
    <t>43: Gebäude 201022484 verknüpft, aber die Kategorie ist '1010 provisorische Unterkunft'</t>
  </si>
  <si>
    <t>43: Gebäude 201025167 verknüpft, aber die Kategorie ist '1010 provisorische Unterkunft'</t>
  </si>
  <si>
    <t>43: Gebäude 201025169 verknüpft, aber die Kategorie ist '1010 provisorische Unterkunft'</t>
  </si>
  <si>
    <t>43: Gebäude 210260208 verknüpft, aber die Kategorie ist '1010 provisorische Unterkunft'</t>
  </si>
  <si>
    <t>43: Gebäude 201036850 verknüpft, aber die Kategorie ist '1010 provisorische Unterkunft'</t>
  </si>
  <si>
    <t>Für Kanton ZH: die Werte der Liste 3 beinhalten nur die bestehende Gebäude</t>
  </si>
  <si>
    <t>Pour le canton ZH: les valeurs de la liste 3 ne concernent que les bâtiments existants</t>
  </si>
  <si>
    <t>2694588.000 1234837.000</t>
  </si>
  <si>
    <t>2694916.283 1248902.480</t>
  </si>
  <si>
    <t>2687458.038 1242292.329</t>
  </si>
  <si>
    <t>2706313.000 1240221.875</t>
  </si>
  <si>
    <t>2706358.750 1240237.375</t>
  </si>
  <si>
    <t>2706395.250 1240212.125</t>
  </si>
  <si>
    <t>2706468.250 1240161.625</t>
  </si>
  <si>
    <t>2686344.330 1264820.004</t>
  </si>
  <si>
    <t>43: Gebäude 201041993 verknüpft, aber die Kategorie ist '1010 provisorische Unterkunft'</t>
  </si>
  <si>
    <t>2706358.000 1242105.000</t>
  </si>
  <si>
    <t>2686858.112 1241217.487</t>
  </si>
  <si>
    <t>2694324.026 1234736.487</t>
  </si>
  <si>
    <t>2699010.595 1259648.937</t>
  </si>
  <si>
    <t>2676020.185 1250983.039</t>
  </si>
  <si>
    <t>2687908.638 1252198.308</t>
  </si>
  <si>
    <t>Kollbrunnerstrasse</t>
  </si>
  <si>
    <t>8.1</t>
  </si>
  <si>
    <t>CH887531867730</t>
  </si>
  <si>
    <t>1629</t>
  </si>
  <si>
    <t>1581</t>
  </si>
  <si>
    <t>1478</t>
  </si>
  <si>
    <t>links</t>
  </si>
  <si>
    <t>42: die Kategorie 1080 ist mit dem Topic Bodenbedeckung der AV nicht kohärent</t>
  </si>
  <si>
    <t>2: Main building takes EGID&lt;/br&gt;42: die Kategorie 1080 ist mit dem Topic Bodenbedeckung der AV nicht kohärent&lt;/br&gt;51: Der gleichen EGID 210227641 ist für mehrere AV-Gebäude verwendet</t>
  </si>
  <si>
    <t>2: Main building takes EGID&lt;/br&gt;42: die Kategorie 1080 ist mit dem Topic Bodenbedeckung der AV nicht kohärent&lt;/br&gt;51: Der gleichen EGID 210227642 ist für mehrere AV-Gebäude verwendet</t>
  </si>
  <si>
    <t xml:space="preserve">42: die Kategorie 1060 ist mit dem Topic Einzelobjekte der AV nicht kohärent </t>
  </si>
  <si>
    <t xml:space="preserve">14: AV-Gebäude verknüpft mit EGID 210188673, but status is 'abgebrochen / aufgehoben'&lt;/br&gt;42: die Kategorie 1060 ist mit dem Topic Einzelobjekte der AV nicht kohärent </t>
  </si>
  <si>
    <t xml:space="preserve">42: die Kategorie 1020 ist mit dem Topic Einzelobjekte der AV nicht kohärent </t>
  </si>
  <si>
    <t xml:space="preserve">42: die Kategorie 1040 ist mit dem Topic Einzelobjekte der AV nicht kohärent </t>
  </si>
  <si>
    <t>42: die Kategorie 1060 ist mit dem Topic Einzelobjekte der AV nicht kohärent &lt;/br&gt;62: 3 GWR-Gebäude (210263918, 210268413, 210268415) innerhalb des gleichen AV-Gebäudes</t>
  </si>
  <si>
    <t xml:space="preserve">42: die Kategorie 1030 ist mit dem Topic Einzelobjekte der AV nicht kohärent </t>
  </si>
  <si>
    <t>2: Main building takes EGID&lt;/br&gt;42: die Kategorie 1080 ist mit dem Topic Bodenbedeckung der AV nicht kohärent&lt;/br&gt;51: Der gleichen EGID 210248991 ist für mehrere AV-Gebäude verwendet</t>
  </si>
  <si>
    <t>42: die Kategorie 1060 ist mit dem Topic Einzelobjekte der AV nicht kohärent &lt;/br&gt;61: 2 AV-Gebäude haben den gleichen GWR-EGID</t>
  </si>
  <si>
    <t>2: Main building takes EGID&lt;/br&gt;42: die Kategorie 1080 ist mit dem Topic Bodenbedeckung der AV nicht kohärent&lt;/br&gt;51: Der gleichen EGID 191930155 ist für mehrere AV-Gebäude verwendet</t>
  </si>
  <si>
    <t>2: Main building takes EGID&lt;/br&gt;42: die Kategorie 1080 ist mit dem Topic Bodenbedeckung der AV nicht kohärent&lt;/br&gt;51: Der gleichen EGID 210256093 ist für mehrere AV-Gebäude verwendet</t>
  </si>
  <si>
    <t>12: Verknüpft mit EGID 210096331 in der gleiche Gemeinde&lt;/br&gt;42: die Kategorie 1020 ist mit dem Topic Einzelobjekte der AV nicht kohärent &lt;/br&gt;62: 3 GWR-Gebäude (44488, 44489, 210096331) innerhalb des gleichen AV-Gebäudes</t>
  </si>
  <si>
    <t>2: Main building takes EGID&lt;/br&gt;42: die Kategorie 1080 ist mit dem Topic Bodenbedeckung der AV nicht kohärent&lt;/br&gt;51: Der gleichen EGID 210203234 ist für mehrere AV-Gebäude verwendet</t>
  </si>
  <si>
    <t>42: die Kategorie 1060 ist mit dem Topic Einzelobjekte der AV nicht kohärent &lt;/br&gt;62: 2 GWR-Gebäude (210201295, 210201296) innerhalb des gleichen AV-Gebäudes</t>
  </si>
  <si>
    <t>42: die Kategorie 1020 ist mit dem Topic Einzelobjekte der AV nicht kohärent &lt;/br&gt;52: Der AV-EGID 210221795 ist nicht kohärent mit dem GWR-EGID 210293044</t>
  </si>
  <si>
    <t>12: Verknüpft mit EGID 210261579 in der gleiche Gemeinde&lt;/br&gt;42: die Kategorie 1020 ist mit dem Topic Einzelobjekte der AV nicht kohärent &lt;/br&gt;62: 2 GWR-Gebäude (210261578, 210261579) innerhalb des gleichen AV-Gebäudes</t>
  </si>
  <si>
    <t>2: Main building takes EGID&lt;/br&gt;42: die Kategorie 1080 ist mit dem Topic Bodenbedeckung der AV nicht kohärent&lt;/br&gt;51: Der gleichen EGID 210202549 ist für mehrere AV-Gebäude verwendet</t>
  </si>
  <si>
    <t>2: Main building takes EGID&lt;/br&gt;42: die Kategorie 1080 ist mit dem Topic Bodenbedeckung der AV nicht kohärent&lt;/br&gt;51: Der gleichen EGID 201031131 ist für mehrere AV-Gebäude verwendet</t>
  </si>
  <si>
    <t>2: Main building takes EGID&lt;/br&gt;42: die Kategorie 1080 ist mit dem Topic Bodenbedeckung der AV nicht kohärent&lt;/br&gt;51: Der gleichen EGID 201031285 ist für mehrere AV-Gebäude verwendet</t>
  </si>
  <si>
    <t>2: Main building takes EGID&lt;/br&gt;42: die Kategorie 1080 ist mit dem Topic Bodenbedeckung der AV nicht kohärent&lt;/br&gt;51: Der gleichen EGID 201031631 ist für mehrere AV-Gebäude verwendet</t>
  </si>
  <si>
    <t>2: Main building takes EGID&lt;/br&gt;42: die Kategorie 1080 ist mit dem Topic Bodenbedeckung der AV nicht kohärent&lt;/br&gt;51: Der gleichen EGID 201031975 ist für mehrere AV-Gebäude verwendet</t>
  </si>
  <si>
    <t>2: Main building takes EGID&lt;/br&gt;42: die Kategorie 1080 ist mit dem Topic Bodenbedeckung der AV nicht kohärent&lt;/br&gt;51: Der gleichen EGID 201033007 ist für mehrere AV-Gebäude verwendet</t>
  </si>
  <si>
    <t>2: Main building takes EGID&lt;/br&gt;42: die Kategorie 1080 ist mit dem Topic Bodenbedeckung der AV nicht kohärent&lt;/br&gt;51: Der gleichen EGID 201033396 ist für mehrere AV-Gebäude verwendet</t>
  </si>
  <si>
    <t>2: Main building takes EGID&lt;/br&gt;42: die Kategorie 1080 ist mit dem Topic Bodenbedeckung der AV nicht kohärent&lt;/br&gt;51: Der gleichen EGID 201033911 ist für mehrere AV-Gebäude verwendet</t>
  </si>
  <si>
    <t>2: Main building takes EGID&lt;/br&gt;42: die Kategorie 1080 ist mit dem Topic Bodenbedeckung der AV nicht kohärent&lt;/br&gt;51: Der gleichen EGID 201033962 ist für mehrere AV-Gebäude verwendet</t>
  </si>
  <si>
    <t>2: Main building takes EGID&lt;/br&gt;42: die Kategorie 1080 ist mit dem Topic Bodenbedeckung der AV nicht kohärent&lt;/br&gt;51: Der gleichen EGID 201034309 ist für mehrere AV-Gebäude verwendet</t>
  </si>
  <si>
    <t>2: Main building takes EGID&lt;/br&gt;42: die Kategorie 1080 ist mit dem Topic Bodenbedeckung der AV nicht kohärent&lt;/br&gt;51: Der gleichen EGID 201034511 ist für mehrere AV-Gebäude verwendet</t>
  </si>
  <si>
    <t>2: Main building takes EGID&lt;/br&gt;42: die Kategorie 1080 ist mit dem Topic Bodenbedeckung der AV nicht kohärent&lt;/br&gt;51: Der gleichen EGID 201034552 ist für mehrere AV-Gebäude verwendet</t>
  </si>
  <si>
    <t>2: Main building takes EGID&lt;/br&gt;42: die Kategorie 1080 ist mit dem Topic Bodenbedeckung der AV nicht kohärent&lt;/br&gt;51: Der gleichen EGID 201034803 ist für mehrere AV-Gebäude verwendet</t>
  </si>
  <si>
    <t>2: Main building takes EGID&lt;/br&gt;42: die Kategorie 1080 ist mit dem Topic Bodenbedeckung der AV nicht kohärent&lt;/br&gt;51: Der gleichen EGID 201034891 ist für mehrere AV-Gebäude verwendet</t>
  </si>
  <si>
    <t>2: Main building takes EGID&lt;/br&gt;42: die Kategorie 1080 ist mit dem Topic Bodenbedeckung der AV nicht kohärent&lt;/br&gt;51: Der gleichen EGID 201036345 ist für mehrere AV-Gebäude verwendet</t>
  </si>
  <si>
    <t>2: Main building takes EGID&lt;/br&gt;42: die Kategorie 1080 ist mit dem Topic Bodenbedeckung der AV nicht kohärent&lt;/br&gt;51: Der gleichen EGID 210197809 ist für mehrere AV-Gebäude verwendet</t>
  </si>
  <si>
    <t xml:space="preserve">14: AV-Gebäude verknüpft mit EGID 210212985, but status is 'abgebrochen / aufgehoben'&lt;/br&gt;42: die Kategorie 1060 ist mit dem Topic Einzelobjekte der AV nicht kohärent </t>
  </si>
  <si>
    <t>2678397.250 1242829.875</t>
  </si>
  <si>
    <t>2672450.843 1258494.892</t>
  </si>
  <si>
    <t>2672488.540 1258467.317</t>
  </si>
  <si>
    <t>2703544.000 1234624.000</t>
  </si>
  <si>
    <t>2703539.000 1234621.000</t>
  </si>
  <si>
    <t>2706355.000 1242061.000</t>
  </si>
  <si>
    <t>2706514.651 1241908.663</t>
  </si>
  <si>
    <t>2690250.669 1240061.206</t>
  </si>
  <si>
    <t>2690174.209 1240060.352</t>
  </si>
  <si>
    <t>2693852.021 1248584.002</t>
  </si>
  <si>
    <t>2693875.132 1248553.777</t>
  </si>
  <si>
    <t>2690969.000 1251543.000</t>
  </si>
  <si>
    <t>2690981.543 1251557.957</t>
  </si>
  <si>
    <t>2672967.206 1250907.562</t>
  </si>
  <si>
    <t>2671996.231 1251216.363</t>
  </si>
  <si>
    <t>2671994.866 1251219.682</t>
  </si>
  <si>
    <t>2671992.149 1251231.242</t>
  </si>
  <si>
    <t>2672509.199 1250743.441</t>
  </si>
  <si>
    <t>2675323.497 1252411.639</t>
  </si>
  <si>
    <t>2690898.786 1227963.801</t>
  </si>
  <si>
    <t>2677416.040 1233185.215</t>
  </si>
  <si>
    <t>2687364.175 1261654.200</t>
  </si>
  <si>
    <t>2677731.835 1265854.760</t>
  </si>
  <si>
    <t>2677739.610 1265836.180</t>
  </si>
  <si>
    <t>2701596.466 1237347.794</t>
  </si>
  <si>
    <t>2701557.744 1236698.733</t>
  </si>
  <si>
    <t>2700757.098 1236878.251</t>
  </si>
  <si>
    <t>2706453.175 1242056.846</t>
  </si>
  <si>
    <t>2689714.957 1249712.029</t>
  </si>
  <si>
    <t>2693855.695 1253960.929</t>
  </si>
  <si>
    <t>42: die Kategorie 1040 ist mit dem Topic Einzelobjekte der AV nicht kohärent &lt;/br&gt;52: Der AV-EGID 210261578 ist nicht kohärent mit dem GWR-EGID 191977590&lt;/br&gt;62: 2 GWR-Gebäude (210261578, 210261579) innerhalb des gleichen AV-Gebäudes</t>
  </si>
  <si>
    <t>42: die Kategorie 1020 ist mit dem Topic Einzelobjekte der AV nicht kohärent &lt;/br&gt;52: Der AV-EGID 191911133 ist nicht kohärent mit dem GWR-EGID 84652</t>
  </si>
  <si>
    <t>2687993.391 1240080.619</t>
  </si>
  <si>
    <t>2688027.646 1240027.420</t>
  </si>
  <si>
    <t>2688055.649 1240011.363</t>
  </si>
  <si>
    <t>2688056.329 1239999.946</t>
  </si>
  <si>
    <t>2697105.986 1266114.769</t>
  </si>
  <si>
    <t>2672196.083 1253462.993</t>
  </si>
  <si>
    <t>2695094.880 1234432.248</t>
  </si>
  <si>
    <t>2676437.731 1250578.457</t>
  </si>
  <si>
    <t>2675938.953 1249661.425</t>
  </si>
  <si>
    <t>2681100.928 1258863.819</t>
  </si>
  <si>
    <t>2681403.547 1258753.254</t>
  </si>
  <si>
    <t>2681430.117 1258712.924</t>
  </si>
  <si>
    <t>2675907.126 1261023.616</t>
  </si>
  <si>
    <t>2690968.115 1251546.740</t>
  </si>
  <si>
    <t>2674881.144 1250145.366</t>
  </si>
  <si>
    <t>42: die Kategorie 1060 ist mit dem Topic Einzelobjekte der AV nicht kohärent &lt;/br&gt;62: 2 GWR-Gebäude (191978360, 210292220) innerhalb des gleichen AV-Gebäudes</t>
  </si>
  <si>
    <t>2675468.234 1264049.827</t>
  </si>
  <si>
    <t>2694083.000 1253577.195</t>
  </si>
  <si>
    <t>2694093.000 1253563.000</t>
  </si>
  <si>
    <t>2694102.375 1253570.790</t>
  </si>
  <si>
    <t xml:space="preserve">14: AV-Gebäude verknüpft mit EGID 210194472, but status is 'abgebrochen / aufgehoben'&lt;/br&gt;42: die Kategorie 1060 ist mit dem Topic Einzelobjekte der AV nicht kohärent </t>
  </si>
  <si>
    <t>Hostbachstrasse</t>
  </si>
  <si>
    <t>Hostbachstrasse 4.1</t>
  </si>
  <si>
    <t>CH738677118770</t>
  </si>
  <si>
    <t>998</t>
  </si>
  <si>
    <t>Hostbachstrasse 4.2</t>
  </si>
  <si>
    <t>Chriesmattweg</t>
  </si>
  <si>
    <t>40.2</t>
  </si>
  <si>
    <t>Gemeinschaftsgebäude</t>
  </si>
  <si>
    <t>14697</t>
  </si>
  <si>
    <t>4071</t>
  </si>
  <si>
    <t>CH499477020366</t>
  </si>
  <si>
    <t>2696827.485 1233951.553</t>
  </si>
  <si>
    <t>2682708.378 1274180.098</t>
  </si>
  <si>
    <t>2699941.490 1263449.610</t>
  </si>
  <si>
    <t>62: 2 GWR-Gebäude (43841, 43857) innerhalb des gleichen AV-Gebäudes</t>
  </si>
  <si>
    <t>62: 2 GWR-Gebäude (43842, 43860) innerhalb des gleichen AV-Gebäudes</t>
  </si>
  <si>
    <t>62: 2 GWR-Gebäude (43858, 43859) innerhalb des gleichen AV-Gebäudes</t>
  </si>
  <si>
    <t>62: 2 GWR-Gebäude (43861, 43862) innerhalb des gleichen AV-Gebäudes</t>
  </si>
  <si>
    <t>62: 2 GWR-Gebäude (43936, 43937) innerhalb des gleichen AV-Gebäudes</t>
  </si>
  <si>
    <t>62: 2 GWR-Gebäude (44083, 44084) innerhalb des gleichen AV-Gebäudes</t>
  </si>
  <si>
    <t>62: 3 GWR-Gebäude (44488, 44489, 210096331) innerhalb des gleichen AV-Gebäudes</t>
  </si>
  <si>
    <t>62: 6 GWR-Gebäude (44596, 44613, 44614, 44615, 44616, 44617) innerhalb des gleichen AV-Gebäudes</t>
  </si>
  <si>
    <t>62: 8 GWR-Gebäude (44597, 44618, 44619, 44620, 44621, 44622, 44623, 44624) innerhalb des gleichen AV-Gebäudes</t>
  </si>
  <si>
    <t>62: 2 GWR-Gebäude (44758, 210165214) innerhalb des gleichen AV-Gebäudes</t>
  </si>
  <si>
    <t>62: 4 GWR-Gebäude (3134881, 210165242, 210165243, 210165244) innerhalb des gleichen AV-Gebäudes</t>
  </si>
  <si>
    <t>62: 6 GWR-Gebäude (3134882, 210165232, 210165233, 210165234, 210165235, 210165236) innerhalb des gleichen AV-Gebäudes</t>
  </si>
  <si>
    <t>62: 6 GWR-Gebäude (3134883, 210165237, 210165238, 210165239, 210165240, 210165241) innerhalb des gleichen AV-Gebäudes</t>
  </si>
  <si>
    <t>62: 2 GWR-Gebäude (201006403, 201006404) innerhalb des gleichen AV-Gebäudes</t>
  </si>
  <si>
    <t>62: 2 GWR-Gebäude (210097240, 210165246) innerhalb des gleichen AV-Gebäudes</t>
  </si>
  <si>
    <t>62: 5 GWR-Gebäude (210097241, 210165247, 210165248, 210165249, 210165250) innerhalb des gleichen AV-Gebäudes</t>
  </si>
  <si>
    <t>62: 4 GWR-Gebäude (210097242, 210165251, 210165252, 210165253) innerhalb des gleichen AV-Gebäudes</t>
  </si>
  <si>
    <t>62: 2 GWR-Gebäude (210165220, 210165221) innerhalb des gleichen AV-Gebäudes</t>
  </si>
  <si>
    <t>62: 2 GWR-Gebäude (47457, 201038814) innerhalb des gleichen AV-Gebäudes</t>
  </si>
  <si>
    <t>62: 2 GWR-Gebäude (47485, 201039015) innerhalb des gleichen AV-Gebäudes</t>
  </si>
  <si>
    <t>62: 2 GWR-Gebäude (47486, 201038825) innerhalb des gleichen AV-Gebäudes</t>
  </si>
  <si>
    <t>62: 2 GWR-Gebäude (47494, 201038824) innerhalb des gleichen AV-Gebäudes</t>
  </si>
  <si>
    <t>62: 4 GWR-Gebäude (47500, 201037728, 201038821, 201038822) innerhalb des gleichen AV-Gebäudes</t>
  </si>
  <si>
    <t>62: 2 GWR-Gebäude (2282204, 201038827) innerhalb des gleichen AV-Gebäudes</t>
  </si>
  <si>
    <t>62: 2 GWR-Gebäude (210221297, 210221298) innerhalb des gleichen AV-Gebäudes</t>
  </si>
  <si>
    <t>62: 2 GWR-Gebäude (210201295, 210201296) innerhalb des gleichen AV-Gebäudes</t>
  </si>
  <si>
    <t>41: Status 'bestehend'  ist mit dem Topic Bodenbedeckung projektiert der AV nicht kohärent &lt;/br&gt;62: 2 GWR-Gebäude (86737, 191910284) innerhalb des gleichen AV-Gebäudes</t>
  </si>
  <si>
    <t>41: Status 'bestehend'  ist mit dem Topic Bodenbedeckung projektiert der AV nicht kohärent &lt;/br&gt;62: 2 GWR-Gebäude (210285024, 210285290) innerhalb des gleichen AV-Gebäudes</t>
  </si>
  <si>
    <t>62: 2 GWR-Gebäude (191978360, 210292220) innerhalb des gleichen AV-Gebäudes</t>
  </si>
  <si>
    <t>62: 2 GWR-Gebäude (210212955, 210212956) innerhalb des gleichen AV-Gebäudes</t>
  </si>
  <si>
    <t>41: Status 'bestehend'  ist mit dem Topic Bodenbedeckung projektiert der AV nicht kohärent &lt;/br&gt;62: 2 GWR-Gebäude (119911, 191965308) innerhalb des gleichen AV-Gebäudes</t>
  </si>
  <si>
    <t>62: 2 GWR-Gebäude (210271330, 210271418) innerhalb des gleichen AV-Gebäudes</t>
  </si>
  <si>
    <t>42: die Kategorie 1060  ist mit dem Topic Einzelobjekte der AV nicht kohärent &lt;/br&gt;62: 3 GWR-Gebäude (210263918, 210268413, 210268415) innerhalb des gleichen AV-Gebäudes</t>
  </si>
  <si>
    <t>12: Verknüpft mit EGID 210096331 in der gleiche Gemeinde&lt;/br&gt;42: die Kategorie 1020  ist mit dem Topic Einzelobjekte der AV nicht kohärent &lt;/br&gt;62: 3 GWR-Gebäude (44488, 44489, 210096331) innerhalb des gleichen AV-Gebäudes</t>
  </si>
  <si>
    <t>42: die Kategorie 1060  ist mit dem Topic Einzelobjekte der AV nicht kohärent &lt;/br&gt;62: 2 GWR-Gebäude (210201295, 210201296) innerhalb des gleichen AV-Gebäudes</t>
  </si>
  <si>
    <t>42: die Kategorie 1040  ist mit dem Topic Einzelobjekte der AV nicht kohärent &lt;/br&gt;52: Der AV-EGID 210261578ist nicht kohärent mit dem GWR-EGID 191977590&lt;/br&gt;62: 2 GWR-Gebäude (210261578, 210261579) innerhalb des gleichen AV-Gebäudes</t>
  </si>
  <si>
    <t>12: Verknüpft mit EGID 210261579 in der gleiche Gemeinde&lt;/br&gt;42: die Kategorie 1020  ist mit dem Topic Einzelobjekte der AV nicht kohärent &lt;/br&gt;62: 2 GWR-Gebäude (210261578, 210261579) innerhalb des gleichen AV-Gebäudes</t>
  </si>
  <si>
    <t>42: die Kategorie 1080  ist mit dem Topic Bodenbedeckung projektiert der AV nicht kohärent &lt;/br&gt;61: 2 AV-Gebäude haben den gleichen GWR-EGID&lt;/br&gt;62: 4 GWR-Gebäude (210261599, 210261600, 210261601, 210261602) innerhalb des gleichen AV-Gebäudes</t>
  </si>
  <si>
    <t>42: die Kategorie 1060  ist mit dem Topic Einzelobjekte der AV nicht kohärent &lt;/br&gt;62: 2 GWR-Gebäude (191978360, 210292220) innerhalb des gleichen AV-Gebäudes</t>
  </si>
  <si>
    <t>31: Kein AV-Umriss für das Gebäude 4832</t>
  </si>
  <si>
    <t>31: Kein AV-Umriss für das Gebäude 4833</t>
  </si>
  <si>
    <t>31: Kein AV-Umriss für das Gebäude 210263849</t>
  </si>
  <si>
    <t>31: Kein AV-Umriss für das Gebäude 210263867</t>
  </si>
  <si>
    <t>31: Kein AV-Umriss für das Gebäude 210263869</t>
  </si>
  <si>
    <t>31: Kein AV-Umriss für das Gebäude 201036542</t>
  </si>
  <si>
    <t>31: Kein AV-Umriss für das Gebäude 210259767</t>
  </si>
  <si>
    <t>31: Kein AV-Umriss für das Gebäude 210283900</t>
  </si>
  <si>
    <t>31: Kein AV-Umriss für das Gebäude 210210597</t>
  </si>
  <si>
    <t>31: Kein AV-Umriss für das Gebäude 210297362</t>
  </si>
  <si>
    <t>31: Kein AV-Umriss für das Gebäude 210208144</t>
  </si>
  <si>
    <t>31: Kein AV-Umriss für das Gebäude 210240505</t>
  </si>
  <si>
    <t>31: Kein AV-Umriss für das Gebäude 30954</t>
  </si>
  <si>
    <t>31: Kein AV-Umriss für das Gebäude 201024562</t>
  </si>
  <si>
    <t>31: Kein AV-Umriss für das Gebäude 210210743</t>
  </si>
  <si>
    <t>31: Kein AV-Umriss für das Gebäude 210236003</t>
  </si>
  <si>
    <t>31: Kein AV-Umriss für das Gebäude 210236004</t>
  </si>
  <si>
    <t>31: Kein AV-Umriss für das Gebäude 210236009</t>
  </si>
  <si>
    <t>31: Kein AV-Umriss für das Gebäude 210236070</t>
  </si>
  <si>
    <t>31: Kein AV-Umriss für das Gebäude 210236217</t>
  </si>
  <si>
    <t>31: Kein AV-Umriss für das Gebäude 210244248</t>
  </si>
  <si>
    <t>31: Kein AV-Umriss für das Gebäude 210203900</t>
  </si>
  <si>
    <t>31: Kein AV-Umriss für das Gebäude 210260816</t>
  </si>
  <si>
    <t>31: Kein AV-Umriss für das Gebäude 210260821</t>
  </si>
  <si>
    <t>31: Kein AV-Umriss für das Gebäude 210289541</t>
  </si>
  <si>
    <t>31: Kein AV-Umriss für das Gebäude 210210135</t>
  </si>
  <si>
    <t>31: Kein AV-Umriss für das Gebäude 210194376</t>
  </si>
  <si>
    <t>31: Kein AV-Umriss für das Gebäude 210222759</t>
  </si>
  <si>
    <t>31: Kein AV-Umriss für das Gebäude 210260560</t>
  </si>
  <si>
    <t>31: Kein AV-Umriss für das Gebäude 210260594</t>
  </si>
  <si>
    <t>31: Kein AV-Umriss für das Gebäude 210221778</t>
  </si>
  <si>
    <t>31: Kein AV-Umriss für das Gebäude 201042202</t>
  </si>
  <si>
    <t>31: Kein AV-Umriss für das Gebäude 210234015</t>
  </si>
  <si>
    <t>31: Kein AV-Umriss für das Gebäude 210234040</t>
  </si>
  <si>
    <t>31: Kein AV-Umriss für das Gebäude 210234544</t>
  </si>
  <si>
    <t>31: Kein AV-Umriss für das Gebäude 191898879</t>
  </si>
  <si>
    <t>31: Kein AV-Umriss für das Gebäude 210255816</t>
  </si>
  <si>
    <t>31: Kein AV-Umriss für das Gebäude 191952994</t>
  </si>
  <si>
    <t>31: Kein AV-Umriss für das Gebäude 191975460</t>
  </si>
  <si>
    <t>31: Kein AV-Umriss für das Gebäude 191975462</t>
  </si>
  <si>
    <t>31: Kein AV-Umriss für das Gebäude 191975463</t>
  </si>
  <si>
    <t>31: Kein AV-Umriss für das Gebäude 191975466</t>
  </si>
  <si>
    <t>31: Kein AV-Umriss für das Gebäude 191977621</t>
  </si>
  <si>
    <t>31: Kein AV-Umriss für das Gebäude 191977622</t>
  </si>
  <si>
    <t>31: Kein AV-Umriss für das Gebäude 191977623</t>
  </si>
  <si>
    <t>31: Kein AV-Umriss für das Gebäude 210096607</t>
  </si>
  <si>
    <t>31: Kein AV-Umriss für das Gebäude 210096729</t>
  </si>
  <si>
    <t>31: Kein AV-Umriss für das Gebäude 210097254</t>
  </si>
  <si>
    <t>31: Kein AV-Umriss für das Gebäude 210185137</t>
  </si>
  <si>
    <t>31: Kein AV-Umriss für das Gebäude 210193471</t>
  </si>
  <si>
    <t>31: Kein AV-Umriss für das Gebäude 210198277</t>
  </si>
  <si>
    <t>31: Kein AV-Umriss für das Gebäude 210198343</t>
  </si>
  <si>
    <t>31: Kein AV-Umriss für das Gebäude 210198720</t>
  </si>
  <si>
    <t>31: Kein AV-Umriss für das Gebäude 210199102</t>
  </si>
  <si>
    <t>31: Kein AV-Umriss für das Gebäude 210202790</t>
  </si>
  <si>
    <t>31: Kein AV-Umriss für das Gebäude 210202791</t>
  </si>
  <si>
    <t>31: Kein AV-Umriss für das Gebäude 210205037</t>
  </si>
  <si>
    <t>31: Kein AV-Umriss für das Gebäude 210213998</t>
  </si>
  <si>
    <t>31: Kein AV-Umriss für das Gebäude 210215369</t>
  </si>
  <si>
    <t>31: Kein AV-Umriss für das Gebäude 210215599</t>
  </si>
  <si>
    <t>31: Kein AV-Umriss für das Gebäude 210217848</t>
  </si>
  <si>
    <t>31: Kein AV-Umriss für das Gebäude 210221100</t>
  </si>
  <si>
    <t>31: Kein AV-Umriss für das Gebäude 210221451</t>
  </si>
  <si>
    <t>31: Kein AV-Umriss für das Gebäude 210228744</t>
  </si>
  <si>
    <t>31: Kein AV-Umriss für das Gebäude 210239060</t>
  </si>
  <si>
    <t>31: Kein AV-Umriss für das Gebäude 210243931</t>
  </si>
  <si>
    <t>31: Kein AV-Umriss für das Gebäude 210268989</t>
  </si>
  <si>
    <t>31: Kein AV-Umriss für das Gebäude 210292785</t>
  </si>
  <si>
    <t>31: Kein AV-Umriss für das Gebäude 210216178</t>
  </si>
  <si>
    <t>31: Kein AV-Umriss für das Gebäude 210221455</t>
  </si>
  <si>
    <t>31: Kein AV-Umriss für das Gebäude 210236909</t>
  </si>
  <si>
    <t>31: Kein AV-Umriss für das Gebäude 210293964</t>
  </si>
  <si>
    <t>31: Kein AV-Umriss für das Gebäude 210295009</t>
  </si>
  <si>
    <t>31: Kein AV-Umriss für das Gebäude 210295225</t>
  </si>
  <si>
    <t>31: Kein AV-Umriss für das Gebäude 210186343</t>
  </si>
  <si>
    <t>31: Kein AV-Umriss für das Gebäude 210193500</t>
  </si>
  <si>
    <t>31: Kein AV-Umriss für das Gebäude 210196105</t>
  </si>
  <si>
    <t>31: Kein AV-Umriss für das Gebäude 210199876</t>
  </si>
  <si>
    <t>31: Kein AV-Umriss für das Gebäude 210200126</t>
  </si>
  <si>
    <t>31: Kein AV-Umriss für das Gebäude 210208267</t>
  </si>
  <si>
    <t>31: Kein AV-Umriss für das Gebäude 210208381</t>
  </si>
  <si>
    <t>31: Kein AV-Umriss für das Gebäude 210209657</t>
  </si>
  <si>
    <t>31: Kein AV-Umriss für das Gebäude 210209675</t>
  </si>
  <si>
    <t>31: Kein AV-Umriss für das Gebäude 210209762</t>
  </si>
  <si>
    <t>31: Kein AV-Umriss für das Gebäude 210209886</t>
  </si>
  <si>
    <t>31: Kein AV-Umriss für das Gebäude 210211222</t>
  </si>
  <si>
    <t>31: Kein AV-Umriss für das Gebäude 210213481</t>
  </si>
  <si>
    <t>31: Kein AV-Umriss für das Gebäude 210213482</t>
  </si>
  <si>
    <t>31: Kein AV-Umriss für das Gebäude 210213484</t>
  </si>
  <si>
    <t>31: Kein AV-Umriss für das Gebäude 210214136</t>
  </si>
  <si>
    <t>31: Kein AV-Umriss für das Gebäude 210214137</t>
  </si>
  <si>
    <t>31: Kein AV-Umriss für das Gebäude 210214744</t>
  </si>
  <si>
    <t>31: Kein AV-Umriss für das Gebäude 210217394</t>
  </si>
  <si>
    <t>31: Kein AV-Umriss für das Gebäude 210217395</t>
  </si>
  <si>
    <t>31: Kein AV-Umriss für das Gebäude 210217396</t>
  </si>
  <si>
    <t>31: Kein AV-Umriss für das Gebäude 210261422</t>
  </si>
  <si>
    <t>31: Kein AV-Umriss für das Gebäude 210261430</t>
  </si>
  <si>
    <t>31: Kein AV-Umriss für das Gebäude 210261465</t>
  </si>
  <si>
    <t>31: Kein AV-Umriss für das Gebäude 210276926</t>
  </si>
  <si>
    <t>31: Kein AV-Umriss für das Gebäude 210276928</t>
  </si>
  <si>
    <t>31: Kein AV-Umriss für das Gebäude 210290294</t>
  </si>
  <si>
    <t>31: Kein AV-Umriss für das Gebäude 210196833</t>
  </si>
  <si>
    <t>31: Kein AV-Umriss für das Gebäude 210196838</t>
  </si>
  <si>
    <t>31: Kein AV-Umriss für das Gebäude 210196891</t>
  </si>
  <si>
    <t>31: Kein AV-Umriss für das Gebäude 210204327</t>
  </si>
  <si>
    <t>31: Kein AV-Umriss für das Gebäude 210237383</t>
  </si>
  <si>
    <t>31: Kein AV-Umriss für das Gebäude 67678</t>
  </si>
  <si>
    <t>31: Kein AV-Umriss für das Gebäude 9062222</t>
  </si>
  <si>
    <t>31: Kein AV-Umriss für das Gebäude 210192546</t>
  </si>
  <si>
    <t>31: Kein AV-Umriss für das Gebäude 210192604</t>
  </si>
  <si>
    <t>31: Kein AV-Umriss für das Gebäude 210196169</t>
  </si>
  <si>
    <t>31: Kein AV-Umriss für das Gebäude 210253975</t>
  </si>
  <si>
    <t>31: Kein AV-Umriss für das Gebäude 210254002</t>
  </si>
  <si>
    <t>31: Kein AV-Umriss für das Gebäude 210254029</t>
  </si>
  <si>
    <t>31: Kein AV-Umriss für das Gebäude 210190423</t>
  </si>
  <si>
    <t>31: Kein AV-Umriss für das Gebäude 210190436</t>
  </si>
  <si>
    <t>31: Kein AV-Umriss für das Gebäude 210190449</t>
  </si>
  <si>
    <t>31: Kein AV-Umriss für das Gebäude 210190774</t>
  </si>
  <si>
    <t>31: Kein AV-Umriss für das Gebäude 210196904</t>
  </si>
  <si>
    <t>31: Kein AV-Umriss für das Gebäude 210254531</t>
  </si>
  <si>
    <t>31: Kein AV-Umriss für das Gebäude 210254568</t>
  </si>
  <si>
    <t>31: Kein AV-Umriss für das Gebäude 210263264</t>
  </si>
  <si>
    <t>31: Kein AV-Umriss für das Gebäude 210221619</t>
  </si>
  <si>
    <t>31: Kein AV-Umriss für das Gebäude 210222099</t>
  </si>
  <si>
    <t>31: Kein AV-Umriss für das Gebäude 210269692</t>
  </si>
  <si>
    <t>31: Kein AV-Umriss für das Gebäude 210298376</t>
  </si>
  <si>
    <t>31: Kein AV-Umriss für das Gebäude 191924071</t>
  </si>
  <si>
    <t>31: Kein AV-Umriss für das Gebäude 191975087</t>
  </si>
  <si>
    <t>31: Kein AV-Umriss für das Gebäude 210219691</t>
  </si>
  <si>
    <t>31: Kein AV-Umriss für das Gebäude 210295822</t>
  </si>
  <si>
    <t>31: Kein AV-Umriss für das Gebäude 201038422</t>
  </si>
  <si>
    <t>31: Kein AV-Umriss für das Gebäude 210191666</t>
  </si>
  <si>
    <t>31: Kein AV-Umriss für das Gebäude 210202819</t>
  </si>
  <si>
    <t>31: Kein AV-Umriss für das Gebäude 210204277</t>
  </si>
  <si>
    <t>31: Kein AV-Umriss für das Gebäude 210213776</t>
  </si>
  <si>
    <t>31: Kein AV-Umriss für das Gebäude 210254411</t>
  </si>
  <si>
    <t>31: Kein AV-Umriss für das Gebäude 210294995</t>
  </si>
  <si>
    <t>31: Kein AV-Umriss für das Gebäude 210256463</t>
  </si>
  <si>
    <t>31: Kein AV-Umriss für das Gebäude 210256619</t>
  </si>
  <si>
    <t>31: Kein AV-Umriss für das Gebäude 210256952</t>
  </si>
  <si>
    <t>31: Kein AV-Umriss für das Gebäude 210257276</t>
  </si>
  <si>
    <t>31: Kein AV-Umriss für das Gebäude 210257277</t>
  </si>
  <si>
    <t>31: Kein AV-Umriss für das Gebäude 210197612</t>
  </si>
  <si>
    <t>31: Kein AV-Umriss für das Gebäude 9006684</t>
  </si>
  <si>
    <t>31: Kein AV-Umriss für das Gebäude 191948807</t>
  </si>
  <si>
    <t>31: Kein AV-Umriss für das Gebäude 210016376</t>
  </si>
  <si>
    <t>31: Kein AV-Umriss für das Gebäude 210227293</t>
  </si>
  <si>
    <t>31: Kein AV-Umriss für das Gebäude 210292835</t>
  </si>
  <si>
    <t>31: Kein AV-Umriss für das Gebäude 210292954</t>
  </si>
  <si>
    <t>31: Kein AV-Umriss für das Gebäude 210293013</t>
  </si>
  <si>
    <t>31: Kein AV-Umriss für das Gebäude 210293040</t>
  </si>
  <si>
    <t>31: Kein AV-Umriss für das Gebäude 210293323</t>
  </si>
  <si>
    <t>31: Kein AV-Umriss für das Gebäude 210293466</t>
  </si>
  <si>
    <t>31: Kein AV-Umriss für das Gebäude 210293467</t>
  </si>
  <si>
    <t>31: Kein AV-Umriss für das Gebäude 210293481</t>
  </si>
  <si>
    <t>31: Kein AV-Umriss für das Gebäude 191909635</t>
  </si>
  <si>
    <t>31: Kein AV-Umriss für das Gebäude 210297476</t>
  </si>
  <si>
    <t>31: Kein AV-Umriss für das Gebäude 101618</t>
  </si>
  <si>
    <t>31: Kein AV-Umriss für das Gebäude 191949379</t>
  </si>
  <si>
    <t>31: Kein AV-Umriss für das Gebäude 191951441</t>
  </si>
  <si>
    <t>31: Kein AV-Umriss für das Gebäude 191965072</t>
  </si>
  <si>
    <t>31: Kein AV-Umriss für das Gebäude 210215601</t>
  </si>
  <si>
    <t>31: Kein AV-Umriss für das Gebäude 210257764</t>
  </si>
  <si>
    <t>31: Kein AV-Umriss für das Gebäude 210258592</t>
  </si>
  <si>
    <t>31: Kein AV-Umriss für das Gebäude 210276909</t>
  </si>
  <si>
    <t>31: Kein AV-Umriss für das Gebäude 210290378</t>
  </si>
  <si>
    <t>31: Kein AV-Umriss für das Gebäude 210251217</t>
  </si>
  <si>
    <t>31: Kein AV-Umriss für das Gebäude 210251221</t>
  </si>
  <si>
    <t>31: Kein AV-Umriss für das Gebäude 210251225</t>
  </si>
  <si>
    <t>31: Kein AV-Umriss für das Gebäude 210251256</t>
  </si>
  <si>
    <t>31: Kein AV-Umriss für das Gebäude 210251308</t>
  </si>
  <si>
    <t>31: Kein AV-Umriss für das Gebäude 210251361</t>
  </si>
  <si>
    <t>31: Kein AV-Umriss für das Gebäude 210251713</t>
  </si>
  <si>
    <t>31: Kein AV-Umriss für das Gebäude 210293618</t>
  </si>
  <si>
    <t>31: Kein AV-Umriss für das Gebäude 210214024</t>
  </si>
  <si>
    <t>31: Kein AV-Umriss für das Gebäude 191917752</t>
  </si>
  <si>
    <t>31: Kein AV-Umriss für das Gebäude 201023919</t>
  </si>
  <si>
    <t>31: Kein AV-Umriss für das Gebäude 210212696</t>
  </si>
  <si>
    <t>31: Kein AV-Umriss für das Gebäude 210276317</t>
  </si>
  <si>
    <t>31: Kein AV-Umriss für das Gebäude 210276330</t>
  </si>
  <si>
    <t>31: Kein AV-Umriss für das Gebäude 210276331</t>
  </si>
  <si>
    <t>31: Kein AV-Umriss für das Gebäude 210276343</t>
  </si>
  <si>
    <t>31: Kein AV-Umriss für das Gebäude 210276344</t>
  </si>
  <si>
    <t>31: Kein AV-Umriss für das Gebäude 210276345</t>
  </si>
  <si>
    <t>31: Kein AV-Umriss für das Gebäude 210276346</t>
  </si>
  <si>
    <t>31: Kein AV-Umriss für das Gebäude 210276347</t>
  </si>
  <si>
    <t>31: Kein AV-Umriss für das Gebäude 210276485</t>
  </si>
  <si>
    <t>31: Kein AV-Umriss für das Gebäude 210276513</t>
  </si>
  <si>
    <t>31: Kein AV-Umriss für das Gebäude 210276523</t>
  </si>
  <si>
    <t>31: Kein AV-Umriss für das Gebäude 210276540</t>
  </si>
  <si>
    <t>31: Kein AV-Umriss für das Gebäude 210276541</t>
  </si>
  <si>
    <t>31: Kein AV-Umriss für das Gebäude 210295781</t>
  </si>
  <si>
    <t>31: Kein AV-Umriss für das Gebäude 210200682</t>
  </si>
  <si>
    <t>31: Kein AV-Umriss für das Gebäude 210211347</t>
  </si>
  <si>
    <t>31: Kein AV-Umriss für das Gebäude 210211813</t>
  </si>
  <si>
    <t>31: Kein AV-Umriss für das Gebäude 210288992</t>
  </si>
  <si>
    <t>31: Kein AV-Umriss für das Gebäude 210289029</t>
  </si>
  <si>
    <t>31: Kein AV-Umriss für das Gebäude 210289149</t>
  </si>
  <si>
    <t>31: Kein AV-Umriss für das Gebäude 210205249</t>
  </si>
  <si>
    <t>31: Kein AV-Umriss für das Gebäude 210205250</t>
  </si>
  <si>
    <t>31: Kein AV-Umriss für das Gebäude 210206683</t>
  </si>
  <si>
    <t>31: Kein AV-Umriss für das Gebäude 210208616</t>
  </si>
  <si>
    <t>31: Kein AV-Umriss für das Gebäude 210208771</t>
  </si>
  <si>
    <t>31: Kein AV-Umriss für das Gebäude 210071926</t>
  </si>
  <si>
    <t>31: Kein AV-Umriss für das Gebäude 210071942</t>
  </si>
  <si>
    <t>31: Kein AV-Umriss für das Gebäude 210071945</t>
  </si>
  <si>
    <t>31: Kein AV-Umriss für das Gebäude 210189642</t>
  </si>
  <si>
    <t>31: Kein AV-Umriss für das Gebäude 210206673</t>
  </si>
  <si>
    <t>31: Kein AV-Umriss für das Gebäude 210225520</t>
  </si>
  <si>
    <t>31: Kein AV-Umriss für das Gebäude 191910840</t>
  </si>
  <si>
    <t>31: Kein AV-Umriss für das Gebäude 191914107</t>
  </si>
  <si>
    <t>31: Kein AV-Umriss für das Gebäude 210223080</t>
  </si>
  <si>
    <t>31: Kein AV-Umriss für das Gebäude 210223104</t>
  </si>
  <si>
    <t>31: Kein AV-Umriss für das Gebäude 210223108</t>
  </si>
  <si>
    <t>31: Kein AV-Umriss für das Gebäude 210271957</t>
  </si>
  <si>
    <t>31: Kein AV-Umriss für das Gebäude 210272079</t>
  </si>
  <si>
    <t>31: Kein AV-Umriss für das Gebäude 210272118</t>
  </si>
  <si>
    <t>31: Kein AV-Umriss für das Gebäude 210272119</t>
  </si>
  <si>
    <t>31: Kein AV-Umriss für das Gebäude 210272122</t>
  </si>
  <si>
    <t>31: Kein AV-Umriss für das Gebäude 210272123</t>
  </si>
  <si>
    <t>31: Kein AV-Umriss für das Gebäude 210272124</t>
  </si>
  <si>
    <t>31: Kein AV-Umriss für das Gebäude 210272125</t>
  </si>
  <si>
    <t>31: Kein AV-Umriss für das Gebäude 210272184</t>
  </si>
  <si>
    <t>31: Kein AV-Umriss für das Gebäude 210272203</t>
  </si>
  <si>
    <t>31: Kein AV-Umriss für das Gebäude 210272637</t>
  </si>
  <si>
    <t>31: Kein AV-Umriss für das Gebäude 210272951</t>
  </si>
  <si>
    <t>31: Kein AV-Umriss für das Gebäude 210295068</t>
  </si>
  <si>
    <t>31: Kein AV-Umriss für das Gebäude 210296038</t>
  </si>
  <si>
    <t>31: Kein AV-Umriss für das Gebäude 210296725</t>
  </si>
  <si>
    <t>31: Kein AV-Umriss für das Gebäude 201030793</t>
  </si>
  <si>
    <t>31: Kein AV-Umriss für das Gebäude 210201617</t>
  </si>
  <si>
    <t>31: Kein AV-Umriss für das Gebäude 210282467</t>
  </si>
  <si>
    <t>31: Kein AV-Umriss für das Gebäude 210282468</t>
  </si>
  <si>
    <t>31: Kein AV-Umriss für das Gebäude 210292616</t>
  </si>
  <si>
    <t>35: überholt im GWR. AV-Umriss schon verknüpft mit dem Gebäude mit EGID 191919464</t>
  </si>
  <si>
    <t>35: überholt im GWR. AV-Umriss schon verknüpft mit dem Gebäude mit EGID 210202447</t>
  </si>
  <si>
    <t>35: überholt im GWR. AV-Umriss schon verknüpft mit dem Gebäude mit EGID 210220067</t>
  </si>
  <si>
    <t>35: überholt im GWR. AV-Umriss schon verknüpft mit dem Gebäude mit EGID 201025128</t>
  </si>
  <si>
    <t>35: überholt im GWR. AV-Umriss schon verknüpft mit dem Gebäude mit EGID 210239961</t>
  </si>
  <si>
    <t>35: überholt im GWR. AV-Umriss schon verknüpft mit dem Gebäude mit EGID 210246365</t>
  </si>
  <si>
    <t>35: überholt im GWR. AV-Umriss schon verknüpft mit dem Gebäude mit EGID 210297661</t>
  </si>
  <si>
    <t>35: überholt im GWR. AV-Umriss schon verknüpft mit dem Gebäude mit EGID 210240449</t>
  </si>
  <si>
    <t>35: überholt im GWR. AV-Umriss schon verknüpft mit dem Gebäude mit EGID 210239958</t>
  </si>
  <si>
    <t>35: überholt im GWR. AV-Umriss schon verknüpft mit dem Gebäude mit EGID 191949321</t>
  </si>
  <si>
    <t>35: überholt im GWR. AV-Umriss schon verknüpft mit dem Gebäude mit EGID 210208066</t>
  </si>
  <si>
    <t>35: überholt im GWR. AV-Umriss schon verknüpft mit dem Gebäude mit EGID 33587</t>
  </si>
  <si>
    <t>35: überholt im GWR. AV-Umriss schon verknüpft mit dem Gebäude mit EGID 210221176</t>
  </si>
  <si>
    <t>35: überholt im GWR. AV-Umriss schon verknüpft mit dem Gebäude mit EGID 210194503</t>
  </si>
  <si>
    <t>35: überholt im GWR. AV-Umriss schon verknüpft mit dem Gebäude mit EGID 210269008</t>
  </si>
  <si>
    <t>35: überholt im GWR. AV-Umriss schon verknüpft mit dem Gebäude mit EGID 210269007</t>
  </si>
  <si>
    <t>35: überholt im GWR. AV-Umriss schon verknüpft mit dem Gebäude mit EGID 210269009</t>
  </si>
  <si>
    <t>35: überholt im GWR. AV-Umriss schon verknüpft mit dem Gebäude mit EGID 210269010</t>
  </si>
  <si>
    <t>35: überholt im GWR. AV-Umriss schon verknüpft mit dem Gebäude mit EGID 201036990</t>
  </si>
  <si>
    <t>35: überholt im GWR. AV-Umriss schon verknüpft mit dem Gebäude mit EGID 46166</t>
  </si>
  <si>
    <t>35: überholt im GWR. AV-Umriss schon verknüpft mit dem Gebäude mit EGID 210261826</t>
  </si>
  <si>
    <t>35: überholt im GWR. AV-Umriss schon verknüpft mit dem Gebäude mit EGID 191957145</t>
  </si>
  <si>
    <t>35: überholt im GWR. AV-Umriss schon verknüpft mit dem Gebäude mit EGID 210215650</t>
  </si>
  <si>
    <t>35: überholt im GWR. AV-Umriss schon verknüpft mit dem Gebäude mit EGID 210298275</t>
  </si>
  <si>
    <t>35: überholt im GWR. AV-Umriss schon verknüpft mit dem Gebäude mit EGID 210298680</t>
  </si>
  <si>
    <t>35: überholt im GWR. AV-Umriss schon verknüpft mit dem Gebäude mit EGID 70117</t>
  </si>
  <si>
    <t>35: überholt im GWR. AV-Umriss schon verknüpft mit dem Gebäude mit EGID 210295411</t>
  </si>
  <si>
    <t>35: überholt im GWR. AV-Umriss schon verknüpft mit dem Gebäude mit EGID 210257347</t>
  </si>
  <si>
    <t>35: überholt im GWR. AV-Umriss schon verknüpft mit dem Gebäude mit EGID 78829</t>
  </si>
  <si>
    <t>35: überholt im GWR. AV-Umriss schon verknüpft mit dem Gebäude mit EGID 191901258</t>
  </si>
  <si>
    <t>35: überholt im GWR. AV-Umriss schon verknüpft mit dem Gebäude mit EGID 210208386</t>
  </si>
  <si>
    <t>35: überholt im GWR. AV-Umriss schon verknüpft mit dem Gebäude mit EGID 210293138</t>
  </si>
  <si>
    <t>35: überholt im GWR. AV-Umriss schon verknüpft mit dem Gebäude mit EGID 2300464</t>
  </si>
  <si>
    <t>35: überholt im GWR. AV-Umriss schon verknüpft mit dem Gebäude mit EGID 81801</t>
  </si>
  <si>
    <t>35: überholt im GWR. AV-Umriss schon verknüpft mit dem Gebäude mit EGID 89371</t>
  </si>
  <si>
    <t>35: überholt im GWR. AV-Umriss schon verknüpft mit dem Gebäude mit EGID 210262885</t>
  </si>
  <si>
    <t>35: überholt im GWR. AV-Umriss schon verknüpft mit dem Gebäude mit EGID 201030275</t>
  </si>
  <si>
    <t>35: überholt im GWR. AV-Umriss schon verknüpft mit dem Gebäude mit EGID 210193753</t>
  </si>
  <si>
    <t>35: überholt im GWR. AV-Umriss schon verknüpft mit dem Gebäude mit EGID 210213926</t>
  </si>
  <si>
    <t>35: überholt im GWR. AV-Umriss schon verknüpft mit dem Gebäude mit EGID 201042114</t>
  </si>
  <si>
    <t>35: überholt im GWR. AV-Umriss schon verknüpft mit dem Gebäude mit EGID 210251475</t>
  </si>
  <si>
    <t>35: überholt im GWR. AV-Umriss schon verknüpft mit dem Gebäude mit EGID 2327113</t>
  </si>
  <si>
    <t>35: überholt im GWR. AV-Umriss schon verknüpft mit dem Gebäude mit EGID 210220589</t>
  </si>
  <si>
    <t>35: überholt im GWR. AV-Umriss schon verknüpft mit dem Gebäude mit EGID 120850</t>
  </si>
  <si>
    <t>35: überholt im GWR. AV-Umriss schon verknüpft mit dem Gebäude mit EGID 210175261</t>
  </si>
  <si>
    <t>35: überholt im GWR. AV-Umriss schon verknüpft mit dem Gebäude mit EGID 210216734</t>
  </si>
  <si>
    <t>35: überholt im GWR. AV-Umriss schon verknüpft mit dem Gebäude mit EGID 191911789</t>
  </si>
  <si>
    <t>35: überholt im GWR. AV-Umriss schon verknüpft mit dem Gebäude mit EGID 210217522</t>
  </si>
  <si>
    <t>35: überholt im GWR. AV-Umriss schon verknüpft mit dem Gebäude mit EGID 210214634</t>
  </si>
  <si>
    <t>35: überholt im GWR. AV-Umriss schon verknüpft mit dem Gebäude mit EGID 210273279</t>
  </si>
  <si>
    <t>35: überholt im GWR. AV-Umriss schon verknüpft mit dem Gebäude mit EGID 2292462</t>
  </si>
  <si>
    <t>35: überholt im GWR. AV-Umriss schon verknüpft mit dem Gebäude mit EGID 191928730</t>
  </si>
  <si>
    <t>2685902.159 1254159.059</t>
  </si>
  <si>
    <t>2677531.491 1238368.143</t>
  </si>
  <si>
    <t>2673827.751 1252547.634</t>
  </si>
  <si>
    <t>2673257.458 1253326.220</t>
  </si>
  <si>
    <t>35: überholt im GWR. AV-Umriss schon verknüpft mit dem Gebäude mit EGID 191979804</t>
  </si>
  <si>
    <t>Selbstbedienungs-Paketanlage</t>
  </si>
  <si>
    <t>CH196777091192</t>
  </si>
  <si>
    <t>7516</t>
  </si>
  <si>
    <t>2677135.285 1251319.893</t>
  </si>
  <si>
    <t>2706103.000 1240009.000</t>
  </si>
  <si>
    <t>31: Kein AV-Umriss für das Gebäude 191965138</t>
  </si>
  <si>
    <t>2693627.641 1272354.297</t>
  </si>
  <si>
    <t>2675645.849 1264415.631</t>
  </si>
  <si>
    <t>2673706.327 1249154.024</t>
  </si>
  <si>
    <t>2678479.852 1255226.933</t>
  </si>
  <si>
    <t>31: Kein AV-Umriss für das Gebäude 210224500</t>
  </si>
  <si>
    <t>31: Kein AV-Umriss für das Gebäude 210210447</t>
  </si>
  <si>
    <t>35: überholt im GWR. AV-Umriss schon verknüpft mit dem Gebäude mit EGID 191983432</t>
  </si>
  <si>
    <t>Mittelstrasse</t>
  </si>
  <si>
    <t>204</t>
  </si>
  <si>
    <t>4411</t>
  </si>
  <si>
    <t>2673714.195 1249959.979</t>
  </si>
  <si>
    <t>2673611.733 1235116.122</t>
  </si>
  <si>
    <t>2689796.424 1255397.556</t>
  </si>
  <si>
    <t>2688651.874 1237649.860</t>
  </si>
  <si>
    <t>2694246.129 1238960.317</t>
  </si>
  <si>
    <t>12: Verknüpft mit EGID 210263918 in der gleiche Gemeinde&lt;/br&gt;42: die Kategorie 1060  ist mit dem Topic Einzelobjekte der AV nicht kohärent &lt;/br&gt;62: 3 GWR-Gebäude (210263918, 210268413, 210268415) innerhalb des gleichen AV-Gebäudes</t>
  </si>
  <si>
    <t>12: Verknüpft mit EGID 210268415 in der gleiche Gemeinde&lt;/br&gt;42: die Kategorie 1060  ist mit dem Topic Einzelobjekte der AV nicht kohärent &lt;/br&gt;62: 3 GWR-Gebäude (210263918, 210268413, 210268415) innerhalb des gleichen AV-Gebäudes</t>
  </si>
  <si>
    <t>31: Kein AV-Umriss für das Gebäude 4882</t>
  </si>
  <si>
    <t>35: überholt im GWR. AV-Umriss schon verknüpft mit dem Gebäude mit EGID 210212750</t>
  </si>
  <si>
    <t>12: Verknüpft mit EGID 210263918 in der gleiche Gemeinde&lt;/br&gt;42: die Kategorie 1060 ist mit dem Topic Einzelobjekte der AV nicht kohärent &lt;/br&gt;62: 3 GWR-Gebäude (210263918, 210268413, 210268415) innerhalb des gleichen AV-Gebäudes</t>
  </si>
  <si>
    <t>12: Verknüpft mit EGID 210268415 in der gleiche Gemeinde&lt;/br&gt;42: die Kategorie 1060 ist mit dem Topic Einzelobjekte der AV nicht kohärent &lt;/br&gt;62: 3 GWR-Gebäude (210263918, 210268413, 210268415) innerhalb des gleichen AV-Gebäudes</t>
  </si>
  <si>
    <t>2688521.576 1240164.736</t>
  </si>
  <si>
    <t>2688489.975 1240147.711</t>
  </si>
  <si>
    <t>2695436.000 1234567.000</t>
  </si>
  <si>
    <t>2694774.319 1247481.997</t>
  </si>
  <si>
    <t>2694777.250 1247477.052</t>
  </si>
  <si>
    <t>2696939.000 1244116.000</t>
  </si>
  <si>
    <t>2696942.000 1244112.000</t>
  </si>
  <si>
    <t>2672343.336 1250178.254</t>
  </si>
  <si>
    <t>2674824.514 1249397.340</t>
  </si>
  <si>
    <t>12: Verknüpft mit EGID 102410 in der gleiche Gemeinde&lt;/br&gt;41: Status 'bestehend'  ist mit dem Topic Bodenbedeckung projektiert der AV nicht kohärent &lt;/br&gt;62: 2 GWR-Gebäude (102410, 191953743) innerhalb des gleichen AV-Gebäudes</t>
  </si>
  <si>
    <t>31: Kein AV-Umriss für das Gebäude 210253974</t>
  </si>
  <si>
    <t>35: überholt im GWR. AV-Umriss schon verknüpft mit dem Gebäude mit EGID 191963046</t>
  </si>
  <si>
    <t>35: überholt im GWR. AV-Umriss schon verknüpft mit dem Gebäude mit EGID 73656</t>
  </si>
  <si>
    <t>35: überholt im GWR. AV-Umriss schon verknüpft mit dem Gebäude mit EGID 191957456</t>
  </si>
  <si>
    <t>35: überholt im GWR. AV-Umriss schon verknüpft mit dem Gebäude mit EGID 210295916</t>
  </si>
  <si>
    <t>2672532.000 1258535.000</t>
  </si>
  <si>
    <t>2706615.000 1239667.000</t>
  </si>
  <si>
    <t>2683447.000 1240369.000</t>
  </si>
  <si>
    <t>2701637.160 1277611.369</t>
  </si>
  <si>
    <t>2674807.261 1249401.506</t>
  </si>
  <si>
    <t>2691939.376 1230743.615</t>
  </si>
  <si>
    <t>31: Kein AV-Umriss für das Gebäude 210199381</t>
  </si>
  <si>
    <t>35: überholt im GWR. AV-Umriss schon verknüpft mit dem Gebäude mit EGID 210295933</t>
  </si>
  <si>
    <t>35: überholt im GWR. AV-Umriss schon verknüpft mit dem Gebäude mit EGID 28820</t>
  </si>
  <si>
    <t>35: überholt im GWR. AV-Umriss schon verknüpft mit dem Gebäude mit EGID 210097364</t>
  </si>
  <si>
    <t>2686654.799 1259748.749</t>
  </si>
  <si>
    <t>35: überholt im GWR. AV-Umriss schon verknüpft mit dem Gebäude mit EGID 22573</t>
  </si>
  <si>
    <t>2161</t>
  </si>
  <si>
    <t>37.2</t>
  </si>
  <si>
    <t>5495</t>
  </si>
  <si>
    <t>10198</t>
  </si>
  <si>
    <t>4955</t>
  </si>
  <si>
    <t>1013</t>
  </si>
  <si>
    <t>2160</t>
  </si>
  <si>
    <t>7750</t>
  </si>
  <si>
    <t>24</t>
  </si>
  <si>
    <t>2680697.000 1262358.000</t>
  </si>
  <si>
    <t>2680679.000 1262348.000</t>
  </si>
  <si>
    <t>2680681.000 1262344.000</t>
  </si>
  <si>
    <t>2694150.000 1249933.000</t>
  </si>
  <si>
    <t>2680685.782 1262333.668</t>
  </si>
  <si>
    <t>2696863.435 1237112.018</t>
  </si>
  <si>
    <t>2696859.921 1237126.514</t>
  </si>
  <si>
    <t>2694146.556 1249932.484</t>
  </si>
  <si>
    <t>62: 4 GWR-Gebäude (191956709, 191956710, 191965774, 191977012) innerhalb des gleichen AV-Gebäudes</t>
  </si>
  <si>
    <t>42: die Kategorie 1020  ist mit dem Topic Einzelobjekte der AV nicht kohärent &lt;/br&gt;62: 4 GWR-Gebäude (191956709, 191956710, 191965774, 191977012) innerhalb des gleichen AV-Gebäudes</t>
  </si>
  <si>
    <t>35: überholt im GWR. AV-Umriss schon verknüpft mit dem Gebäude mit EGID 210193148</t>
  </si>
  <si>
    <t>42: die Kategorie 1020 ist mit dem Topic Einzelobjekte der AV nicht kohärent &lt;/br&gt;62: 4 GWR-Gebäude (191956709, 191956710, 191965774, 191977012) innerhalb des gleichen AV-Gebäudes</t>
  </si>
  <si>
    <t>2684466.331 1240648.737</t>
  </si>
  <si>
    <t>2684578.959 1239661.050</t>
  </si>
  <si>
    <t>2687361.768 1240762.319</t>
  </si>
  <si>
    <t>2675915.432 1250182.460</t>
  </si>
  <si>
    <t>35: überholt im GWR. AV-Umriss schon verknüpft mit dem Gebäude mit EGID 191966163</t>
  </si>
  <si>
    <t>35: überholt im GWR. AV-Umriss schon verknüpft mit dem Gebäude mit EGID 210298725</t>
  </si>
  <si>
    <t>2: Main building takes EGID&lt;/br&gt;42: die Kategorie 1080 ist mit dem Topic Bodenbedeckung der AV nicht kohärent&lt;/br&gt;51: Der gleichen EGID 210195539 ist für mehrere AV-Gebäude verwendet</t>
  </si>
  <si>
    <t>2671825.434 1256622.338</t>
  </si>
  <si>
    <t>2682512.460 1231458.039</t>
  </si>
  <si>
    <t>31: Kein AV-Umriss für das Gebäude 210210418</t>
  </si>
  <si>
    <t>2676421.120 1238895.274</t>
  </si>
  <si>
    <t>2679883.306 1267926.544</t>
  </si>
  <si>
    <t>12: Verknüpft mit EGID 210221070 in der gleiche Gemeinde&lt;/br&gt;42: die Kategorie 1020  ist mit dem Topic Einzelobjekte der AV nicht kohärent &lt;/br&gt;62: 2 GWR-Gebäude (210221070, 210221895) innerhalb des gleichen AV-Gebäudes</t>
  </si>
  <si>
    <t>12: Verknüpft mit EGID 210221895 in der gleiche Gemeinde&lt;/br&gt;42: die Kategorie 1020  ist mit dem Topic Einzelobjekte der AV nicht kohärent &lt;/br&gt;62: 2 GWR-Gebäude (210221070, 210221895) innerhalb des gleichen AV-Gebäudes</t>
  </si>
  <si>
    <t>12: Verknüpft mit EGID 210221070 in der gleiche Gemeinde&lt;/br&gt;42: die Kategorie 1020 ist mit dem Topic Einzelobjekte der AV nicht kohärent &lt;/br&gt;62: 2 GWR-Gebäude (210221070, 210221895) innerhalb des gleichen AV-Gebäudes</t>
  </si>
  <si>
    <t>12: Verknüpft mit EGID 210221895 in der gleiche Gemeinde&lt;/br&gt;42: die Kategorie 1020 ist mit dem Topic Einzelobjekte der AV nicht kohärent &lt;/br&gt;62: 2 GWR-Gebäude (210221070, 210221895) innerhalb des gleichen AV-Gebäudes</t>
  </si>
  <si>
    <t>2677948.496 1242112.252</t>
  </si>
  <si>
    <t>2678419.869 1266909.321</t>
  </si>
  <si>
    <t>2678402.674 1266909.771</t>
  </si>
  <si>
    <t>2685161.434 1244568.480</t>
  </si>
  <si>
    <t>2690288.421 1253004.759</t>
  </si>
  <si>
    <t>12: Verknüpft mit EGID 210280566 in der gleiche Gemeinde&lt;/br&gt;52: Der AV-EGID 191913175ist nicht kohärent mit dem GWR-EGID 210280566&lt;/br&gt;62: 2 GWR-Gebäude (210280566, 210280567) innerhalb des gleichen AV-Gebäudes</t>
  </si>
  <si>
    <t>52: Der AV-EGID 191913175ist nicht kohärent mit dem GWR-EGID 210280567&lt;/br&gt;52: Der AV-EGID 210280567ist nicht kohärent mit dem GWR-EGID 191913175&lt;/br&gt;62: 2 GWR-Gebäude (210280566, 210280567) innerhalb des gleichen AV-Gebäudes</t>
  </si>
  <si>
    <t>2691895.653 1260809.901</t>
  </si>
  <si>
    <t>2684450.000 1259725.000</t>
  </si>
  <si>
    <t>2684445.000 1259725.000</t>
  </si>
  <si>
    <t>2701532.258 1234305.441</t>
  </si>
  <si>
    <t>2696066.224 1244661.366</t>
  </si>
  <si>
    <t>2682289.258 1270184.029</t>
  </si>
  <si>
    <t>2693242.782 1243922.152</t>
  </si>
  <si>
    <t>2694633.493 1247498.577</t>
  </si>
  <si>
    <t>2680056.841 1246828.981</t>
  </si>
  <si>
    <t>https://tinyurl.com/yy7ya4g9/ZH/1_bdg_erw.kml</t>
  </si>
  <si>
    <t>https://tinyurl.com/yy7ya4g9/ZH/2_bdg_erw.kml</t>
  </si>
  <si>
    <t>https://tinyurl.com/yy7ya4g9/ZH/3_bdg_erw.kml</t>
  </si>
  <si>
    <t>https://tinyurl.com/yy7ya4g9/ZH/4_bdg_erw.kml</t>
  </si>
  <si>
    <t>https://tinyurl.com/yy7ya4g9/ZH/5_bdg_erw.kml</t>
  </si>
  <si>
    <t>https://tinyurl.com/yy7ya4g9/ZH/6_bdg_erw.kml</t>
  </si>
  <si>
    <t>https://tinyurl.com/yy7ya4g9/ZH/7_bdg_erw.kml</t>
  </si>
  <si>
    <t>https://tinyurl.com/yy7ya4g9/ZH/8_bdg_erw.kml</t>
  </si>
  <si>
    <t>https://tinyurl.com/yy7ya4g9/ZH/9_bdg_erw.kml</t>
  </si>
  <si>
    <t>https://tinyurl.com/yy7ya4g9/ZH/10_bdg_erw.kml</t>
  </si>
  <si>
    <t>https://tinyurl.com/yy7ya4g9/ZH/11_bdg_erw.kml</t>
  </si>
  <si>
    <t>https://tinyurl.com/yy7ya4g9/ZH/12_bdg_erw.kml</t>
  </si>
  <si>
    <t>https://tinyurl.com/yy7ya4g9/ZH/13_bdg_erw.kml</t>
  </si>
  <si>
    <t>https://tinyurl.com/yy7ya4g9/ZH/14_bdg_erw.kml</t>
  </si>
  <si>
    <t>https://tinyurl.com/yy7ya4g9/ZH/22_bdg_erw.kml</t>
  </si>
  <si>
    <t>https://tinyurl.com/yy7ya4g9/ZH/23_bdg_erw.kml</t>
  </si>
  <si>
    <t>https://tinyurl.com/yy7ya4g9/ZH/24_bdg_erw.kml</t>
  </si>
  <si>
    <t>https://tinyurl.com/yy7ya4g9/ZH/25_bdg_erw.kml</t>
  </si>
  <si>
    <t>https://tinyurl.com/yy7ya4g9/ZH/26_bdg_erw.kml</t>
  </si>
  <si>
    <t>https://tinyurl.com/yy7ya4g9/ZH/27_bdg_erw.kml</t>
  </si>
  <si>
    <t>https://tinyurl.com/yy7ya4g9/ZH/28_bdg_erw.kml</t>
  </si>
  <si>
    <t>https://tinyurl.com/yy7ya4g9/ZH/29_bdg_erw.kml</t>
  </si>
  <si>
    <t>https://tinyurl.com/yy7ya4g9/ZH/31_bdg_erw.kml</t>
  </si>
  <si>
    <t>https://tinyurl.com/yy7ya4g9/ZH/33_bdg_erw.kml</t>
  </si>
  <si>
    <t>https://tinyurl.com/yy7ya4g9/ZH/34_bdg_erw.kml</t>
  </si>
  <si>
    <t>https://tinyurl.com/yy7ya4g9/ZH/35_bdg_erw.kml</t>
  </si>
  <si>
    <t>https://tinyurl.com/yy7ya4g9/ZH/37_bdg_erw.kml</t>
  </si>
  <si>
    <t>https://tinyurl.com/yy7ya4g9/ZH/38_bdg_erw.kml</t>
  </si>
  <si>
    <t>https://tinyurl.com/yy7ya4g9/ZH/39_bdg_erw.kml</t>
  </si>
  <si>
    <t>https://tinyurl.com/yy7ya4g9/ZH/40_bdg_erw.kml</t>
  </si>
  <si>
    <t>https://tinyurl.com/yy7ya4g9/ZH/41_bdg_erw.kml</t>
  </si>
  <si>
    <t>https://tinyurl.com/yy7ya4g9/ZH/43_bdg_erw.kml</t>
  </si>
  <si>
    <t>https://tinyurl.com/yy7ya4g9/ZH/51_bdg_erw.kml</t>
  </si>
  <si>
    <t>https://tinyurl.com/yy7ya4g9/ZH/52_bdg_erw.kml</t>
  </si>
  <si>
    <t>https://tinyurl.com/yy7ya4g9/ZH/53_bdg_erw.kml</t>
  </si>
  <si>
    <t>https://tinyurl.com/yy7ya4g9/ZH/54_bdg_erw.kml</t>
  </si>
  <si>
    <t>https://tinyurl.com/yy7ya4g9/ZH/55_bdg_erw.kml</t>
  </si>
  <si>
    <t>https://tinyurl.com/yy7ya4g9/ZH/56_bdg_erw.kml</t>
  </si>
  <si>
    <t>https://tinyurl.com/yy7ya4g9/ZH/57_bdg_erw.kml</t>
  </si>
  <si>
    <t>https://tinyurl.com/yy7ya4g9/ZH/58_bdg_erw.kml</t>
  </si>
  <si>
    <t>https://tinyurl.com/yy7ya4g9/ZH/59_bdg_erw.kml</t>
  </si>
  <si>
    <t>https://tinyurl.com/yy7ya4g9/ZH/60_bdg_erw.kml</t>
  </si>
  <si>
    <t>https://tinyurl.com/yy7ya4g9/ZH/61_bdg_erw.kml</t>
  </si>
  <si>
    <t>https://tinyurl.com/yy7ya4g9/ZH/62_bdg_erw.kml</t>
  </si>
  <si>
    <t>https://tinyurl.com/yy7ya4g9/ZH/63_bdg_erw.kml</t>
  </si>
  <si>
    <t>https://tinyurl.com/yy7ya4g9/ZH/64_bdg_erw.kml</t>
  </si>
  <si>
    <t>https://tinyurl.com/yy7ya4g9/ZH/65_bdg_erw.kml</t>
  </si>
  <si>
    <t>https://tinyurl.com/yy7ya4g9/ZH/66_bdg_erw.kml</t>
  </si>
  <si>
    <t>https://tinyurl.com/yy7ya4g9/ZH/67_bdg_erw.kml</t>
  </si>
  <si>
    <t>https://tinyurl.com/yy7ya4g9/ZH/68_bdg_erw.kml</t>
  </si>
  <si>
    <t>https://tinyurl.com/yy7ya4g9/ZH/69_bdg_erw.kml</t>
  </si>
  <si>
    <t>https://tinyurl.com/yy7ya4g9/ZH/70_bdg_erw.kml</t>
  </si>
  <si>
    <t>https://tinyurl.com/yy7ya4g9/ZH/71_bdg_erw.kml</t>
  </si>
  <si>
    <t>https://tinyurl.com/yy7ya4g9/ZH/72_bdg_erw.kml</t>
  </si>
  <si>
    <t>https://tinyurl.com/yy7ya4g9/ZH/81_bdg_erw.kml</t>
  </si>
  <si>
    <t>https://tinyurl.com/yy7ya4g9/ZH/82_bdg_erw.kml</t>
  </si>
  <si>
    <t>https://tinyurl.com/yy7ya4g9/ZH/83_bdg_erw.kml</t>
  </si>
  <si>
    <t>https://tinyurl.com/yy7ya4g9/ZH/84_bdg_erw.kml</t>
  </si>
  <si>
    <t>https://tinyurl.com/yy7ya4g9/ZH/85_bdg_erw.kml</t>
  </si>
  <si>
    <t>https://tinyurl.com/yy7ya4g9/ZH/86_bdg_erw.kml</t>
  </si>
  <si>
    <t>https://tinyurl.com/yy7ya4g9/ZH/87_bdg_erw.kml</t>
  </si>
  <si>
    <t>https://tinyurl.com/yy7ya4g9/ZH/88_bdg_erw.kml</t>
  </si>
  <si>
    <t>https://tinyurl.com/yy7ya4g9/ZH/89_bdg_erw.kml</t>
  </si>
  <si>
    <t>https://tinyurl.com/yy7ya4g9/ZH/90_bdg_erw.kml</t>
  </si>
  <si>
    <t>https://tinyurl.com/yy7ya4g9/ZH/91_bdg_erw.kml</t>
  </si>
  <si>
    <t>https://tinyurl.com/yy7ya4g9/ZH/92_bdg_erw.kml</t>
  </si>
  <si>
    <t>https://tinyurl.com/yy7ya4g9/ZH/93_bdg_erw.kml</t>
  </si>
  <si>
    <t>https://tinyurl.com/yy7ya4g9/ZH/94_bdg_erw.kml</t>
  </si>
  <si>
    <t>https://tinyurl.com/yy7ya4g9/ZH/95_bdg_erw.kml</t>
  </si>
  <si>
    <t>https://tinyurl.com/yy7ya4g9/ZH/96_bdg_erw.kml</t>
  </si>
  <si>
    <t>https://tinyurl.com/yy7ya4g9/ZH/97_bdg_erw.kml</t>
  </si>
  <si>
    <t>https://tinyurl.com/yy7ya4g9/ZH/98_bdg_erw.kml</t>
  </si>
  <si>
    <t>https://tinyurl.com/yy7ya4g9/ZH/99_bdg_erw.kml</t>
  </si>
  <si>
    <t>https://tinyurl.com/yy7ya4g9/ZH/100_bdg_erw.kml</t>
  </si>
  <si>
    <t>https://tinyurl.com/yy7ya4g9/ZH/101_bdg_erw.kml</t>
  </si>
  <si>
    <t>https://tinyurl.com/yy7ya4g9/ZH/102_bdg_erw.kml</t>
  </si>
  <si>
    <t>https://tinyurl.com/yy7ya4g9/ZH/111_bdg_erw.kml</t>
  </si>
  <si>
    <t>https://tinyurl.com/yy7ya4g9/ZH/112_bdg_erw.kml</t>
  </si>
  <si>
    <t>https://tinyurl.com/yy7ya4g9/ZH/113_bdg_erw.kml</t>
  </si>
  <si>
    <t>https://tinyurl.com/yy7ya4g9/ZH/114_bdg_erw.kml</t>
  </si>
  <si>
    <t>https://tinyurl.com/yy7ya4g9/ZH/115_bdg_erw.kml</t>
  </si>
  <si>
    <t>https://tinyurl.com/yy7ya4g9/ZH/116_bdg_erw.kml</t>
  </si>
  <si>
    <t>https://tinyurl.com/yy7ya4g9/ZH/117_bdg_erw.kml</t>
  </si>
  <si>
    <t>https://tinyurl.com/yy7ya4g9/ZH/118_bdg_erw.kml</t>
  </si>
  <si>
    <t>https://tinyurl.com/yy7ya4g9/ZH/119_bdg_erw.kml</t>
  </si>
  <si>
    <t>https://tinyurl.com/yy7ya4g9/ZH/120_bdg_erw.kml</t>
  </si>
  <si>
    <t>https://tinyurl.com/yy7ya4g9/ZH/121_bdg_erw.kml</t>
  </si>
  <si>
    <t>https://tinyurl.com/yy7ya4g9/ZH/131_bdg_erw.kml</t>
  </si>
  <si>
    <t>https://tinyurl.com/yy7ya4g9/ZH/135_bdg_erw.kml</t>
  </si>
  <si>
    <t>https://tinyurl.com/yy7ya4g9/ZH/136_bdg_erw.kml</t>
  </si>
  <si>
    <t>https://tinyurl.com/yy7ya4g9/ZH/137_bdg_erw.kml</t>
  </si>
  <si>
    <t>https://tinyurl.com/yy7ya4g9/ZH/138_bdg_erw.kml</t>
  </si>
  <si>
    <t>https://tinyurl.com/yy7ya4g9/ZH/139_bdg_erw.kml</t>
  </si>
  <si>
    <t>https://tinyurl.com/yy7ya4g9/ZH/141_bdg_erw.kml</t>
  </si>
  <si>
    <t>https://tinyurl.com/yy7ya4g9/ZH/151_bdg_erw.kml</t>
  </si>
  <si>
    <t>https://tinyurl.com/yy7ya4g9/ZH/152_bdg_erw.kml</t>
  </si>
  <si>
    <t>https://tinyurl.com/yy7ya4g9/ZH/153_bdg_erw.kml</t>
  </si>
  <si>
    <t>https://tinyurl.com/yy7ya4g9/ZH/154_bdg_erw.kml</t>
  </si>
  <si>
    <t>https://tinyurl.com/yy7ya4g9/ZH/155_bdg_erw.kml</t>
  </si>
  <si>
    <t>https://tinyurl.com/yy7ya4g9/ZH/156_bdg_erw.kml</t>
  </si>
  <si>
    <t>https://tinyurl.com/yy7ya4g9/ZH/157_bdg_erw.kml</t>
  </si>
  <si>
    <t>https://tinyurl.com/yy7ya4g9/ZH/158_bdg_erw.kml</t>
  </si>
  <si>
    <t>https://tinyurl.com/yy7ya4g9/ZH/159_bdg_erw.kml</t>
  </si>
  <si>
    <t>https://tinyurl.com/yy7ya4g9/ZH/160_bdg_erw.kml</t>
  </si>
  <si>
    <t>https://tinyurl.com/yy7ya4g9/ZH/161_bdg_erw.kml</t>
  </si>
  <si>
    <t>https://tinyurl.com/yy7ya4g9/ZH/172_bdg_erw.kml</t>
  </si>
  <si>
    <t>https://tinyurl.com/yy7ya4g9/ZH/173_bdg_erw.kml</t>
  </si>
  <si>
    <t>https://tinyurl.com/yy7ya4g9/ZH/176_bdg_erw.kml</t>
  </si>
  <si>
    <t>https://tinyurl.com/yy7ya4g9/ZH/177_bdg_erw.kml</t>
  </si>
  <si>
    <t>https://tinyurl.com/yy7ya4g9/ZH/178_bdg_erw.kml</t>
  </si>
  <si>
    <t>https://tinyurl.com/yy7ya4g9/ZH/180_bdg_erw.kml</t>
  </si>
  <si>
    <t>https://tinyurl.com/yy7ya4g9/ZH/181_bdg_erw.kml</t>
  </si>
  <si>
    <t>https://tinyurl.com/yy7ya4g9/ZH/182_bdg_erw.kml</t>
  </si>
  <si>
    <t>https://tinyurl.com/yy7ya4g9/ZH/191_bdg_erw.kml</t>
  </si>
  <si>
    <t>https://tinyurl.com/yy7ya4g9/ZH/192_bdg_erw.kml</t>
  </si>
  <si>
    <t>https://tinyurl.com/yy7ya4g9/ZH/193_bdg_erw.kml</t>
  </si>
  <si>
    <t>https://tinyurl.com/yy7ya4g9/ZH/194_bdg_erw.kml</t>
  </si>
  <si>
    <t>https://tinyurl.com/yy7ya4g9/ZH/195_bdg_erw.kml</t>
  </si>
  <si>
    <t>https://tinyurl.com/yy7ya4g9/ZH/196_bdg_erw.kml</t>
  </si>
  <si>
    <t>https://tinyurl.com/yy7ya4g9/ZH/197_bdg_erw.kml</t>
  </si>
  <si>
    <t>https://tinyurl.com/yy7ya4g9/ZH/198_bdg_erw.kml</t>
  </si>
  <si>
    <t>https://tinyurl.com/yy7ya4g9/ZH/199_bdg_erw.kml</t>
  </si>
  <si>
    <t>https://tinyurl.com/yy7ya4g9/ZH/200_bdg_erw.kml</t>
  </si>
  <si>
    <t>https://tinyurl.com/yy7ya4g9/ZH/211_bdg_erw.kml</t>
  </si>
  <si>
    <t>https://tinyurl.com/yy7ya4g9/ZH/213_bdg_erw.kml</t>
  </si>
  <si>
    <t>https://tinyurl.com/yy7ya4g9/ZH/214_bdg_erw.kml</t>
  </si>
  <si>
    <t>https://tinyurl.com/yy7ya4g9/ZH/215_bdg_erw.kml</t>
  </si>
  <si>
    <t>https://tinyurl.com/yy7ya4g9/ZH/216_bdg_erw.kml</t>
  </si>
  <si>
    <t>https://tinyurl.com/yy7ya4g9/ZH/218_bdg_erw.kml</t>
  </si>
  <si>
    <t>https://tinyurl.com/yy7ya4g9/ZH/219_bdg_erw.kml</t>
  </si>
  <si>
    <t>https://tinyurl.com/yy7ya4g9/ZH/220_bdg_erw.kml</t>
  </si>
  <si>
    <t>https://tinyurl.com/yy7ya4g9/ZH/221_bdg_erw.kml</t>
  </si>
  <si>
    <t>https://tinyurl.com/yy7ya4g9/ZH/223_bdg_erw.kml</t>
  </si>
  <si>
    <t>https://tinyurl.com/yy7ya4g9/ZH/224_bdg_erw.kml</t>
  </si>
  <si>
    <t>https://tinyurl.com/yy7ya4g9/ZH/225_bdg_erw.kml</t>
  </si>
  <si>
    <t>https://tinyurl.com/yy7ya4g9/ZH/226_bdg_erw.kml</t>
  </si>
  <si>
    <t>https://tinyurl.com/yy7ya4g9/ZH/227_bdg_erw.kml</t>
  </si>
  <si>
    <t>https://tinyurl.com/yy7ya4g9/ZH/228_bdg_erw.kml</t>
  </si>
  <si>
    <t>https://tinyurl.com/yy7ya4g9/ZH/230_bdg_erw.kml</t>
  </si>
  <si>
    <t>https://tinyurl.com/yy7ya4g9/ZH/231_bdg_erw.kml</t>
  </si>
  <si>
    <t>https://tinyurl.com/yy7ya4g9/ZH/241_bdg_erw.kml</t>
  </si>
  <si>
    <t>https://tinyurl.com/yy7ya4g9/ZH/242_bdg_erw.kml</t>
  </si>
  <si>
    <t>https://tinyurl.com/yy7ya4g9/ZH/243_bdg_erw.kml</t>
  </si>
  <si>
    <t>https://tinyurl.com/yy7ya4g9/ZH/244_bdg_erw.kml</t>
  </si>
  <si>
    <t>https://tinyurl.com/yy7ya4g9/ZH/245_bdg_erw.kml</t>
  </si>
  <si>
    <t>https://tinyurl.com/yy7ya4g9/ZH/246_bdg_erw.kml</t>
  </si>
  <si>
    <t>https://tinyurl.com/yy7ya4g9/ZH/247_bdg_erw.kml</t>
  </si>
  <si>
    <t>https://tinyurl.com/yy7ya4g9/ZH/248_bdg_erw.kml</t>
  </si>
  <si>
    <t>https://tinyurl.com/yy7ya4g9/ZH/249_bdg_erw.kml</t>
  </si>
  <si>
    <t>https://tinyurl.com/yy7ya4g9/ZH/250_bdg_erw.kml</t>
  </si>
  <si>
    <t>https://tinyurl.com/yy7ya4g9/ZH/251_bdg_erw.kml</t>
  </si>
  <si>
    <t>https://tinyurl.com/yy7ya4g9/ZH/261_bdg_erw.kml</t>
  </si>
  <si>
    <t>https://tinyurl.com/yy7ya4g9/ZH/292_bdg_erw.kml</t>
  </si>
  <si>
    <t>https://tinyurl.com/yy7ya4g9/ZH/293_bdg_erw.kml</t>
  </si>
  <si>
    <t>https://tinyurl.com/yy7ya4g9/ZH/294_bdg_erw.kml</t>
  </si>
  <si>
    <t>https://tinyurl.com/yy7ya4g9/ZH/295_bdg_erw.kml</t>
  </si>
  <si>
    <t>https://tinyurl.com/yy7ya4g9/ZH/296_bdg_erw.kml</t>
  </si>
  <si>
    <t>https://tinyurl.com/yy7ya4g9/ZH/297_bdg_erw.kml</t>
  </si>
  <si>
    <t>https://tinyurl.com/yy7ya4g9/ZH/298_bdg_erw.kml</t>
  </si>
  <si>
    <t>31: Kein AV-Umriss für das Gebäude 210219765</t>
  </si>
  <si>
    <t>31: Kein AV-Umriss für das Gebäude 210258333</t>
  </si>
  <si>
    <t>35: überholt im GWR. AV-Umriss schon verknüpft mit dem Gebäude mit EGID 23607</t>
  </si>
  <si>
    <t>CH291777990280</t>
  </si>
  <si>
    <t>2678485.610 1255282.280</t>
  </si>
  <si>
    <t>2705682.166 1239672.767</t>
  </si>
  <si>
    <t>2691925.000 1228462.000</t>
  </si>
  <si>
    <t>2676663.821 1238366.199</t>
  </si>
  <si>
    <t>2675597.975 1258317.069</t>
  </si>
  <si>
    <t>2676425.781 1259500.294</t>
  </si>
  <si>
    <t>2699214.875 1236241.686</t>
  </si>
  <si>
    <t>2695151.061 1234508.802</t>
  </si>
  <si>
    <t>2691921.425 1248251.320</t>
  </si>
  <si>
    <t>31: Kein AV-Umriss für das Gebäude 191992800</t>
  </si>
  <si>
    <t>35: überholt im GWR. AV-Umriss schon verknüpft mit dem Gebäude mit EGID 210194481</t>
  </si>
  <si>
    <t>35: überholt im GWR. AV-Umriss schon verknüpft mit dem Gebäude mit EGID 210097258</t>
  </si>
  <si>
    <t>Grabenstrasse</t>
  </si>
  <si>
    <t>Coop Provisorium Ladengeschäft</t>
  </si>
  <si>
    <t>2770</t>
  </si>
  <si>
    <t>992</t>
  </si>
  <si>
    <t>Coop Provisorium Restauarant</t>
  </si>
  <si>
    <t>n.o.</t>
  </si>
  <si>
    <t>2680004.670 1273295.556</t>
  </si>
  <si>
    <t>2681415.719 1258920.899</t>
  </si>
  <si>
    <t>2677784.675 1254069.562</t>
  </si>
  <si>
    <t>2677774.000 1254060.000</t>
  </si>
  <si>
    <t>2704092.000 1235915.000</t>
  </si>
  <si>
    <t>2704084.000 1235956.000</t>
  </si>
  <si>
    <t>2704138.000 1235994.000</t>
  </si>
  <si>
    <t>2704130.987 1236002.358</t>
  </si>
  <si>
    <t>2703400.195 1250662.826</t>
  </si>
  <si>
    <t>2702731.000 1255537.000</t>
  </si>
  <si>
    <t>2671910.750 1250846.625</t>
  </si>
  <si>
    <t>2674899.995 1250178.663</t>
  </si>
  <si>
    <t>2671588.976 1251643.200</t>
  </si>
  <si>
    <t>2671603.196 1251663.550</t>
  </si>
  <si>
    <t>2697435.336 1251550.284</t>
  </si>
  <si>
    <t>2710741.000 1250113.000</t>
  </si>
  <si>
    <t>41: Status 'bestehend'  ist mit dem Topic Bodenbedeckung projektiert der AV nicht kohärent &lt;/br&gt;62: 2 GWR-Gebäude (39856, 210288356) innerhalb des gleichen AV-Gebäudes</t>
  </si>
  <si>
    <t>41: Status 'bestehend'  ist mit dem Topic Bodenbedeckung projektiert der AV nicht kohärent &lt;/br&gt;62: 2 GWR-Gebäude (210295234, 210295235) innerhalb des gleichen AV-Gebäudes</t>
  </si>
  <si>
    <t>31: Kein AV-Umriss für das Gebäude 210261156</t>
  </si>
  <si>
    <t>31: Kein AV-Umriss für das Gebäude 210250340</t>
  </si>
  <si>
    <t>31: Kein AV-Umriss für das Gebäude 191993348</t>
  </si>
  <si>
    <t>31: Kein AV-Umriss für das Gebäude 210276329</t>
  </si>
  <si>
    <t>31: Kein AV-Umriss für das Gebäude 210276340</t>
  </si>
  <si>
    <t>31: Kein AV-Umriss für das Gebäude 210276341</t>
  </si>
  <si>
    <t>31: Kein AV-Umriss für das Gebäude 89827</t>
  </si>
  <si>
    <t>35: überholt im GWR. AV-Umriss schon verknüpft mit dem Gebäude mit EGID 114960</t>
  </si>
  <si>
    <t>2687802.863 1258765.858</t>
  </si>
  <si>
    <t>2708282.000 1235998.000</t>
  </si>
  <si>
    <t>2686273.084 1244234.830</t>
  </si>
  <si>
    <t>2699797.617 1251651.390</t>
  </si>
  <si>
    <t>2674064.673 1248487.644</t>
  </si>
  <si>
    <t>2685322.281 1254445.943</t>
  </si>
  <si>
    <t>2674375.967 1247889.112</t>
  </si>
  <si>
    <t>31: Kein AV-Umriss für das Gebäude 210261214</t>
  </si>
  <si>
    <t>31: Kein AV-Umriss für das Gebäude 191994051</t>
  </si>
  <si>
    <t>31: Kein AV-Umriss für das Gebäude 210292976</t>
  </si>
  <si>
    <t>31: Kein AV-Umriss für das Gebäude 210289592</t>
  </si>
  <si>
    <t>1994</t>
  </si>
  <si>
    <t>2681684.528 1259101.110</t>
  </si>
  <si>
    <t>2687218.146 1244423.333</t>
  </si>
  <si>
    <t>2687195.958 1244434.693</t>
  </si>
  <si>
    <t>2687226.216 1244437.017</t>
  </si>
  <si>
    <t>2696440.531 1245628.229</t>
  </si>
  <si>
    <t>2675813.586 1243178.569</t>
  </si>
  <si>
    <t>2672163.723 1252682.006</t>
  </si>
  <si>
    <t>2670376.172 1261580.293</t>
  </si>
  <si>
    <t>2682354.186 1240765.859</t>
  </si>
  <si>
    <t>2685896.260 1237218.630</t>
  </si>
  <si>
    <t>2694597.996 1240609.548</t>
  </si>
  <si>
    <t>31: Kein AV-Umriss für das Gebäude 210261020</t>
  </si>
  <si>
    <t>31: Kein AV-Umriss für das Gebäude 210293100</t>
  </si>
  <si>
    <t>31: Kein AV-Umriss für das Gebäude 210293265</t>
  </si>
  <si>
    <t>31: Kein AV-Umriss für das Gebäude 210262014</t>
  </si>
  <si>
    <t>31: Kein AV-Umriss für das Gebäude 2328743</t>
  </si>
  <si>
    <t>35: überholt im GWR. AV-Umriss schon verknüpft mit dem Gebäude mit EGID 210290636</t>
  </si>
  <si>
    <t>52</t>
  </si>
  <si>
    <t>Hofwisenstrasse</t>
  </si>
  <si>
    <t>CH431777027636</t>
  </si>
  <si>
    <t>5803</t>
  </si>
  <si>
    <t>1998</t>
  </si>
  <si>
    <t>5657</t>
  </si>
  <si>
    <t>2758</t>
  </si>
  <si>
    <t>CH827799232294</t>
  </si>
  <si>
    <t>Sonnengartenstrasse</t>
  </si>
  <si>
    <t>Zollikerberg</t>
  </si>
  <si>
    <t>CH889423227772</t>
  </si>
  <si>
    <t>10551</t>
  </si>
  <si>
    <t>2858</t>
  </si>
  <si>
    <t>6628</t>
  </si>
  <si>
    <t>2678092.000 1241984.000</t>
  </si>
  <si>
    <t>2677909.335 1242345.052</t>
  </si>
  <si>
    <t>2678127.827 1240935.702</t>
  </si>
  <si>
    <t>2678335.377 1241833.760</t>
  </si>
  <si>
    <t>2682617.000 1233722.000</t>
  </si>
  <si>
    <t>2682620.000 1233726.000</t>
  </si>
  <si>
    <t>2683146.576 1232481.319</t>
  </si>
  <si>
    <t>2675918.881 1239159.855</t>
  </si>
  <si>
    <t>2677482.556 1230854.556</t>
  </si>
  <si>
    <t>2677622.000 1230358.250</t>
  </si>
  <si>
    <t>2677495.200 1230863.747</t>
  </si>
  <si>
    <t>2678126.000 1232788.000</t>
  </si>
  <si>
    <t>2683936.060 1262027.943</t>
  </si>
  <si>
    <t>2690427.509 1253744.705</t>
  </si>
  <si>
    <t>2689594.996 1254801.703</t>
  </si>
  <si>
    <t>2689655.702 1255591.901</t>
  </si>
  <si>
    <t>2690482.629 1255235.231</t>
  </si>
  <si>
    <t>2689355.842 1255642.562</t>
  </si>
  <si>
    <t>2691133.008 1254363.512</t>
  </si>
  <si>
    <t>2690013.992 1255670.063</t>
  </si>
  <si>
    <t>2689312.365 1255145.815</t>
  </si>
  <si>
    <t>2690454.006 1255070.565</t>
  </si>
  <si>
    <t>2683211.079 1263890.956</t>
  </si>
  <si>
    <t>2682978.081 1264178.955</t>
  </si>
  <si>
    <t>2682967.081 1264142.955</t>
  </si>
  <si>
    <t>2682623.083 1264334.955</t>
  </si>
  <si>
    <t>2682290.000 1263109.000</t>
  </si>
  <si>
    <t>2683055.029 1262662.490</t>
  </si>
  <si>
    <t>2683047.686 1262559.914</t>
  </si>
  <si>
    <t>2683302.072 1263167.962</t>
  </si>
  <si>
    <t>2684099.774 1264313.700</t>
  </si>
  <si>
    <t>2682294.923 1263707.787</t>
  </si>
  <si>
    <t>2681949.902 1262973.156</t>
  </si>
  <si>
    <t>2682453.540 1263470.207</t>
  </si>
  <si>
    <t>2681837.898 1264060.050</t>
  </si>
  <si>
    <t>2681611.209 1264083.307</t>
  </si>
  <si>
    <t>2680740.287 1264235.132</t>
  </si>
  <si>
    <t>2687146.930 1252316.824</t>
  </si>
  <si>
    <t>2687364.929 1252566.824</t>
  </si>
  <si>
    <t>2686140.932 1252119.827</t>
  </si>
  <si>
    <t>2686626.832 1251819.729</t>
  </si>
  <si>
    <t>2688104.259 1252899.809</t>
  </si>
  <si>
    <t>2686048.931 1252159.827</t>
  </si>
  <si>
    <t>2687845.911 1251062.827</t>
  </si>
  <si>
    <t>2688041.589 1252234.151</t>
  </si>
  <si>
    <t>2686793.932 1251991.826</t>
  </si>
  <si>
    <t>2688506.915 1251842.825</t>
  </si>
  <si>
    <t>2687120.931 1252529.824</t>
  </si>
  <si>
    <t>2687312.591 1251959.474</t>
  </si>
  <si>
    <t>2687029.550 1252796.036</t>
  </si>
  <si>
    <t>2686779.881 1252517.489</t>
  </si>
  <si>
    <t>2685957.158 1252211.507</t>
  </si>
  <si>
    <t>2685885.363 1252251.341</t>
  </si>
  <si>
    <t>2686485.749 1252191.818</t>
  </si>
  <si>
    <t>2687533.551 1252269.282</t>
  </si>
  <si>
    <t>2679609.163 1273482.851</t>
  </si>
  <si>
    <t>2680196.046 1273390.275</t>
  </si>
  <si>
    <t>2680318.559 1273316.576</t>
  </si>
  <si>
    <t>2679615.146 1273479.028</t>
  </si>
  <si>
    <t>2675793.628 1259888.928</t>
  </si>
  <si>
    <t>2675874.626 1260155.039</t>
  </si>
  <si>
    <t>2702594.685 1234572.609</t>
  </si>
  <si>
    <t>2704457.515 1236296.283</t>
  </si>
  <si>
    <t>2704158.326 1236323.641</t>
  </si>
  <si>
    <t>2704451.157 1234425.242</t>
  </si>
  <si>
    <t>2699945.652 1237751.734</t>
  </si>
  <si>
    <t>2711494.000 1236273.000</t>
  </si>
  <si>
    <t>2711994.000 1236856.000</t>
  </si>
  <si>
    <t>2710115.487 1237364.128</t>
  </si>
  <si>
    <t>2711027.169 1236274.134</t>
  </si>
  <si>
    <t>2686282.701 1236335.718</t>
  </si>
  <si>
    <t>2686177.000 1237194.000</t>
  </si>
  <si>
    <t>2685476.000 1236936.000</t>
  </si>
  <si>
    <t>2685591.428 1236679.168</t>
  </si>
  <si>
    <t>2686058.048 1236406.380</t>
  </si>
  <si>
    <t>2686086.489 1237350.738</t>
  </si>
  <si>
    <t>2685952.370 1237070.779</t>
  </si>
  <si>
    <t>2686382.110 1236976.924</t>
  </si>
  <si>
    <t>2686056.546 1236711.886</t>
  </si>
  <si>
    <t>2686241.231 1236828.559</t>
  </si>
  <si>
    <t>2686176.197 1236229.790</t>
  </si>
  <si>
    <t>2685840.069 1236516.745</t>
  </si>
  <si>
    <t>2685785.947 1236908.744</t>
  </si>
  <si>
    <t>2686245.807 1237062.051</t>
  </si>
  <si>
    <t>2686862.916 1241821.057</t>
  </si>
  <si>
    <t>2690612.832 1242164.831</t>
  </si>
  <si>
    <t>2687665.177 1241118.771</t>
  </si>
  <si>
    <t>2687529.820 1240954.574</t>
  </si>
  <si>
    <t>2688047.311 1243057.164</t>
  </si>
  <si>
    <t>2686895.808 1240535.495</t>
  </si>
  <si>
    <t>2686579.017 1242358.951</t>
  </si>
  <si>
    <t>2686104.342 1242877.419</t>
  </si>
  <si>
    <t>2687933.238 1242231.150</t>
  </si>
  <si>
    <t>2689137.000 1242798.000</t>
  </si>
  <si>
    <t>2690526.000 1243002.000</t>
  </si>
  <si>
    <t>2690308.843 1242451.831</t>
  </si>
  <si>
    <t>2689014.000 1242761.000</t>
  </si>
  <si>
    <t>2688636.028 1242725.512</t>
  </si>
  <si>
    <t>2688692.378 1243254.438</t>
  </si>
  <si>
    <t>2687567.044 1244543.276</t>
  </si>
  <si>
    <t>2686362.441 1243226.072</t>
  </si>
  <si>
    <t>2695384.000 1256084.000</t>
  </si>
  <si>
    <t>2695408.000 1256240.000</t>
  </si>
  <si>
    <t>2695428.000 1256388.000</t>
  </si>
  <si>
    <t>2694636.777 1257642.735</t>
  </si>
  <si>
    <t>2692944.360 1255260.998</t>
  </si>
  <si>
    <t>2692265.710 1253951.901</t>
  </si>
  <si>
    <t>2693242.391 1255173.225</t>
  </si>
  <si>
    <t>2687789.906 1250637.828</t>
  </si>
  <si>
    <t>2689175.229 1249116.009</t>
  </si>
  <si>
    <t>2688562.000 1250787.000</t>
  </si>
  <si>
    <t>2687080.480 1249798.832</t>
  </si>
  <si>
    <t>2689106.793 1250209.149</t>
  </si>
  <si>
    <t>2688249.828 1250617.507</t>
  </si>
  <si>
    <t>2689197.906 1250704.831</t>
  </si>
  <si>
    <t>2689276.000 1250113.000</t>
  </si>
  <si>
    <t>2689506.000 1251300.000</t>
  </si>
  <si>
    <t>2687421.906 1250179.830</t>
  </si>
  <si>
    <t>2689309.008 1250372.977</t>
  </si>
  <si>
    <t>2687985.376 1248228.544</t>
  </si>
  <si>
    <t>2689459.699 1250935.017</t>
  </si>
  <si>
    <t>2688608.199 1250436.511</t>
  </si>
  <si>
    <t>2688858.420 1249345.046</t>
  </si>
  <si>
    <t>2689407.321 1251192.085</t>
  </si>
  <si>
    <t>2687195.811 1249885.476</t>
  </si>
  <si>
    <t>2688625.301 1249929.588</t>
  </si>
  <si>
    <t>2688647.392 1249909.706</t>
  </si>
  <si>
    <t>2687149.021 1248626.234</t>
  </si>
  <si>
    <t>2690539.387 1249973.743</t>
  </si>
  <si>
    <t>2689518.666 1250582.095</t>
  </si>
  <si>
    <t>2690539.368 1249996.137</t>
  </si>
  <si>
    <t>2688654.932 1250919.260</t>
  </si>
  <si>
    <t>2687898.794 1250743.962</t>
  </si>
  <si>
    <t>2688912.115 1250489.255</t>
  </si>
  <si>
    <t>2689669.238 1250275.581</t>
  </si>
  <si>
    <t>2689663.687 1250281.535</t>
  </si>
  <si>
    <t>2689916.340 1250479.685</t>
  </si>
  <si>
    <t>2687418.761 1248561.833</t>
  </si>
  <si>
    <t>2689546.111 1250735.977</t>
  </si>
  <si>
    <t>2689808.158 1250658.912</t>
  </si>
  <si>
    <t>2688678.520 1250909.864</t>
  </si>
  <si>
    <t>2694824.000 1239701.000</t>
  </si>
  <si>
    <t>2694344.576 1239206.071</t>
  </si>
  <si>
    <t>2695029.856 1239940.798</t>
  </si>
  <si>
    <t>2693804.694 1240633.145</t>
  </si>
  <si>
    <t>2696156.346 1238363.481</t>
  </si>
  <si>
    <t>2694347.522 1239721.126</t>
  </si>
  <si>
    <t>2689870.323 1248496.254</t>
  </si>
  <si>
    <t>2690099.881 1247919.843</t>
  </si>
  <si>
    <t>2690664.766 1247246.748</t>
  </si>
  <si>
    <t>2690370.042 1247802.060</t>
  </si>
  <si>
    <t>2689271.514 1246259.672</t>
  </si>
  <si>
    <t>2690464.527 1247205.820</t>
  </si>
  <si>
    <t>2692104.879 1242107.389</t>
  </si>
  <si>
    <t>2691810.829 1243186.813</t>
  </si>
  <si>
    <t>2693150.342 1243742.129</t>
  </si>
  <si>
    <t>2692549.185 1243823.383</t>
  </si>
  <si>
    <t>2692297.256 1248001.437</t>
  </si>
  <si>
    <t>2692142.899 1248711.844</t>
  </si>
  <si>
    <t>2692133.513 1248709.832</t>
  </si>
  <si>
    <t>2692343.818 1249603.161</t>
  </si>
  <si>
    <t>2692964.902 1249061.836</t>
  </si>
  <si>
    <t>2692700.863 1248586.337</t>
  </si>
  <si>
    <t>2693410.000 1248769.000</t>
  </si>
  <si>
    <t>2694387.000 1249527.000</t>
  </si>
  <si>
    <t>2694351.000 1249940.000</t>
  </si>
  <si>
    <t>2692716.000 1248677.000</t>
  </si>
  <si>
    <t>2692370.732 1249951.518</t>
  </si>
  <si>
    <t>2693009.556 1249114.834</t>
  </si>
  <si>
    <t>2692295.904 1249958.833</t>
  </si>
  <si>
    <t>2693311.426 1249784.254</t>
  </si>
  <si>
    <t>2692296.544 1249012.323</t>
  </si>
  <si>
    <t>2695033.742 1249892.143</t>
  </si>
  <si>
    <t>2693993.905 1249339.827</t>
  </si>
  <si>
    <t>2694680.795 1249251.449</t>
  </si>
  <si>
    <t>2696546.307 1249253.540</t>
  </si>
  <si>
    <t>2693212.945 1249354.856</t>
  </si>
  <si>
    <t>2696558.197 1248746.520</t>
  </si>
  <si>
    <t>2696503.469 1248739.113</t>
  </si>
  <si>
    <t>2696734.433 1249062.598</t>
  </si>
  <si>
    <t>2694014.654 1251660.225</t>
  </si>
  <si>
    <t>2692984.006 1250504.340</t>
  </si>
  <si>
    <t>2693624.712 1249285.090</t>
  </si>
  <si>
    <t>2696642.554 1248943.816</t>
  </si>
  <si>
    <t>2694626.495 1249539.516</t>
  </si>
  <si>
    <t>2693928.738 1248580.718</t>
  </si>
  <si>
    <t>2696320.150 1248909.590</t>
  </si>
  <si>
    <t>2694166.000 1249687.000</t>
  </si>
  <si>
    <t>2694179.000 1249698.000</t>
  </si>
  <si>
    <t>2692713.360 1248789.821</t>
  </si>
  <si>
    <t>2693606.372 1249291.770</t>
  </si>
  <si>
    <t>2692889.947 1248626.160</t>
  </si>
  <si>
    <t>2694873.408 1249534.577</t>
  </si>
  <si>
    <t>2690089.051 1252545.038</t>
  </si>
  <si>
    <t>2690079.799 1252533.789</t>
  </si>
  <si>
    <t>2690902.085 1252327.112</t>
  </si>
  <si>
    <t>2689685.473 1252716.770</t>
  </si>
  <si>
    <t>2689624.105 1252755.368</t>
  </si>
  <si>
    <t>2689717.072 1252691.179</t>
  </si>
  <si>
    <t>2689784.043 1253220.669</t>
  </si>
  <si>
    <t>2690203.463 1252588.269</t>
  </si>
  <si>
    <t>2690904.442 1251296.479</t>
  </si>
  <si>
    <t>2690946.783 1251281.804</t>
  </si>
  <si>
    <t>2690989.822 1251248.673</t>
  </si>
  <si>
    <t>2691006.814 1251238.580</t>
  </si>
  <si>
    <t>2691027.788 1251222.084</t>
  </si>
  <si>
    <t>2691033.656 1251214.265</t>
  </si>
  <si>
    <t>2689894.261 1252889.448</t>
  </si>
  <si>
    <t>2691363.290 1251296.996</t>
  </si>
  <si>
    <t>2677164.000 1243618.000</t>
  </si>
  <si>
    <t>2676789.498 1245982.209</t>
  </si>
  <si>
    <t>2676800.572 1246002.151</t>
  </si>
  <si>
    <t>2676048.156 1245536.398</t>
  </si>
  <si>
    <t>2674831.098 1246635.419</t>
  </si>
  <si>
    <t>2674308.387 1245464.980</t>
  </si>
  <si>
    <t>2672929.000 1253216.000</t>
  </si>
  <si>
    <t>2673622.752 1251683.574</t>
  </si>
  <si>
    <t>2677589.081 1246112.414</t>
  </si>
  <si>
    <t>2676548.500 1247513.097</t>
  </si>
  <si>
    <t>2676107.000 1246880.000</t>
  </si>
  <si>
    <t>2677335.900 1246356.540</t>
  </si>
  <si>
    <t>2677071.033 1246964.435</t>
  </si>
  <si>
    <t>2676865.826 1246198.267</t>
  </si>
  <si>
    <t>2677118.197 1247002.889</t>
  </si>
  <si>
    <t>2687747.893 1234520.846</t>
  </si>
  <si>
    <t>2686706.401 1235999.284</t>
  </si>
  <si>
    <t>2673319.839 1237413.375</t>
  </si>
  <si>
    <t>2673137.443 1237692.648</t>
  </si>
  <si>
    <t>2700740.577 1257347.114</t>
  </si>
  <si>
    <t>31: Kein AV-Umriss für das Gebäude 210204971</t>
  </si>
  <si>
    <t>31: Kein AV-Umriss für das Gebäude 210227983</t>
  </si>
  <si>
    <t>31: Kein AV-Umriss für das Gebäude 210278222</t>
  </si>
  <si>
    <t>31: Kein AV-Umriss für das Gebäude 191953879</t>
  </si>
  <si>
    <t>31: Kein AV-Umriss für das Gebäude 191986870</t>
  </si>
  <si>
    <t>31: Kein AV-Umriss für das Gebäude 210283689</t>
  </si>
  <si>
    <t>31: Kein AV-Umriss für das Gebäude 3802</t>
  </si>
  <si>
    <t>31: Kein AV-Umriss für das Gebäude 210203080</t>
  </si>
  <si>
    <t>31: Kein AV-Umriss für das Gebäude 191991028</t>
  </si>
  <si>
    <t>31: Kein AV-Umriss für das Gebäude 14108</t>
  </si>
  <si>
    <t>31: Kein AV-Umriss für das Gebäude 3114911</t>
  </si>
  <si>
    <t>31: Kein AV-Umriss für das Gebäude 210219896</t>
  </si>
  <si>
    <t>31: Kein AV-Umriss für das Gebäude 210240963</t>
  </si>
  <si>
    <t>31: Kein AV-Umriss für das Gebäude 210241007</t>
  </si>
  <si>
    <t>31: Kein AV-Umriss für das Gebäude 210241059</t>
  </si>
  <si>
    <t>31: Kein AV-Umriss für das Gebäude 210241114</t>
  </si>
  <si>
    <t>31: Kein AV-Umriss für das Gebäude 210267586</t>
  </si>
  <si>
    <t>31: Kein AV-Umriss für das Gebäude 210295230</t>
  </si>
  <si>
    <t>31: Kein AV-Umriss für das Gebäude 16609</t>
  </si>
  <si>
    <t>31: Kein AV-Umriss für das Gebäude 16610</t>
  </si>
  <si>
    <t>31: Kein AV-Umriss für das Gebäude 16617</t>
  </si>
  <si>
    <t>31: Kein AV-Umriss für das Gebäude 210211309</t>
  </si>
  <si>
    <t>31: Kein AV-Umriss für das Gebäude 210211621</t>
  </si>
  <si>
    <t>31: Kein AV-Umriss für das Gebäude 210213540</t>
  </si>
  <si>
    <t>31: Kein AV-Umriss für das Gebäude 210279511</t>
  </si>
  <si>
    <t>31: Kein AV-Umriss für das Gebäude 210295031</t>
  </si>
  <si>
    <t>31: Kein AV-Umriss für das Gebäude 210170507</t>
  </si>
  <si>
    <t>31: Kein AV-Umriss für das Gebäude 210207380</t>
  </si>
  <si>
    <t>31: Kein AV-Umriss für das Gebäude 26848</t>
  </si>
  <si>
    <t>31: Kein AV-Umriss für das Gebäude 210081313</t>
  </si>
  <si>
    <t>31: Kein AV-Umriss für das Gebäude 210081351</t>
  </si>
  <si>
    <t>31: Kein AV-Umriss für das Gebäude 210081381</t>
  </si>
  <si>
    <t>31: Kein AV-Umriss für das Gebäude 210081491</t>
  </si>
  <si>
    <t>31: Kein AV-Umriss für das Gebäude 210081668</t>
  </si>
  <si>
    <t>31: Kein AV-Umriss für das Gebäude 210081835</t>
  </si>
  <si>
    <t>31: Kein AV-Umriss für das Gebäude 210174072</t>
  </si>
  <si>
    <t>31: Kein AV-Umriss für das Gebäude 210242686</t>
  </si>
  <si>
    <t>31: Kein AV-Umriss für das Gebäude 210268657</t>
  </si>
  <si>
    <t>31: Kein AV-Umriss für das Gebäude 210268694</t>
  </si>
  <si>
    <t>31: Kein AV-Umriss für das Gebäude 210268706</t>
  </si>
  <si>
    <t>31: Kein AV-Umriss für das Gebäude 210268707</t>
  </si>
  <si>
    <t>31: Kein AV-Umriss für das Gebäude 210268728</t>
  </si>
  <si>
    <t>31: Kein AV-Umriss für das Gebäude 210268807</t>
  </si>
  <si>
    <t>31: Kein AV-Umriss für das Gebäude 210268814</t>
  </si>
  <si>
    <t>31: Kein AV-Umriss für das Gebäude 27877</t>
  </si>
  <si>
    <t>31: Kein AV-Umriss für das Gebäude 210206001</t>
  </si>
  <si>
    <t>31: Kein AV-Umriss für das Gebäude 210218817</t>
  </si>
  <si>
    <t>31: Kein AV-Umriss für das Gebäude 210246072</t>
  </si>
  <si>
    <t>31: Kein AV-Umriss für das Gebäude 210198798</t>
  </si>
  <si>
    <t>31: Kein AV-Umriss für das Gebäude 210288427</t>
  </si>
  <si>
    <t>31: Kein AV-Umriss für das Gebäude 210288438</t>
  </si>
  <si>
    <t>31: Kein AV-Umriss für das Gebäude 210288520</t>
  </si>
  <si>
    <t>31: Kein AV-Umriss für das Gebäude 210288573</t>
  </si>
  <si>
    <t>31: Kein AV-Umriss für das Gebäude 210264734</t>
  </si>
  <si>
    <t>31: Kein AV-Umriss für das Gebäude 210296931</t>
  </si>
  <si>
    <t>31: Kein AV-Umriss für das Gebäude 59248</t>
  </si>
  <si>
    <t>31: Kein AV-Umriss für das Gebäude 210198849</t>
  </si>
  <si>
    <t>31: Kein AV-Umriss für das Gebäude 210218821</t>
  </si>
  <si>
    <t>31: Kein AV-Umriss für das Gebäude 210219037</t>
  </si>
  <si>
    <t>31: Kein AV-Umriss für das Gebäude 210219080</t>
  </si>
  <si>
    <t>31: Kein AV-Umriss für das Gebäude 210219111</t>
  </si>
  <si>
    <t>31: Kein AV-Umriss für das Gebäude 210219139</t>
  </si>
  <si>
    <t>31: Kein AV-Umriss für das Gebäude 210289415</t>
  </si>
  <si>
    <t>31: Kein AV-Umriss für das Gebäude 210289465</t>
  </si>
  <si>
    <t>31: Kein AV-Umriss für das Gebäude 210298688</t>
  </si>
  <si>
    <t>31: Kein AV-Umriss für das Gebäude 72007</t>
  </si>
  <si>
    <t>31: Kein AV-Umriss für das Gebäude 210212067</t>
  </si>
  <si>
    <t>31: Kein AV-Umriss für das Gebäude 210214376</t>
  </si>
  <si>
    <t>31: Kein AV-Umriss für das Gebäude 210279011</t>
  </si>
  <si>
    <t>31: Kein AV-Umriss für das Gebäude 210279081</t>
  </si>
  <si>
    <t>31: Kein AV-Umriss für das Gebäude 210279337</t>
  </si>
  <si>
    <t>31: Kein AV-Umriss für das Gebäude 191958246</t>
  </si>
  <si>
    <t>31: Kein AV-Umriss für das Gebäude 191971465</t>
  </si>
  <si>
    <t>31: Kein AV-Umriss für das Gebäude 210119097</t>
  </si>
  <si>
    <t>31: Kein AV-Umriss für das Gebäude 210270972</t>
  </si>
  <si>
    <t>31: Kein AV-Umriss für das Gebäude 210280406</t>
  </si>
  <si>
    <t>31: Kein AV-Umriss für das Gebäude 210280434</t>
  </si>
  <si>
    <t>31: Kein AV-Umriss für das Gebäude 191986243</t>
  </si>
  <si>
    <t>31: Kein AV-Umriss für das Gebäude 191986693</t>
  </si>
  <si>
    <t>31: Kein AV-Umriss für das Gebäude 210225565</t>
  </si>
  <si>
    <t>31: Kein AV-Umriss für das Gebäude 210263278</t>
  </si>
  <si>
    <t>31: Kein AV-Umriss für das Gebäude 210296157</t>
  </si>
  <si>
    <t>31: Kein AV-Umriss für das Gebäude 91453</t>
  </si>
  <si>
    <t>31: Kein AV-Umriss für das Gebäude 91605</t>
  </si>
  <si>
    <t>31: Kein AV-Umriss für das Gebäude 92072</t>
  </si>
  <si>
    <t>31: Kein AV-Umriss für das Gebäude 93428</t>
  </si>
  <si>
    <t>31: Kein AV-Umriss für das Gebäude 2307105</t>
  </si>
  <si>
    <t>31: Kein AV-Umriss für das Gebäude 2307626</t>
  </si>
  <si>
    <t>31: Kein AV-Umriss für das Gebäude 191982131</t>
  </si>
  <si>
    <t>31: Kein AV-Umriss für das Gebäude 201022677</t>
  </si>
  <si>
    <t>31: Kein AV-Umriss für das Gebäude 210128067</t>
  </si>
  <si>
    <t>31: Kein AV-Umriss für das Gebäude 210128741</t>
  </si>
  <si>
    <t>31: Kein AV-Umriss für das Gebäude 210128773</t>
  </si>
  <si>
    <t>31: Kein AV-Umriss für das Gebäude 210128774</t>
  </si>
  <si>
    <t>31: Kein AV-Umriss für das Gebäude 210128775</t>
  </si>
  <si>
    <t>31: Kein AV-Umriss für das Gebäude 210186905</t>
  </si>
  <si>
    <t>31: Kein AV-Umriss für das Gebäude 210217933</t>
  </si>
  <si>
    <t>31: Kein AV-Umriss für das Gebäude 210229836</t>
  </si>
  <si>
    <t>31: Kein AV-Umriss für das Gebäude 210284636</t>
  </si>
  <si>
    <t>31: Kein AV-Umriss für das Gebäude 210284639</t>
  </si>
  <si>
    <t>31: Kein AV-Umriss für das Gebäude 210284643</t>
  </si>
  <si>
    <t>31: Kein AV-Umriss für das Gebäude 210284674</t>
  </si>
  <si>
    <t>31: Kein AV-Umriss für das Gebäude 210284684</t>
  </si>
  <si>
    <t>31: Kein AV-Umriss für das Gebäude 210284789</t>
  </si>
  <si>
    <t>31: Kein AV-Umriss für das Gebäude 210284791</t>
  </si>
  <si>
    <t>31: Kein AV-Umriss für das Gebäude 210284844</t>
  </si>
  <si>
    <t>31: Kein AV-Umriss für das Gebäude 210284967</t>
  </si>
  <si>
    <t>31: Kein AV-Umriss für das Gebäude 210285011</t>
  </si>
  <si>
    <t>31: Kein AV-Umriss für das Gebäude 210285207</t>
  </si>
  <si>
    <t>31: Kein AV-Umriss für das Gebäude 210285401</t>
  </si>
  <si>
    <t>31: Kein AV-Umriss für das Gebäude 191992507</t>
  </si>
  <si>
    <t>31: Kein AV-Umriss für das Gebäude 210187966</t>
  </si>
  <si>
    <t>31: Kein AV-Umriss für das Gebäude 210293540</t>
  </si>
  <si>
    <t>31: Kein AV-Umriss für das Gebäude 210293616</t>
  </si>
  <si>
    <t>31: Kein AV-Umriss für das Gebäude 210293972</t>
  </si>
  <si>
    <t>31: Kein AV-Umriss für das Gebäude 210293973</t>
  </si>
  <si>
    <t>31: Kein AV-Umriss für das Gebäude 201020322</t>
  </si>
  <si>
    <t>31: Kein AV-Umriss für das Gebäude 210130272</t>
  </si>
  <si>
    <t>31: Kein AV-Umriss für das Gebäude 210130357</t>
  </si>
  <si>
    <t>31: Kein AV-Umriss für das Gebäude 210130706</t>
  </si>
  <si>
    <t>31: Kein AV-Umriss für das Gebäude 210278379</t>
  </si>
  <si>
    <t>31: Kein AV-Umriss für das Gebäude 97342</t>
  </si>
  <si>
    <t>31: Kein AV-Umriss für das Gebäude 210286333</t>
  </si>
  <si>
    <t>31: Kein AV-Umriss für das Gebäude 210296527</t>
  </si>
  <si>
    <t>31: Kein AV-Umriss für das Gebäude 99175</t>
  </si>
  <si>
    <t>31: Kein AV-Umriss für das Gebäude 210132165</t>
  </si>
  <si>
    <t>31: Kein AV-Umriss für das Gebäude 210217620</t>
  </si>
  <si>
    <t>31: Kein AV-Umriss für das Gebäude 103196</t>
  </si>
  <si>
    <t>31: Kein AV-Umriss für das Gebäude 191904361</t>
  </si>
  <si>
    <t>31: Kein AV-Umriss für das Gebäude 191908402</t>
  </si>
  <si>
    <t>31: Kein AV-Umriss für das Gebäude 191957473</t>
  </si>
  <si>
    <t>31: Kein AV-Umriss für das Gebäude 191959070</t>
  </si>
  <si>
    <t>31: Kein AV-Umriss für das Gebäude 201028095</t>
  </si>
  <si>
    <t>31: Kein AV-Umriss für das Gebäude 201030534</t>
  </si>
  <si>
    <t>31: Kein AV-Umriss für das Gebäude 201037777</t>
  </si>
  <si>
    <t>31: Kein AV-Umriss für das Gebäude 210186102</t>
  </si>
  <si>
    <t>31: Kein AV-Umriss für das Gebäude 210186103</t>
  </si>
  <si>
    <t>31: Kein AV-Umriss für das Gebäude 210188742</t>
  </si>
  <si>
    <t>31: Kein AV-Umriss für das Gebäude 210193687</t>
  </si>
  <si>
    <t>31: Kein AV-Umriss für das Gebäude 210196498</t>
  </si>
  <si>
    <t>31: Kein AV-Umriss für das Gebäude 210211352</t>
  </si>
  <si>
    <t>31: Kein AV-Umriss für das Gebäude 210214537</t>
  </si>
  <si>
    <t>31: Kein AV-Umriss für das Gebäude 210214661</t>
  </si>
  <si>
    <t>31: Kein AV-Umriss für das Gebäude 210215767</t>
  </si>
  <si>
    <t>31: Kein AV-Umriss für das Gebäude 210215768</t>
  </si>
  <si>
    <t>31: Kein AV-Umriss für das Gebäude 210215808</t>
  </si>
  <si>
    <t>31: Kein AV-Umriss für das Gebäude 210219814</t>
  </si>
  <si>
    <t>31: Kein AV-Umriss für das Gebäude 210222007</t>
  </si>
  <si>
    <t>31: Kein AV-Umriss für das Gebäude 210227580</t>
  </si>
  <si>
    <t>31: Kein AV-Umriss für das Gebäude 210245998</t>
  </si>
  <si>
    <t>31: Kein AV-Umriss für das Gebäude 210274979</t>
  </si>
  <si>
    <t>31: Kein AV-Umriss für das Gebäude 210275127</t>
  </si>
  <si>
    <t>31: Kein AV-Umriss für das Gebäude 210275137</t>
  </si>
  <si>
    <t>31: Kein AV-Umriss für das Gebäude 210275232</t>
  </si>
  <si>
    <t>31: Kein AV-Umriss für das Gebäude 210275251</t>
  </si>
  <si>
    <t>31: Kein AV-Umriss für das Gebäude 210275337</t>
  </si>
  <si>
    <t>31: Kein AV-Umriss für das Gebäude 210275388</t>
  </si>
  <si>
    <t>31: Kein AV-Umriss für das Gebäude 210275389</t>
  </si>
  <si>
    <t>31: Kein AV-Umriss für das Gebäude 210275445</t>
  </si>
  <si>
    <t>31: Kein AV-Umriss für das Gebäude 210275559</t>
  </si>
  <si>
    <t>31: Kein AV-Umriss für das Gebäude 210295555</t>
  </si>
  <si>
    <t>31: Kein AV-Umriss für das Gebäude 104808</t>
  </si>
  <si>
    <t>31: Kein AV-Umriss für das Gebäude 201025138</t>
  </si>
  <si>
    <t>31: Kein AV-Umriss für das Gebäude 210207213</t>
  </si>
  <si>
    <t>31: Kein AV-Umriss für das Gebäude 210292082</t>
  </si>
  <si>
    <t>31: Kein AV-Umriss für das Gebäude 210292083</t>
  </si>
  <si>
    <t>31: Kein AV-Umriss für das Gebäude 210292084</t>
  </si>
  <si>
    <t>31: Kein AV-Umriss für das Gebäude 210292197</t>
  </si>
  <si>
    <t>31: Kein AV-Umriss für das Gebäude 210292292</t>
  </si>
  <si>
    <t>31: Kein AV-Umriss für das Gebäude 210292293</t>
  </si>
  <si>
    <t>31: Kein AV-Umriss für das Gebäude 210292294</t>
  </si>
  <si>
    <t>31: Kein AV-Umriss für das Gebäude 210292295</t>
  </si>
  <si>
    <t>31: Kein AV-Umriss für das Gebäude 210292296</t>
  </si>
  <si>
    <t>31: Kein AV-Umriss für das Gebäude 210292297</t>
  </si>
  <si>
    <t>31: Kein AV-Umriss für das Gebäude 210292319</t>
  </si>
  <si>
    <t>31: Kein AV-Umriss für das Gebäude 210245051</t>
  </si>
  <si>
    <t>31: Kein AV-Umriss für das Gebäude 191959053</t>
  </si>
  <si>
    <t>31: Kein AV-Umriss für das Gebäude 210219615</t>
  </si>
  <si>
    <t>31: Kein AV-Umriss für das Gebäude 210219616</t>
  </si>
  <si>
    <t>31: Kein AV-Umriss für das Gebäude 210222277</t>
  </si>
  <si>
    <t>31: Kein AV-Umriss für das Gebäude 210288192</t>
  </si>
  <si>
    <t>31: Kein AV-Umriss für das Gebäude 191953063</t>
  </si>
  <si>
    <t>31: Kein AV-Umriss für das Gebäude 210288897</t>
  </si>
  <si>
    <t>31: Kein AV-Umriss für das Gebäude 210206415</t>
  </si>
  <si>
    <t>31: Kein AV-Umriss für das Gebäude 210215332</t>
  </si>
  <si>
    <t>31: Kein AV-Umriss für das Gebäude 210289208</t>
  </si>
  <si>
    <t>31: Kein AV-Umriss für das Gebäude 210289295</t>
  </si>
  <si>
    <t>31: Kein AV-Umriss für das Gebäude 210289306</t>
  </si>
  <si>
    <t>31: Kein AV-Umriss für das Gebäude 210298588</t>
  </si>
  <si>
    <t>31: Kein AV-Umriss für das Gebäude 210298590</t>
  </si>
  <si>
    <t>31: Kein AV-Umriss für das Gebäude 210298601</t>
  </si>
  <si>
    <t>35: überholt im GWR. AV-Umriss schon verknüpft mit dem Gebäude mit EGID 1600606</t>
  </si>
  <si>
    <t>35: überholt im GWR. AV-Umriss schon verknüpft mit dem Gebäude mit EGID 210278605</t>
  </si>
  <si>
    <t>35: überholt im GWR. AV-Umriss schon verknüpft mit dem Gebäude mit EGID 210182614</t>
  </si>
  <si>
    <t>35: überholt im GWR. AV-Umriss schon verknüpft mit dem Gebäude mit EGID 210215224</t>
  </si>
  <si>
    <t>35: überholt im GWR. AV-Umriss schon verknüpft mit dem Gebäude mit EGID 191971626</t>
  </si>
  <si>
    <t>35: überholt im GWR. AV-Umriss schon verknüpft mit dem Gebäude mit EGID 201000829</t>
  </si>
  <si>
    <t>35: überholt im GWR. AV-Umriss schon verknüpft mit dem Gebäude mit EGID 201001470</t>
  </si>
  <si>
    <t>35: überholt im GWR. AV-Umriss schon verknüpft mit dem Gebäude mit EGID 210220518</t>
  </si>
  <si>
    <t>35: überholt im GWR. AV-Umriss schon verknüpft mit dem Gebäude mit EGID 210279458</t>
  </si>
  <si>
    <t>35: überholt im GWR. AV-Umriss schon verknüpft mit dem Gebäude mit EGID 27147</t>
  </si>
  <si>
    <t>35: überholt im GWR. AV-Umriss schon verknüpft mit dem Gebäude mit EGID 27523</t>
  </si>
  <si>
    <t>35: überholt im GWR. AV-Umriss schon verknüpft mit dem Gebäude mit EGID 27501</t>
  </si>
  <si>
    <t>35: überholt im GWR. AV-Umriss schon verknüpft mit dem Gebäude mit EGID 191951320</t>
  </si>
  <si>
    <t>35: überholt im GWR. AV-Umriss schon verknüpft mit dem Gebäude mit EGID 191957524</t>
  </si>
  <si>
    <t>35: überholt im GWR. AV-Umriss schon verknüpft mit dem Gebäude mit EGID 210264742</t>
  </si>
  <si>
    <t>35: überholt im GWR. AV-Umriss schon verknüpft mit dem Gebäude mit EGID 210205795</t>
  </si>
  <si>
    <t>35: überholt im GWR. AV-Umriss schon verknüpft mit dem Gebäude mit EGID 210219089</t>
  </si>
  <si>
    <t>35: überholt im GWR. AV-Umriss schon verknüpft mit dem Gebäude mit EGID 210289389</t>
  </si>
  <si>
    <t>35: überholt im GWR. AV-Umriss schon verknüpft mit dem Gebäude mit EGID 210289419</t>
  </si>
  <si>
    <t>35: überholt im GWR. AV-Umriss schon verknüpft mit dem Gebäude mit EGID 72882</t>
  </si>
  <si>
    <t>35: überholt im GWR. AV-Umriss schon verknüpft mit dem Gebäude mit EGID 72588</t>
  </si>
  <si>
    <t>35: überholt im GWR. AV-Umriss schon verknüpft mit dem Gebäude mit EGID 2295361</t>
  </si>
  <si>
    <t>35: überholt im GWR. AV-Umriss schon verknüpft mit dem Gebäude mit EGID 210280343</t>
  </si>
  <si>
    <t>35: überholt im GWR. AV-Umriss schon verknüpft mit dem Gebäude mit EGID 201005162</t>
  </si>
  <si>
    <t>35: überholt im GWR. AV-Umriss schon verknüpft mit dem Gebäude mit EGID 201002455</t>
  </si>
  <si>
    <t>35: überholt im GWR. AV-Umriss schon verknüpft mit dem Gebäude mit EGID 210220971</t>
  </si>
  <si>
    <t>35: überholt im GWR. AV-Umriss schon verknüpft mit dem Gebäude mit EGID 210244294</t>
  </si>
  <si>
    <t>35: überholt im GWR. AV-Umriss schon verknüpft mit dem Gebäude mit EGID 210204658</t>
  </si>
  <si>
    <t>35: überholt im GWR. AV-Umriss schon verknüpft mit dem Gebäude mit EGID 91789</t>
  </si>
  <si>
    <t>35: überholt im GWR. AV-Umriss schon verknüpft mit dem Gebäude mit EGID 210284582</t>
  </si>
  <si>
    <t>35: überholt im GWR. AV-Umriss schon verknüpft mit dem Gebäude mit EGID 91664</t>
  </si>
  <si>
    <t>35: überholt im GWR. AV-Umriss schon verknüpft mit dem Gebäude mit EGID 91661</t>
  </si>
  <si>
    <t>35: überholt im GWR. AV-Umriss schon verknüpft mit dem Gebäude mit EGID 210181225</t>
  </si>
  <si>
    <t>35: überholt im GWR. AV-Umriss schon verknüpft mit dem Gebäude mit EGID 91263</t>
  </si>
  <si>
    <t>35: überholt im GWR. AV-Umriss schon verknüpft mit dem Gebäude mit EGID 210294063</t>
  </si>
  <si>
    <t>35: überholt im GWR. AV-Umriss schon verknüpft mit dem Gebäude mit EGID 210261427</t>
  </si>
  <si>
    <t>35: überholt im GWR. AV-Umriss schon verknüpft mit dem Gebäude mit EGID 210203879</t>
  </si>
  <si>
    <t>35: überholt im GWR. AV-Umriss schon verknüpft mit dem Gebäude mit EGID 103244</t>
  </si>
  <si>
    <t>35: überholt im GWR. AV-Umriss schon verknüpft mit dem Gebäude mit EGID 3026033</t>
  </si>
  <si>
    <t>35: überholt im GWR. AV-Umriss schon verknüpft mit dem Gebäude mit EGID 2313744</t>
  </si>
  <si>
    <t>35: überholt im GWR. AV-Umriss schon verknüpft mit dem Gebäude mit EGID 191970062</t>
  </si>
  <si>
    <t>35: überholt im GWR. AV-Umriss schon verknüpft mit dem Gebäude mit EGID 210298431</t>
  </si>
  <si>
    <t>35: überholt im GWR. AV-Umriss schon verknüpft mit dem Gebäude mit EGID 3116953</t>
  </si>
  <si>
    <t>35: überholt im GWR. AV-Umriss schon verknüpft mit dem Gebäude mit EGID 210261572</t>
  </si>
  <si>
    <t>2689555.592 1252123.345</t>
  </si>
  <si>
    <t>2688707.000 1253184.000</t>
  </si>
  <si>
    <t>2689107.000 1252997.000</t>
  </si>
  <si>
    <t>2689125.000 1253014.000</t>
  </si>
  <si>
    <t>2688651.000 1253045.000</t>
  </si>
  <si>
    <t>2689305.101 1252204.977</t>
  </si>
  <si>
    <t>2689188.118 1253912.307</t>
  </si>
  <si>
    <t>2688987.632 1252139.830</t>
  </si>
  <si>
    <t>2688935.638 1252489.027</t>
  </si>
  <si>
    <t>2678865.157 1272760.926</t>
  </si>
  <si>
    <t>2680945.000 1270741.875</t>
  </si>
  <si>
    <t>2680242.000 1271373.000</t>
  </si>
  <si>
    <t>2679281.150 1272314.926</t>
  </si>
  <si>
    <t>2679451.169 1272082.110</t>
  </si>
  <si>
    <t>2679232.413 1272289.034</t>
  </si>
  <si>
    <t>2685949.598 1253951.507</t>
  </si>
  <si>
    <t>2685917.872 1254096.790</t>
  </si>
  <si>
    <t>2684650.865 1253843.876</t>
  </si>
  <si>
    <t>2684558.844 1252882.666</t>
  </si>
  <si>
    <t>2685386.679 1254298.481</t>
  </si>
  <si>
    <t>2686186.476 1253159.519</t>
  </si>
  <si>
    <t>2684821.000 1252407.000</t>
  </si>
  <si>
    <t>2684609.568 1254672.739</t>
  </si>
  <si>
    <t>2685261.614 1254215.185</t>
  </si>
  <si>
    <t>2684267.513 1252826.817</t>
  </si>
  <si>
    <t>2685828.132 1254202.152</t>
  </si>
  <si>
    <t>2684919.553 1253988.922</t>
  </si>
  <si>
    <t>2684933.446 1254000.316</t>
  </si>
  <si>
    <t>2681826.769 1274062.342</t>
  </si>
  <si>
    <t>2682696.169 1274194.448</t>
  </si>
  <si>
    <t>2682450.777 1274269.229</t>
  </si>
  <si>
    <t>2682947.374 1273937.167</t>
  </si>
  <si>
    <t>2693765.842 1248263.453</t>
  </si>
  <si>
    <t>2694710.668 1252044.019</t>
  </si>
  <si>
    <t>2694190.000 1253760.000</t>
  </si>
  <si>
    <t>2693926.000 1254241.000</t>
  </si>
  <si>
    <t>2694622.698 1253604.292</t>
  </si>
  <si>
    <t>2694505.169 1254644.399</t>
  </si>
  <si>
    <t>2696656.927 1252252.288</t>
  </si>
  <si>
    <t>2697460.010 1251183.856</t>
  </si>
  <si>
    <t>31: Kein AV-Umriss für das Gebäude 17184</t>
  </si>
  <si>
    <t>31: Kein AV-Umriss für das Gebäude 191971434</t>
  </si>
  <si>
    <t>31: Kein AV-Umriss für das Gebäude 201040425</t>
  </si>
  <si>
    <t>31: Kein AV-Umriss für das Gebäude 210074320</t>
  </si>
  <si>
    <t>31: Kein AV-Umriss für das Gebäude 210197052</t>
  </si>
  <si>
    <t>31: Kein AV-Umriss für das Gebäude 210214443</t>
  </si>
  <si>
    <t>31: Kein AV-Umriss für das Gebäude 210217316</t>
  </si>
  <si>
    <t>31: Kein AV-Umriss für das Gebäude 210240433</t>
  </si>
  <si>
    <t>31: Kein AV-Umriss für das Gebäude 210279725</t>
  </si>
  <si>
    <t>31: Kein AV-Umriss für das Gebäude 210279737</t>
  </si>
  <si>
    <t>31: Kein AV-Umriss für das Gebäude 191970999</t>
  </si>
  <si>
    <t>31: Kein AV-Umriss für das Gebäude 210077847</t>
  </si>
  <si>
    <t>31: Kein AV-Umriss für das Gebäude 210206593</t>
  </si>
  <si>
    <t>31: Kein AV-Umriss für das Gebäude 210207274</t>
  </si>
  <si>
    <t>31: Kein AV-Umriss für das Gebäude 210295319</t>
  </si>
  <si>
    <t>31: Kein AV-Umriss für das Gebäude 24012</t>
  </si>
  <si>
    <t>31: Kein AV-Umriss für das Gebäude 210080300</t>
  </si>
  <si>
    <t>31: Kein AV-Umriss für das Gebäude 210193381</t>
  </si>
  <si>
    <t>31: Kein AV-Umriss für das Gebäude 210196701</t>
  </si>
  <si>
    <t>31: Kein AV-Umriss für das Gebäude 210196979</t>
  </si>
  <si>
    <t>31: Kein AV-Umriss für das Gebäude 210200145</t>
  </si>
  <si>
    <t>31: Kein AV-Umriss für das Gebäude 210214878</t>
  </si>
  <si>
    <t>31: Kein AV-Umriss für das Gebäude 210217503</t>
  </si>
  <si>
    <t>31: Kein AV-Umriss für das Gebäude 210248500</t>
  </si>
  <si>
    <t>31: Kein AV-Umriss für das Gebäude 210248599</t>
  </si>
  <si>
    <t>31: Kein AV-Umriss für das Gebäude 210248623</t>
  </si>
  <si>
    <t>31: Kein AV-Umriss für das Gebäude 210271009</t>
  </si>
  <si>
    <t>31: Kein AV-Umriss für das Gebäude 210242810</t>
  </si>
  <si>
    <t>31: Kein AV-Umriss für das Gebäude 210243001</t>
  </si>
  <si>
    <t>31: Kein AV-Umriss für das Gebäude 210243129</t>
  </si>
  <si>
    <t>31: Kein AV-Umriss für das Gebäude 210278701</t>
  </si>
  <si>
    <t>31: Kein AV-Umriss für das Gebäude 210275346</t>
  </si>
  <si>
    <t>31: Kein AV-Umriss für das Gebäude 3182712</t>
  </si>
  <si>
    <t>31: Kein AV-Umriss für das Gebäude 191897970</t>
  </si>
  <si>
    <t>31: Kein AV-Umriss für das Gebäude 191986189</t>
  </si>
  <si>
    <t>31: Kein AV-Umriss für das Gebäude 210215961</t>
  </si>
  <si>
    <t>31: Kein AV-Umriss für das Gebäude 210222158</t>
  </si>
  <si>
    <t>31: Kein AV-Umriss für das Gebäude 210291250</t>
  </si>
  <si>
    <t>31: Kein AV-Umriss für das Gebäude 210291452</t>
  </si>
  <si>
    <t>35: überholt im GWR. AV-Umriss schon verknüpft mit dem Gebäude mit EGID 17028</t>
  </si>
  <si>
    <t>35: überholt im GWR. AV-Umriss schon verknüpft mit dem Gebäude mit EGID 17029</t>
  </si>
  <si>
    <t>35: überholt im GWR. AV-Umriss schon verknüpft mit dem Gebäude mit EGID 20881</t>
  </si>
  <si>
    <t>35: überholt im GWR. AV-Umriss schon verknüpft mit dem Gebäude mit EGID 210248732</t>
  </si>
  <si>
    <t>Welbrigstrasse</t>
  </si>
  <si>
    <t>55.1</t>
  </si>
  <si>
    <t>989</t>
  </si>
  <si>
    <t>1183</t>
  </si>
  <si>
    <t>Gartenhaus 2.0</t>
  </si>
  <si>
    <t>2671982.082 1238115.276</t>
  </si>
  <si>
    <t>2677783.782 1257794.992</t>
  </si>
  <si>
    <t>2670522.013 1262441.901</t>
  </si>
  <si>
    <t>2703822.549 1240668.384</t>
  </si>
  <si>
    <t>2681672.926 1241047.258</t>
  </si>
  <si>
    <t>2682084.404 1239825.974</t>
  </si>
  <si>
    <t>2682376.689 1239920.973</t>
  </si>
  <si>
    <t>2682418.469 1240671.634</t>
  </si>
  <si>
    <t>2682492.862 1242434.836</t>
  </si>
  <si>
    <t>2682536.348 1242285.206</t>
  </si>
  <si>
    <t>2682372.835 1239834.023</t>
  </si>
  <si>
    <t>2682323.866 1240829.827</t>
  </si>
  <si>
    <t>2681785.746 1241176.359</t>
  </si>
  <si>
    <t>2682169.213 1240006.666</t>
  </si>
  <si>
    <t>2682292.866 1240828.827</t>
  </si>
  <si>
    <t>2682167.974 1239377.750</t>
  </si>
  <si>
    <t>2682099.450 1239798.620</t>
  </si>
  <si>
    <t>2682075.506 1239812.784</t>
  </si>
  <si>
    <t>2681248.095 1241862.772</t>
  </si>
  <si>
    <t>2682382.960 1242194.820</t>
  </si>
  <si>
    <t>2682574.000 1241046.000</t>
  </si>
  <si>
    <t>2682005.978 1241154.828</t>
  </si>
  <si>
    <t>2682108.285 1240681.811</t>
  </si>
  <si>
    <t>2682129.338 1240934.470</t>
  </si>
  <si>
    <t>2681535.000 1239818.000</t>
  </si>
  <si>
    <t>2682531.947 1240868.020</t>
  </si>
  <si>
    <t>2681851.959 1240504.708</t>
  </si>
  <si>
    <t>2682474.422 1240663.481</t>
  </si>
  <si>
    <t>2682895.392 1240685.136</t>
  </si>
  <si>
    <t>2682809.881 1237104.524</t>
  </si>
  <si>
    <t>2691728.352 1235652.250</t>
  </si>
  <si>
    <t>2691087.833 1235834.917</t>
  </si>
  <si>
    <t>2691878.037 1236553.381</t>
  </si>
  <si>
    <t>2675405.115 1237836.985</t>
  </si>
  <si>
    <t>2681869.335 1246378.621</t>
  </si>
  <si>
    <t>2681927.707 1249449.152</t>
  </si>
  <si>
    <t>2681749.211 1249476.705</t>
  </si>
  <si>
    <t>2682212.932 1248209.354</t>
  </si>
  <si>
    <t>2683404.297 1250495.531</t>
  </si>
  <si>
    <t>2682771.561 1248968.349</t>
  </si>
  <si>
    <t>2684494.994 1248689.019</t>
  </si>
  <si>
    <t>2686862.942 1247184.954</t>
  </si>
  <si>
    <t>2685494.970 1246147.133</t>
  </si>
  <si>
    <t>2685410.321 1245969.513</t>
  </si>
  <si>
    <t>2678051.796 1247306.826</t>
  </si>
  <si>
    <t>2678857.569 1250130.457</t>
  </si>
  <si>
    <t>2680203.692 1248562.060</t>
  </si>
  <si>
    <t>2678934.721 1248783.859</t>
  </si>
  <si>
    <t>2679707.586 1249794.115</t>
  </si>
  <si>
    <t>2681092.836 1250168.878</t>
  </si>
  <si>
    <t>2679087.711 1250696.608</t>
  </si>
  <si>
    <t>2680470.511 1252658.274</t>
  </si>
  <si>
    <t>2680441.688 1252291.967</t>
  </si>
  <si>
    <t>2680077.921 1252360.377</t>
  </si>
  <si>
    <t>2684168.188 1253346.059</t>
  </si>
  <si>
    <t>2683629.597 1252376.138</t>
  </si>
  <si>
    <t>2681221.296 1242127.946</t>
  </si>
  <si>
    <t>2686610.547 1245698.485</t>
  </si>
  <si>
    <t>2683832.703 1252924.792</t>
  </si>
  <si>
    <t>2679599.407 1250300.541</t>
  </si>
  <si>
    <t>2681898.617 1247844.395</t>
  </si>
  <si>
    <t>2678566.536 1250571.657</t>
  </si>
  <si>
    <t>2682644.150 1249515.016</t>
  </si>
  <si>
    <t>2683211.877 1248144.717</t>
  </si>
  <si>
    <t>2683323.500 1247556.738</t>
  </si>
  <si>
    <t>2683184.174 1247073.233</t>
  </si>
  <si>
    <t>2683543.894 1247885.035</t>
  </si>
  <si>
    <t>2683504.277 1247034.022</t>
  </si>
  <si>
    <t>2681809.100 1245928.264</t>
  </si>
  <si>
    <t>2681752.145 1242157.937</t>
  </si>
  <si>
    <t>2681378.530 1244255.946</t>
  </si>
  <si>
    <t>2682731.464 1252252.425</t>
  </si>
  <si>
    <t>2683763.578 1246872.214</t>
  </si>
  <si>
    <t>2680316.545 1246128.908</t>
  </si>
  <si>
    <t>2678150.348 1250717.162</t>
  </si>
  <si>
    <t>2678146.708 1250665.314</t>
  </si>
  <si>
    <t>2685754.705 1249095.742</t>
  </si>
  <si>
    <t>2685746.954 1249115.400</t>
  </si>
  <si>
    <t>2685741.971 1249141.636</t>
  </si>
  <si>
    <t>2685662.459 1248969.213</t>
  </si>
  <si>
    <t>2685759.935 1248810.368</t>
  </si>
  <si>
    <t>2685962.786 1249175.017</t>
  </si>
  <si>
    <t>2678828.699 1250610.301</t>
  </si>
  <si>
    <t>2685605.311 1248801.471</t>
  </si>
  <si>
    <t>2680004.968 1253413.566</t>
  </si>
  <si>
    <t>31: Kein AV-Umriss für das Gebäude 210242241</t>
  </si>
  <si>
    <t>31: Kein AV-Umriss für das Gebäude 210236182</t>
  </si>
  <si>
    <t>31: Kein AV-Umriss für das Gebäude 52132</t>
  </si>
  <si>
    <t>31: Kein AV-Umriss für das Gebäude 52928</t>
  </si>
  <si>
    <t>31: Kein AV-Umriss für das Gebäude 52971</t>
  </si>
  <si>
    <t>31: Kein AV-Umriss für das Gebäude 53162</t>
  </si>
  <si>
    <t>31: Kein AV-Umriss für das Gebäude 3063329</t>
  </si>
  <si>
    <t>31: Kein AV-Umriss für das Gebäude 9002888</t>
  </si>
  <si>
    <t>31: Kein AV-Umriss für das Gebäude 9006666</t>
  </si>
  <si>
    <t>31: Kein AV-Umriss für das Gebäude 9006668</t>
  </si>
  <si>
    <t>31: Kein AV-Umriss für das Gebäude 9071425</t>
  </si>
  <si>
    <t>31: Kein AV-Umriss für das Gebäude 9083426</t>
  </si>
  <si>
    <t>31: Kein AV-Umriss für das Gebäude 210102613</t>
  </si>
  <si>
    <t>31: Kein AV-Umriss für das Gebäude 210102748</t>
  </si>
  <si>
    <t>31: Kein AV-Umriss für das Gebäude 210102808</t>
  </si>
  <si>
    <t>31: Kein AV-Umriss für das Gebäude 210102809</t>
  </si>
  <si>
    <t>31: Kein AV-Umriss für das Gebäude 210187461</t>
  </si>
  <si>
    <t>31: Kein AV-Umriss für das Gebäude 210191188</t>
  </si>
  <si>
    <t>31: Kein AV-Umriss für das Gebäude 210212010</t>
  </si>
  <si>
    <t>31: Kein AV-Umriss für das Gebäude 210220630</t>
  </si>
  <si>
    <t>31: Kein AV-Umriss für das Gebäude 210289807</t>
  </si>
  <si>
    <t>31: Kein AV-Umriss für das Gebäude 210289952</t>
  </si>
  <si>
    <t>31: Kein AV-Umriss für das Gebäude 210290076</t>
  </si>
  <si>
    <t>31: Kein AV-Umriss für das Gebäude 210297733</t>
  </si>
  <si>
    <t>31: Kein AV-Umriss für das Gebäude 210297986</t>
  </si>
  <si>
    <t>31: Kein AV-Umriss für das Gebäude 210298199</t>
  </si>
  <si>
    <t>31: Kein AV-Umriss für das Gebäude 210237625</t>
  </si>
  <si>
    <t>31: Kein AV-Umriss für das Gebäude 210283281</t>
  </si>
  <si>
    <t>31: Kein AV-Umriss für das Gebäude 210283282</t>
  </si>
  <si>
    <t>31: Kein AV-Umriss für das Gebäude 210296156</t>
  </si>
  <si>
    <t>35: überholt im GWR. AV-Umriss schon verknüpft mit dem Gebäude mit EGID 210102548</t>
  </si>
  <si>
    <t>35: überholt im GWR. AV-Umriss schon verknüpft mit dem Gebäude mit EGID 210167115</t>
  </si>
  <si>
    <t>35: überholt im GWR. AV-Umriss schon verknüpft mit dem Gebäude mit EGID 210289922</t>
  </si>
  <si>
    <t>35: überholt im GWR. AV-Umriss schon verknüpft mit dem Gebäude mit EGID 210283581</t>
  </si>
  <si>
    <t>35: überholt im GWR. AV-Umriss schon verknüpft mit dem Gebäude mit EGID 210283564</t>
  </si>
  <si>
    <t>2679315.000 1236179.000</t>
  </si>
  <si>
    <t>2679331.571 1243427.007</t>
  </si>
  <si>
    <t>2679309.398 1243414.428</t>
  </si>
  <si>
    <t>2679803.575 1240825.825</t>
  </si>
  <si>
    <t>2679713.595 1240237.058</t>
  </si>
  <si>
    <t>2680720.339 1262584.660</t>
  </si>
  <si>
    <t>2684884.015 1259150.881</t>
  </si>
  <si>
    <t>2684589.941 1260796.781</t>
  </si>
  <si>
    <t>2684450.443 1259751.989</t>
  </si>
  <si>
    <t>2684141.551 1259258.639</t>
  </si>
  <si>
    <t>2684158.196 1259248.193</t>
  </si>
  <si>
    <t>2684296.483 1259693.927</t>
  </si>
  <si>
    <t>2675525.995 1256626.947</t>
  </si>
  <si>
    <t>2675275.000 1255974.000</t>
  </si>
  <si>
    <t>2674438.670 1256356.332</t>
  </si>
  <si>
    <t>2675694.997 1257131.952</t>
  </si>
  <si>
    <t>2674986.406 1255896.541</t>
  </si>
  <si>
    <t>2675189.562 1256754.561</t>
  </si>
  <si>
    <t>2676605.453 1256537.020</t>
  </si>
  <si>
    <t>2675942.406 1256718.647</t>
  </si>
  <si>
    <t>2676622.213 1256518.828</t>
  </si>
  <si>
    <t>2675782.220 1256718.949</t>
  </si>
  <si>
    <t>2675302.049 1256497.045</t>
  </si>
  <si>
    <t>2675425.019 1257280.814</t>
  </si>
  <si>
    <t>2675508.000 1256304.000</t>
  </si>
  <si>
    <t>2675509.000 1256294.000</t>
  </si>
  <si>
    <t>2675892.167 1256192.207</t>
  </si>
  <si>
    <t>2675010.044 1255585.771</t>
  </si>
  <si>
    <t>2675439.834 1254583.083</t>
  </si>
  <si>
    <t>2675376.991 1255739.941</t>
  </si>
  <si>
    <t>2675450.466 1255541.940</t>
  </si>
  <si>
    <t>2675163.000 1254647.000</t>
  </si>
  <si>
    <t>2675709.327 1254705.285</t>
  </si>
  <si>
    <t>2675669.406 1254581.780</t>
  </si>
  <si>
    <t>2675031.391 1255013.980</t>
  </si>
  <si>
    <t>2675490.413 1255773.844</t>
  </si>
  <si>
    <t>2675478.001 1255798.612</t>
  </si>
  <si>
    <t>2675453.737 1255806.408</t>
  </si>
  <si>
    <t>2675660.518 1254440.224</t>
  </si>
  <si>
    <t>2675344.985 1254704.670</t>
  </si>
  <si>
    <t>2675192.322 1254606.540</t>
  </si>
  <si>
    <t>2672837.000 1261841.000</t>
  </si>
  <si>
    <t>2673061.015 1261547.976</t>
  </si>
  <si>
    <t>2672498.807 1261638.890</t>
  </si>
  <si>
    <t>2672764.125 1261467.620</t>
  </si>
  <si>
    <t>2672850.246 1261624.022</t>
  </si>
  <si>
    <t>2672716.967 1260257.540</t>
  </si>
  <si>
    <t>2672866.606 1262103.950</t>
  </si>
  <si>
    <t>2673206.386 1263086.471</t>
  </si>
  <si>
    <t>2682824.971 1255758.865</t>
  </si>
  <si>
    <t>2684179.922 1254400.397</t>
  </si>
  <si>
    <t>2682636.000 1256097.000</t>
  </si>
  <si>
    <t>2682332.000 1256332.000</t>
  </si>
  <si>
    <t>2681855.000 1256574.000</t>
  </si>
  <si>
    <t>2682827.000 1256728.000</t>
  </si>
  <si>
    <t>2684185.193 1254076.313</t>
  </si>
  <si>
    <t>2682819.254 1255838.162</t>
  </si>
  <si>
    <t>2682553.192 1256235.972</t>
  </si>
  <si>
    <t>2683060.784 1255911.972</t>
  </si>
  <si>
    <t>2682596.865 1256263.954</t>
  </si>
  <si>
    <t>2681855.979 1256164.882</t>
  </si>
  <si>
    <t>2681861.301 1256585.098</t>
  </si>
  <si>
    <t>2682300.220 1255329.111</t>
  </si>
  <si>
    <t>2681845.760 1255578.694</t>
  </si>
  <si>
    <t>2682006.586 1257071.633</t>
  </si>
  <si>
    <t>2683102.521 1255978.730</t>
  </si>
  <si>
    <t>2682180.044 1256858.755</t>
  </si>
  <si>
    <t>2681502.608 1254396.813</t>
  </si>
  <si>
    <t>2682154.494 1256868.093</t>
  </si>
  <si>
    <t>2680867.763 1255980.225</t>
  </si>
  <si>
    <t>2683382.655 1256850.671</t>
  </si>
  <si>
    <t>2682196.883 1256286.627</t>
  </si>
  <si>
    <t>2682199.519 1256232.756</t>
  </si>
  <si>
    <t>2681887.933 1255566.048</t>
  </si>
  <si>
    <t>2707540.152 1242271.075</t>
  </si>
  <si>
    <t>2707022.399 1244152.347</t>
  </si>
  <si>
    <t>2708107.414 1242648.686</t>
  </si>
  <si>
    <t>2707574.742 1246265.220</t>
  </si>
  <si>
    <t>2708340.725 1242563.884</t>
  </si>
  <si>
    <t>2704805.000 1236792.000</t>
  </si>
  <si>
    <t>2704784.000 1236788.000</t>
  </si>
  <si>
    <t>2704793.000 1236797.000</t>
  </si>
  <si>
    <t>2704783.000 1236799.000</t>
  </si>
  <si>
    <t>2704806.000 1236804.000</t>
  </si>
  <si>
    <t>2704795.000 1236808.000</t>
  </si>
  <si>
    <t>2706941.164 1236337.844</t>
  </si>
  <si>
    <t>2706249.465 1237412.705</t>
  </si>
  <si>
    <t>2707113.144 1236345.984</t>
  </si>
  <si>
    <t>2707328.823 1236652.784</t>
  </si>
  <si>
    <t>2707090.822 1236403.786</t>
  </si>
  <si>
    <t>2706868.228 1235527.457</t>
  </si>
  <si>
    <t>2705757.055 1236211.296</t>
  </si>
  <si>
    <t>2707036.210 1236024.282</t>
  </si>
  <si>
    <t>2708557.621 1238194.929</t>
  </si>
  <si>
    <t>2706589.123 1237266.397</t>
  </si>
  <si>
    <t>2707351.672 1237293.500</t>
  </si>
  <si>
    <t>2707820.192 1236819.036</t>
  </si>
  <si>
    <t>2707608.970 1237431.250</t>
  </si>
  <si>
    <t>2684120.403 1241868.557</t>
  </si>
  <si>
    <t>2683392.034 1243126.547</t>
  </si>
  <si>
    <t>2683815.858 1242174.028</t>
  </si>
  <si>
    <t>2683382.188 1242587.683</t>
  </si>
  <si>
    <t>2683357.008 1242597.423</t>
  </si>
  <si>
    <t>2683361.783 1242598.761</t>
  </si>
  <si>
    <t>2683928.927 1241068.532</t>
  </si>
  <si>
    <t>2682893.022 1242254.230</t>
  </si>
  <si>
    <t>2683833.089 1241513.231</t>
  </si>
  <si>
    <t>2695447.000 1228936.000</t>
  </si>
  <si>
    <t>2695040.000 1229831.000</t>
  </si>
  <si>
    <t>2695388.000 1228892.000</t>
  </si>
  <si>
    <t>2687566.000 1241950.000</t>
  </si>
  <si>
    <t>2702061.611 1247005.863</t>
  </si>
  <si>
    <t>2701987.820 1247335.278</t>
  </si>
  <si>
    <t>2700364.822 1247613.697</t>
  </si>
  <si>
    <t>2701567.591 1247001.274</t>
  </si>
  <si>
    <t>2702346.177 1246464.624</t>
  </si>
  <si>
    <t>2700782.891 1247371.792</t>
  </si>
  <si>
    <t>2703022.183 1248789.566</t>
  </si>
  <si>
    <t>2700453.626 1247412.545</t>
  </si>
  <si>
    <t>2701969.289 1248099.166</t>
  </si>
  <si>
    <t>2702375.758 1247935.057</t>
  </si>
  <si>
    <t>2701031.500 1269906.375</t>
  </si>
  <si>
    <t>2701031.653 1270091.615</t>
  </si>
  <si>
    <t>2672145.995 1253827.572</t>
  </si>
  <si>
    <t>2672346.075 1253497.523</t>
  </si>
  <si>
    <t>2672196.897 1253451.571</t>
  </si>
  <si>
    <t>2676722.856 1258994.276</t>
  </si>
  <si>
    <t>2685886.877 1242562.614</t>
  </si>
  <si>
    <t>2691434.477 1248385.030</t>
  </si>
  <si>
    <t>2691433.378 1248409.715</t>
  </si>
  <si>
    <t>2691431.243 1248400.568</t>
  </si>
  <si>
    <t>31: Kein AV-Umriss für das Gebäude 6681</t>
  </si>
  <si>
    <t>31: Kein AV-Umriss für das Gebäude 210239371</t>
  </si>
  <si>
    <t>31: Kein AV-Umriss für das Gebäude 210239669</t>
  </si>
  <si>
    <t>31: Kein AV-Umriss für das Gebäude 210239676</t>
  </si>
  <si>
    <t>31: Kein AV-Umriss für das Gebäude 210209124</t>
  </si>
  <si>
    <t>31: Kein AV-Umriss für das Gebäude 210276164</t>
  </si>
  <si>
    <t>31: Kein AV-Umriss für das Gebäude 210276165</t>
  </si>
  <si>
    <t>31: Kein AV-Umriss für das Gebäude 210292763</t>
  </si>
  <si>
    <t>31: Kein AV-Umriss für das Gebäude 2268774</t>
  </si>
  <si>
    <t>31: Kein AV-Umriss für das Gebäude 210203355</t>
  </si>
  <si>
    <t>31: Kein AV-Umriss für das Gebäude 210214385</t>
  </si>
  <si>
    <t>31: Kein AV-Umriss für das Gebäude 210240044</t>
  </si>
  <si>
    <t>31: Kein AV-Umriss für das Gebäude 210240049</t>
  </si>
  <si>
    <t>31: Kein AV-Umriss für das Gebäude 210240196</t>
  </si>
  <si>
    <t>31: Kein AV-Umriss für das Gebäude 210240417</t>
  </si>
  <si>
    <t>31: Kein AV-Umriss für das Gebäude 210245996</t>
  </si>
  <si>
    <t>31: Kein AV-Umriss für das Gebäude 210270960</t>
  </si>
  <si>
    <t>31: Kein AV-Umriss für das Gebäude 210278074</t>
  </si>
  <si>
    <t>31: Kein AV-Umriss für das Gebäude 210278075</t>
  </si>
  <si>
    <t>31: Kein AV-Umriss für das Gebäude 210283160</t>
  </si>
  <si>
    <t>31: Kein AV-Umriss für das Gebäude 9083308</t>
  </si>
  <si>
    <t>31: Kein AV-Umriss für das Gebäude 210262946</t>
  </si>
  <si>
    <t>31: Kein AV-Umriss für das Gebäude 210262964</t>
  </si>
  <si>
    <t>31: Kein AV-Umriss für das Gebäude 210262971</t>
  </si>
  <si>
    <t>31: Kein AV-Umriss für das Gebäude 210262990</t>
  </si>
  <si>
    <t>31: Kein AV-Umriss für das Gebäude 210263039</t>
  </si>
  <si>
    <t>31: Kein AV-Umriss für das Gebäude 210294908</t>
  </si>
  <si>
    <t>31: Kein AV-Umriss für das Gebäude 191948910</t>
  </si>
  <si>
    <t>31: Kein AV-Umriss für das Gebäude 201038077</t>
  </si>
  <si>
    <t>31: Kein AV-Umriss für das Gebäude 210203336</t>
  </si>
  <si>
    <t>31: Kein AV-Umriss für das Gebäude 210203339</t>
  </si>
  <si>
    <t>31: Kein AV-Umriss für das Gebäude 210204082</t>
  </si>
  <si>
    <t>31: Kein AV-Umriss für das Gebäude 210216906</t>
  </si>
  <si>
    <t>31: Kein AV-Umriss für das Gebäude 210216908</t>
  </si>
  <si>
    <t>31: Kein AV-Umriss für das Gebäude 210216917</t>
  </si>
  <si>
    <t>31: Kein AV-Umriss für das Gebäude 210216959</t>
  </si>
  <si>
    <t>31: Kein AV-Umriss für das Gebäude 210217937</t>
  </si>
  <si>
    <t>31: Kein AV-Umriss für das Gebäude 2273133</t>
  </si>
  <si>
    <t>31: Kein AV-Umriss für das Gebäude 191984377</t>
  </si>
  <si>
    <t>31: Kein AV-Umriss für das Gebäude 191984391</t>
  </si>
  <si>
    <t>31: Kein AV-Umriss für das Gebäude 210088384</t>
  </si>
  <si>
    <t>31: Kein AV-Umriss für das Gebäude 210184561</t>
  </si>
  <si>
    <t>31: Kein AV-Umriss für das Gebäude 210185138</t>
  </si>
  <si>
    <t>31: Kein AV-Umriss für das Gebäude 210185247</t>
  </si>
  <si>
    <t>31: Kein AV-Umriss für das Gebäude 210185252</t>
  </si>
  <si>
    <t>31: Kein AV-Umriss für das Gebäude 210190043</t>
  </si>
  <si>
    <t>31: Kein AV-Umriss für das Gebäude 210194584</t>
  </si>
  <si>
    <t>31: Kein AV-Umriss für das Gebäude 210201523</t>
  </si>
  <si>
    <t>31: Kein AV-Umriss für das Gebäude 210274290</t>
  </si>
  <si>
    <t>31: Kein AV-Umriss für das Gebäude 210274325</t>
  </si>
  <si>
    <t>31: Kein AV-Umriss für das Gebäude 210274339</t>
  </si>
  <si>
    <t>31: Kein AV-Umriss für das Gebäude 210274573</t>
  </si>
  <si>
    <t>31: Kein AV-Umriss für das Gebäude 210274668</t>
  </si>
  <si>
    <t>31: Kein AV-Umriss für das Gebäude 210274702</t>
  </si>
  <si>
    <t>31: Kein AV-Umriss für das Gebäude 210274763</t>
  </si>
  <si>
    <t>31: Kein AV-Umriss für das Gebäude 210288922</t>
  </si>
  <si>
    <t>31: Kein AV-Umriss für das Gebäude 210288923</t>
  </si>
  <si>
    <t>31: Kein AV-Umriss für das Gebäude 210187415</t>
  </si>
  <si>
    <t>31: Kein AV-Umriss für das Gebäude 210217419</t>
  </si>
  <si>
    <t>31: Kein AV-Umriss für das Gebäude 210253937</t>
  </si>
  <si>
    <t>31: Kein AV-Umriss für das Gebäude 210253938</t>
  </si>
  <si>
    <t>31: Kein AV-Umriss für das Gebäude 210269972</t>
  </si>
  <si>
    <t>31: Kein AV-Umriss für das Gebäude 210270031</t>
  </si>
  <si>
    <t>31: Kein AV-Umriss für das Gebäude 210292803</t>
  </si>
  <si>
    <t>31: Kein AV-Umriss für das Gebäude 210292804</t>
  </si>
  <si>
    <t>31: Kein AV-Umriss für das Gebäude 210292813</t>
  </si>
  <si>
    <t>31: Kein AV-Umriss für das Gebäude 210292814</t>
  </si>
  <si>
    <t>31: Kein AV-Umriss für das Gebäude 210292815</t>
  </si>
  <si>
    <t>31: Kein AV-Umriss für das Gebäude 210292816</t>
  </si>
  <si>
    <t>31: Kein AV-Umriss für das Gebäude 201005420</t>
  </si>
  <si>
    <t>31: Kein AV-Umriss für das Gebäude 210191966</t>
  </si>
  <si>
    <t>31: Kein AV-Umriss für das Gebäude 210192035</t>
  </si>
  <si>
    <t>31: Kein AV-Umriss für das Gebäude 210192103</t>
  </si>
  <si>
    <t>31: Kein AV-Umriss für das Gebäude 210192269</t>
  </si>
  <si>
    <t>31: Kein AV-Umriss für das Gebäude 210215554</t>
  </si>
  <si>
    <t>31: Kein AV-Umriss für das Gebäude 210215588</t>
  </si>
  <si>
    <t>31: Kein AV-Umriss für das Gebäude 210276735</t>
  </si>
  <si>
    <t>31: Kein AV-Umriss für das Gebäude 210276754</t>
  </si>
  <si>
    <t>31: Kein AV-Umriss für das Gebäude 210276773</t>
  </si>
  <si>
    <t>31: Kein AV-Umriss für das Gebäude 210276827</t>
  </si>
  <si>
    <t>31: Kein AV-Umriss für das Gebäude 210276845</t>
  </si>
  <si>
    <t>31: Kein AV-Umriss für das Gebäude 210276858</t>
  </si>
  <si>
    <t>31: Kein AV-Umriss für das Gebäude 9071449</t>
  </si>
  <si>
    <t>31: Kein AV-Umriss für das Gebäude 210217224</t>
  </si>
  <si>
    <t>31: Kein AV-Umriss für das Gebäude 210236381</t>
  </si>
  <si>
    <t>31: Kein AV-Umriss für das Gebäude 210236393</t>
  </si>
  <si>
    <t>31: Kein AV-Umriss für das Gebäude 210236646</t>
  </si>
  <si>
    <t>31: Kein AV-Umriss für das Gebäude 210268894</t>
  </si>
  <si>
    <t>31: Kein AV-Umriss für das Gebäude 210270947</t>
  </si>
  <si>
    <t>31: Kein AV-Umriss für das Gebäude 191930519</t>
  </si>
  <si>
    <t>31: Kein AV-Umriss für das Gebäude 210285996</t>
  </si>
  <si>
    <t>31: Kein AV-Umriss für das Gebäude 191973431</t>
  </si>
  <si>
    <t>31: Kein AV-Umriss für das Gebäude 210192812</t>
  </si>
  <si>
    <t>31: Kein AV-Umriss für das Gebäude 210198991</t>
  </si>
  <si>
    <t>31: Kein AV-Umriss für das Gebäude 210203024</t>
  </si>
  <si>
    <t>31: Kein AV-Umriss für das Gebäude 210226844</t>
  </si>
  <si>
    <t>31: Kein AV-Umriss für das Gebäude 210231168</t>
  </si>
  <si>
    <t>31: Kein AV-Umriss für das Gebäude 210295296</t>
  </si>
  <si>
    <t>31: Kein AV-Umriss für das Gebäude 210295844</t>
  </si>
  <si>
    <t>31: Kein AV-Umriss für das Gebäude 191980015</t>
  </si>
  <si>
    <t>31: Kein AV-Umriss für das Gebäude 119816</t>
  </si>
  <si>
    <t>31: Kein AV-Umriss für das Gebäude 210261776</t>
  </si>
  <si>
    <t>35: überholt im GWR. AV-Umriss schon verknüpft mit dem Gebäude mit EGID 191960187</t>
  </si>
  <si>
    <t>35: überholt im GWR. AV-Umriss schon verknüpft mit dem Gebäude mit EGID 210293955</t>
  </si>
  <si>
    <t>35: überholt im GWR. AV-Umriss schon verknüpft mit dem Gebäude mit EGID 191936875</t>
  </si>
  <si>
    <t>35: überholt im GWR. AV-Umriss schon verknüpft mit dem Gebäude mit EGID 191936876</t>
  </si>
  <si>
    <t>35: überholt im GWR. AV-Umriss schon verknüpft mit dem Gebäude mit EGID 210208971</t>
  </si>
  <si>
    <t>35: überholt im GWR. AV-Umriss schon verknüpft mit dem Gebäude mit EGID 210294081</t>
  </si>
  <si>
    <t>35: überholt im GWR. AV-Umriss schon verknüpft mit dem Gebäude mit EGID 201003014</t>
  </si>
  <si>
    <t>35: überholt im GWR. AV-Umriss schon verknüpft mit dem Gebäude mit EGID 210235237</t>
  </si>
  <si>
    <t>35: überholt im GWR. AV-Umriss schon verknüpft mit dem Gebäude mit EGID 210240008</t>
  </si>
  <si>
    <t>35: überholt im GWR. AV-Umriss schon verknüpft mit dem Gebäude mit EGID 210262945</t>
  </si>
  <si>
    <t>35: überholt im GWR. AV-Umriss schon verknüpft mit dem Gebäude mit EGID 29636</t>
  </si>
  <si>
    <t>35: überholt im GWR. AV-Umriss schon verknüpft mit dem Gebäude mit EGID 2269277</t>
  </si>
  <si>
    <t>35: überholt im GWR. AV-Umriss schon verknüpft mit dem Gebäude mit EGID 210263250</t>
  </si>
  <si>
    <t>35: überholt im GWR. AV-Umriss schon verknüpft mit dem Gebäude mit EGID 210215329</t>
  </si>
  <si>
    <t>35: überholt im GWR. AV-Umriss schon verknüpft mit dem Gebäude mit EGID 29785</t>
  </si>
  <si>
    <t>35: überholt im GWR. AV-Umriss schon verknüpft mit dem Gebäude mit EGID 210261538</t>
  </si>
  <si>
    <t>35: überholt im GWR. AV-Umriss schon verknüpft mit dem Gebäude mit EGID 210088172</t>
  </si>
  <si>
    <t>35: überholt im GWR. AV-Umriss schon verknüpft mit dem Gebäude mit EGID 210274879</t>
  </si>
  <si>
    <t>35: überholt im GWR. AV-Umriss schon verknüpft mit dem Gebäude mit EGID 191986196</t>
  </si>
  <si>
    <t>35: überholt im GWR. AV-Umriss schon verknüpft mit dem Gebäude mit EGID 210274270</t>
  </si>
  <si>
    <t>35: überholt im GWR. AV-Umriss schon verknüpft mit dem Gebäude mit EGID 2273324</t>
  </si>
  <si>
    <t>35: überholt im GWR. AV-Umriss schon verknüpft mit dem Gebäude mit EGID 2273378</t>
  </si>
  <si>
    <t>35: überholt im GWR. AV-Umriss schon verknüpft mit dem Gebäude mit EGID 210215686</t>
  </si>
  <si>
    <t>35: überholt im GWR. AV-Umriss schon verknüpft mit dem Gebäude mit EGID 210281699</t>
  </si>
  <si>
    <t>35: überholt im GWR. AV-Umriss schon verknüpft mit dem Gebäude mit EGID 210231469</t>
  </si>
  <si>
    <t>35: überholt im GWR. AV-Umriss schon verknüpft mit dem Gebäude mit EGID 210231468</t>
  </si>
  <si>
    <t>35: überholt im GWR. AV-Umriss schon verknüpft mit dem Gebäude mit EGID 210231389</t>
  </si>
  <si>
    <t>35: überholt im GWR. AV-Umriss schon verknüpft mit dem Gebäude mit EGID 191971360</t>
  </si>
  <si>
    <t>35: überholt im GWR. AV-Umriss schon verknüpft mit dem Gebäude mit EGID 191948485</t>
  </si>
  <si>
    <t xml:space="preserve">14: AV-Gebäude verknüpft mit EGID 302019724, but status is 'abgebrochen / aufgehoben'&lt;/br&gt;42: die Kategorie 1060 ist mit dem Topic Einzelobjekte der AV nicht kohärent </t>
  </si>
  <si>
    <t>2687250.000 1276824.000</t>
  </si>
  <si>
    <t>2687250.000 1276822.000</t>
  </si>
  <si>
    <t>2680685.000 1262240.000</t>
  </si>
  <si>
    <t>2680714.000 1262238.000</t>
  </si>
  <si>
    <t>2680689.000 1262326.000</t>
  </si>
  <si>
    <t>2680690.000 1262234.000</t>
  </si>
  <si>
    <t>2680710.000 1262244.000</t>
  </si>
  <si>
    <t>2687880.123 1258774.750</t>
  </si>
  <si>
    <t>2687877.121 1258779.007</t>
  </si>
  <si>
    <t>2675393.184 1254748.451</t>
  </si>
  <si>
    <t>2708806.500 1236991.875</t>
  </si>
  <si>
    <t>2704118.092 1243363.116</t>
  </si>
  <si>
    <t>2702976.881 1242790.772</t>
  </si>
  <si>
    <t>2702954.882 1242745.773</t>
  </si>
  <si>
    <t>2702948.882 1242760.773</t>
  </si>
  <si>
    <t>2702664.194 1242790.900</t>
  </si>
  <si>
    <t>2701930.253 1242348.075</t>
  </si>
  <si>
    <t>2702866.000 1242042.000</t>
  </si>
  <si>
    <t>2704715.505 1242944.284</t>
  </si>
  <si>
    <t>2703993.855 1243350.930</t>
  </si>
  <si>
    <t>2702779.310 1241638.555</t>
  </si>
  <si>
    <t>2703534.959 1243400.324</t>
  </si>
  <si>
    <t>2703509.477 1243394.186</t>
  </si>
  <si>
    <t>2703540.848 1242763.837</t>
  </si>
  <si>
    <t>2701768.140 1242554.167</t>
  </si>
  <si>
    <t>2702663.561 1242637.436</t>
  </si>
  <si>
    <t>2705313.367 1242715.498</t>
  </si>
  <si>
    <t>2703015.275 1243114.197</t>
  </si>
  <si>
    <t>2704662.765 1242197.292</t>
  </si>
  <si>
    <t>2701877.707 1243030.764</t>
  </si>
  <si>
    <t>2702565.022 1241676.673</t>
  </si>
  <si>
    <t>2702001.842 1242831.306</t>
  </si>
  <si>
    <t>2703960.915 1243164.715</t>
  </si>
  <si>
    <t>2703703.222 1243350.219</t>
  </si>
  <si>
    <t>2704016.697 1243906.964</t>
  </si>
  <si>
    <t>2702410.649 1240809.351</t>
  </si>
  <si>
    <t>2703359.219 1243183.050</t>
  </si>
  <si>
    <t>2703957.787 1243136.743</t>
  </si>
  <si>
    <t>2702345.988 1243347.820</t>
  </si>
  <si>
    <t>2703002.950 1243140.454</t>
  </si>
  <si>
    <t>2703508.825 1243283.755</t>
  </si>
  <si>
    <t>2703271.655 1242289.126</t>
  </si>
  <si>
    <t>2703651.763 1242768.635</t>
  </si>
  <si>
    <t>2702487.402 1241436.483</t>
  </si>
  <si>
    <t>2703536.387 1243361.811</t>
  </si>
  <si>
    <t>2702536.599 1242731.827</t>
  </si>
  <si>
    <t>2703025.096 1243348.932</t>
  </si>
  <si>
    <t>2702135.494 1241764.967</t>
  </si>
  <si>
    <t>2704268.094 1243180.032</t>
  </si>
  <si>
    <t>2701895.652 1242237.488</t>
  </si>
  <si>
    <t>2702705.563 1242942.651</t>
  </si>
  <si>
    <t>2703762.867 1243254.830</t>
  </si>
  <si>
    <t>2703773.988 1243289.870</t>
  </si>
  <si>
    <t>2700250.000 1253724.000</t>
  </si>
  <si>
    <t>2697201.000 1266011.000</t>
  </si>
  <si>
    <t>2700740.000 1257348.000</t>
  </si>
  <si>
    <t>2700740.040 1257348.760</t>
  </si>
  <si>
    <t>2684812.653 1267440.749</t>
  </si>
  <si>
    <t>2702646.747 1242770.596</t>
  </si>
  <si>
    <t>2703761.633 1243241.580</t>
  </si>
  <si>
    <t>41: Status 'bestehend'  ist mit dem Topic Bodenbedeckung projektiert der AV nicht kohärent &lt;/br&gt;62: 2 GWR-Gebäude (191965769, 191965776) innerhalb des gleichen AV-Gebäudes</t>
  </si>
  <si>
    <t>41: Status 'bestehend'  ist mit dem Topic Bodenbedeckung projektiert der AV nicht kohärent &lt;/br&gt;62: 2 GWR-Gebäude (191965771, 191965780) innerhalb des gleichen AV-Gebäudes</t>
  </si>
  <si>
    <t>12: Verknüpft mit EGID 191996587 in der gleiche Gemeinde&lt;/br&gt;42: die Kategorie 1020  ist mit dem Topic Einzelobjekte der AV nicht kohärent &lt;/br&gt;62: 2 GWR-Gebäude (191996587, 210189649) innerhalb des gleichen AV-Gebäudes</t>
  </si>
  <si>
    <t>12: Verknüpft mit EGID 210189649 in der gleiche Gemeinde&lt;/br&gt;42: die Kategorie 1020  ist mit dem Topic Einzelobjekte der AV nicht kohärent &lt;/br&gt;62: 2 GWR-Gebäude (191996587, 210189649) innerhalb des gleichen AV-Gebäudes</t>
  </si>
  <si>
    <t>31: Kein AV-Umriss für das Gebäude 191985216</t>
  </si>
  <si>
    <t>31: Kein AV-Umriss für das Gebäude 191990571</t>
  </si>
  <si>
    <t>31: Kein AV-Umriss für das Gebäude 210222428</t>
  </si>
  <si>
    <t>31: Kein AV-Umriss für das Gebäude 191999175</t>
  </si>
  <si>
    <t>31: Kein AV-Umriss für das Gebäude 50270</t>
  </si>
  <si>
    <t>31: Kein AV-Umriss für das Gebäude 51506</t>
  </si>
  <si>
    <t>31: Kein AV-Umriss für das Gebäude 51698</t>
  </si>
  <si>
    <t>31: Kein AV-Umriss für das Gebäude 191973176</t>
  </si>
  <si>
    <t>31: Kein AV-Umriss für das Gebäude 210100773</t>
  </si>
  <si>
    <t>31: Kein AV-Umriss für das Gebäude 210100902</t>
  </si>
  <si>
    <t>31: Kein AV-Umriss für das Gebäude 210101457</t>
  </si>
  <si>
    <t>31: Kein AV-Umriss für das Gebäude 210101458</t>
  </si>
  <si>
    <t>31: Kein AV-Umriss für das Gebäude 210101863</t>
  </si>
  <si>
    <t>31: Kein AV-Umriss für das Gebäude 210171520</t>
  </si>
  <si>
    <t>31: Kein AV-Umriss für das Gebäude 210183167</t>
  </si>
  <si>
    <t>31: Kein AV-Umriss für das Gebäude 210184570</t>
  </si>
  <si>
    <t>31: Kein AV-Umriss für das Gebäude 210187437</t>
  </si>
  <si>
    <t>31: Kein AV-Umriss für das Gebäude 210188824</t>
  </si>
  <si>
    <t>31: Kein AV-Umriss für das Gebäude 210190254</t>
  </si>
  <si>
    <t>31: Kein AV-Umriss für das Gebäude 210196261</t>
  </si>
  <si>
    <t>31: Kein AV-Umriss für das Gebäude 210197709</t>
  </si>
  <si>
    <t>31: Kein AV-Umriss für das Gebäude 210206033</t>
  </si>
  <si>
    <t>31: Kein AV-Umriss für das Gebäude 210214743</t>
  </si>
  <si>
    <t>31: Kein AV-Umriss für das Gebäude 210214762</t>
  </si>
  <si>
    <t>31: Kein AV-Umriss für das Gebäude 210215527</t>
  </si>
  <si>
    <t>31: Kein AV-Umriss für das Gebäude 210215692</t>
  </si>
  <si>
    <t>31: Kein AV-Umriss für das Gebäude 210216020</t>
  </si>
  <si>
    <t>31: Kein AV-Umriss für das Gebäude 210216028</t>
  </si>
  <si>
    <t>31: Kein AV-Umriss für das Gebäude 210216749</t>
  </si>
  <si>
    <t>31: Kein AV-Umriss für das Gebäude 210217132</t>
  </si>
  <si>
    <t>31: Kein AV-Umriss für das Gebäude 210217245</t>
  </si>
  <si>
    <t>31: Kein AV-Umriss für das Gebäude 210217371</t>
  </si>
  <si>
    <t>31: Kein AV-Umriss für das Gebäude 210221746</t>
  </si>
  <si>
    <t>31: Kein AV-Umriss für das Gebäude 210225518</t>
  </si>
  <si>
    <t>31: Kein AV-Umriss für das Gebäude 210273387</t>
  </si>
  <si>
    <t>31: Kein AV-Umriss für das Gebäude 210273515</t>
  </si>
  <si>
    <t>31: Kein AV-Umriss für das Gebäude 210273716</t>
  </si>
  <si>
    <t>31: Kein AV-Umriss für das Gebäude 210273722</t>
  </si>
  <si>
    <t>31: Kein AV-Umriss für das Gebäude 210273740</t>
  </si>
  <si>
    <t>31: Kein AV-Umriss für das Gebäude 210273785</t>
  </si>
  <si>
    <t>31: Kein AV-Umriss für das Gebäude 210274027</t>
  </si>
  <si>
    <t>31: Kein AV-Umriss für das Gebäude 191951369</t>
  </si>
  <si>
    <t>31: Kein AV-Umriss für das Gebäude 191956992</t>
  </si>
  <si>
    <t>35: überholt im GWR. AV-Umriss schon verknüpft mit dem Gebäude mit EGID 210210874</t>
  </si>
  <si>
    <t>35: überholt im GWR. AV-Umriss schon verknüpft mit dem Gebäude mit EGID 210210861</t>
  </si>
  <si>
    <t>35: überholt im GWR. AV-Umriss schon verknüpft mit dem Gebäude mit EGID 210215096</t>
  </si>
  <si>
    <t>35: überholt im GWR. AV-Umriss schon verknüpft mit dem Gebäude mit EGID 201023929</t>
  </si>
  <si>
    <t>12: Verknüpft mit EGID 191996587 in der gleiche Gemeinde&lt;/br&gt;42: die Kategorie 1020 ist mit dem Topic Einzelobjekte der AV nicht kohärent &lt;/br&gt;62: 2 GWR-Gebäude (191996587, 210189649) innerhalb des gleichen AV-Gebäudes</t>
  </si>
  <si>
    <t>12: Verknüpft mit EGID 210189649 in der gleiche Gemeinde&lt;/br&gt;42: die Kategorie 1020 ist mit dem Topic Einzelobjekte der AV nicht kohärent &lt;/br&gt;62: 2 GWR-Gebäude (191996587, 210189649) innerhalb des gleichen AV-Gebäudes</t>
  </si>
  <si>
    <t>2678233.394 1243010.809</t>
  </si>
  <si>
    <t>2678302.000 1242423.000</t>
  </si>
  <si>
    <t>2677693.000 1243498.000</t>
  </si>
  <si>
    <t>2678280.611 1255674.491</t>
  </si>
  <si>
    <t>2704789.000 1236809.000</t>
  </si>
  <si>
    <t>2708502.130 1237403.694</t>
  </si>
  <si>
    <t>2706262.000 1240232.000</t>
  </si>
  <si>
    <t>2685152.587 1237583.133</t>
  </si>
  <si>
    <t>2692826.235 1236391.478</t>
  </si>
  <si>
    <t>2692842.647 1236387.374</t>
  </si>
  <si>
    <t>2696983.976 1236224.891</t>
  </si>
  <si>
    <t>2691683.000 1233052.000</t>
  </si>
  <si>
    <t>2691269.843 1233394.715</t>
  </si>
  <si>
    <t>2678283.286 1242040.107</t>
  </si>
  <si>
    <t>2684595.883 1260794.715</t>
  </si>
  <si>
    <t>2684837.560 1238808.037</t>
  </si>
  <si>
    <t>2684647.686 1238940.565</t>
  </si>
  <si>
    <t>2673481.224 1253249.082</t>
  </si>
  <si>
    <t>31: Kein AV-Umriss für das Gebäude 210292786</t>
  </si>
  <si>
    <t>31: Kein AV-Umriss für das Gebäude 210276732</t>
  </si>
  <si>
    <t>31: Kein AV-Umriss für das Gebäude 210204785</t>
  </si>
  <si>
    <t>31: Kein AV-Umriss für das Gebäude 75226</t>
  </si>
  <si>
    <t>31: Kein AV-Umriss für das Gebäude 210282944</t>
  </si>
  <si>
    <t>31: Kein AV-Umriss für das Gebäude 201038592</t>
  </si>
  <si>
    <t>31: Kein AV-Umriss für das Gebäude 210220801</t>
  </si>
  <si>
    <t>35: überholt im GWR. AV-Umriss schon verknüpft mit dem Gebäude mit EGID 2253415</t>
  </si>
  <si>
    <t>35: überholt im GWR. AV-Umriss schon verknüpft mit dem Gebäude mit EGID 2253538</t>
  </si>
  <si>
    <t>35: überholt im GWR. AV-Umriss schon verknüpft mit dem Gebäude mit EGID 210272739</t>
  </si>
  <si>
    <t>2676663.533 1237140.021</t>
  </si>
  <si>
    <t>2676646.465 1237128.082</t>
  </si>
  <si>
    <t>2676691.958 1237134.383</t>
  </si>
  <si>
    <t>2676702.539 1237140.290</t>
  </si>
  <si>
    <t>2677162.596 1237483.223</t>
  </si>
  <si>
    <t>2677156.556 1237536.469</t>
  </si>
  <si>
    <t>2694288.812 1272201.529</t>
  </si>
  <si>
    <t>2694300.139 1272149.724</t>
  </si>
  <si>
    <t>2684163.000 1259400.000</t>
  </si>
  <si>
    <t>2684177.000 1259364.000</t>
  </si>
  <si>
    <t>2684183.000 1259355.000</t>
  </si>
  <si>
    <t>2684190.000 1259346.000</t>
  </si>
  <si>
    <t>2684199.000 1259336.000</t>
  </si>
  <si>
    <t>2684205.000 1259328.000</t>
  </si>
  <si>
    <t>2684211.000 1259319.000</t>
  </si>
  <si>
    <t>2678046.279 1254696.139</t>
  </si>
  <si>
    <t>2681579.066 1241839.602</t>
  </si>
  <si>
    <t>2687891.227 1245007.007</t>
  </si>
  <si>
    <t>2690017.000 1250196.000</t>
  </si>
  <si>
    <t>2688868.000 1249343.000</t>
  </si>
  <si>
    <t>2689489.000 1249343.000</t>
  </si>
  <si>
    <t>2689480.000 1249339.000</t>
  </si>
  <si>
    <t>2697639.164 1255352.717</t>
  </si>
  <si>
    <t>2694486.850 1239759.132</t>
  </si>
  <si>
    <t>31: Kein AV-Umriss für das Gebäude 210059657</t>
  </si>
  <si>
    <t>31: Kein AV-Umriss für das Gebäude 210298726</t>
  </si>
  <si>
    <t>31: Kein AV-Umriss für das Gebäude 210290132</t>
  </si>
  <si>
    <t>31: Kein AV-Umriss für das Gebäude 210292942</t>
  </si>
  <si>
    <t>31: Kein AV-Umriss für das Gebäude 191999082</t>
  </si>
  <si>
    <t>31: Kein AV-Umriss für das Gebäude 191999993</t>
  </si>
  <si>
    <t>31: Kein AV-Umriss für das Gebäude 192000032</t>
  </si>
  <si>
    <t>31: Kein AV-Umriss für das Gebäude 192000034</t>
  </si>
  <si>
    <t>31: Kein AV-Umriss für das Gebäude 210291063</t>
  </si>
  <si>
    <t>35: überholt im GWR. AV-Umriss schon verknüpft mit dem Gebäude mit EGID 210164969</t>
  </si>
  <si>
    <t>35: überholt im GWR. AV-Umriss schon verknüpft mit dem Gebäude mit EGID 191989802</t>
  </si>
  <si>
    <t>35: überholt im GWR. AV-Umriss schon verknüpft mit dem Gebäude mit EGID 191989799</t>
  </si>
  <si>
    <t>35: überholt im GWR. AV-Umriss schon verknüpft mit dem Gebäude mit EGID 210196094</t>
  </si>
  <si>
    <t>Stettbachstrasse</t>
  </si>
  <si>
    <t>16.4</t>
  </si>
  <si>
    <t>CH810374947793</t>
  </si>
  <si>
    <t>15947</t>
  </si>
  <si>
    <t>4172</t>
  </si>
  <si>
    <t>2674629.000 1232684.000</t>
  </si>
  <si>
    <t>2674492.796 1231914.876</t>
  </si>
  <si>
    <t>2674535.797 1231978.875</t>
  </si>
  <si>
    <t>2674741.618 1232021.445</t>
  </si>
  <si>
    <t>2673137.670 1237692.630</t>
  </si>
  <si>
    <t>2696164.000 1228759.000</t>
  </si>
  <si>
    <t>2696170.000 1228765.000</t>
  </si>
  <si>
    <t>2696174.000 1228768.000</t>
  </si>
  <si>
    <t>2696177.000 1228770.000</t>
  </si>
  <si>
    <t>2696185.000 1228763.000</t>
  </si>
  <si>
    <t>2687892.996 1239512.363</t>
  </si>
  <si>
    <t>2690276.000 1250043.000</t>
  </si>
  <si>
    <t>2687672.000 1249981.000</t>
  </si>
  <si>
    <t>2697837.354 1244545.159</t>
  </si>
  <si>
    <t>2691623.015 1233384.734</t>
  </si>
  <si>
    <t>2690080.978 1229940.270</t>
  </si>
  <si>
    <t>2673308.407 1237468.291</t>
  </si>
  <si>
    <t>2673269.286 1237445.044</t>
  </si>
  <si>
    <t>2677957.366 1262788.463</t>
  </si>
  <si>
    <t>31: Kein AV-Umriss für das Gebäude 191987626</t>
  </si>
  <si>
    <t>31: Kein AV-Umriss für das Gebäude 210062584</t>
  </si>
  <si>
    <t>31: Kein AV-Umriss für das Gebäude 210228414</t>
  </si>
  <si>
    <t>31: Kein AV-Umriss für das Gebäude 192001463</t>
  </si>
  <si>
    <t>31: Kein AV-Umriss für das Gebäude 210259439</t>
  </si>
  <si>
    <t>31: Kein AV-Umriss für das Gebäude 191913941</t>
  </si>
  <si>
    <t>31: Kein AV-Umriss für das Gebäude 201027575</t>
  </si>
  <si>
    <t>31: Kein AV-Umriss für das Gebäude 210272792</t>
  </si>
  <si>
    <t>35: überholt im GWR. AV-Umriss schon verknüpft mit dem Gebäude mit EGID 210228424</t>
  </si>
  <si>
    <t>35: überholt im GWR. AV-Umriss schon verknüpft mit dem Gebäude mit EGID 191997478</t>
  </si>
  <si>
    <t>35: überholt im GWR. AV-Umriss schon verknüpft mit dem Gebäude mit EGID 210294981</t>
  </si>
  <si>
    <t>35: überholt im GWR. AV-Umriss schon verknüpft mit dem Gebäude mit EGID 210285757</t>
  </si>
  <si>
    <t>Wehntalerstrasse</t>
  </si>
  <si>
    <t>Sünikon</t>
  </si>
  <si>
    <t>273</t>
  </si>
  <si>
    <t>2678128.000 1233372.000</t>
  </si>
  <si>
    <t>2694224.368 1234948.751</t>
  </si>
  <si>
    <t>2693728.094 1255032.534</t>
  </si>
  <si>
    <t>2674993.303 1252658.395</t>
  </si>
  <si>
    <t>2678439.117 1255864.187</t>
  </si>
  <si>
    <t>41: Status 'bestehend'  ist mit dem Topic Bodenbedeckung projektiert der AV nicht kohärent &lt;/br&gt;62: 3 GWR-Gebäude (103568, 191997628, 210275005) innerhalb des gleichen AV-Gebäudes</t>
  </si>
  <si>
    <t>31: Kein AV-Umriss für das Gebäude 192001563</t>
  </si>
  <si>
    <t>31: Kein AV-Umriss für das Gebäude 210277891</t>
  </si>
  <si>
    <t>35: überholt im GWR. AV-Umriss schon verknüpft mit dem Gebäude mit EGID 210123950</t>
  </si>
  <si>
    <t>35: überholt im GWR. AV-Umriss schon verknüpft mit dem Gebäude mit EGID 191965092</t>
  </si>
  <si>
    <t>2674614.000 1238358.000</t>
  </si>
  <si>
    <t>2674624.000 1238353.000</t>
  </si>
  <si>
    <t>2677364.000 1240988.000</t>
  </si>
  <si>
    <t>2684654.287 1232767.066</t>
  </si>
  <si>
    <t>2693124.489 1272116.816</t>
  </si>
  <si>
    <t>2694185.109 1277036.737</t>
  </si>
  <si>
    <t>2680886.768 1264592.701</t>
  </si>
  <si>
    <t>2681757.892 1259006.995</t>
  </si>
  <si>
    <t>2677879.650 1255879.678</t>
  </si>
  <si>
    <t>2704203.936 1236228.860</t>
  </si>
  <si>
    <t>2683678.750 1242295.875</t>
  </si>
  <si>
    <t>2687427.711 1239793.631</t>
  </si>
  <si>
    <t>2687864.102 1242431.702</t>
  </si>
  <si>
    <t>2691103.679 1242263.934</t>
  </si>
  <si>
    <t>2701973.066 1247267.634</t>
  </si>
  <si>
    <t>2690099.235 1248565.223</t>
  </si>
  <si>
    <t>2684945.681 1253693.701</t>
  </si>
  <si>
    <t>2692874.199 1264030.150</t>
  </si>
  <si>
    <t>2676000.900 1250864.984</t>
  </si>
  <si>
    <t>62: 2 GWR-Gebäude (191957585, 210194196) innerhalb des gleichen AV-Gebäudes</t>
  </si>
  <si>
    <t>31: Kein AV-Umriss für das Gebäude 191960409&lt;/br&gt;33: Das Gebäude 191960409 has GSTAT '1003 im Bau'</t>
  </si>
  <si>
    <t>31: Kein AV-Umriss für das Gebäude 191960410&lt;/br&gt;33: Das Gebäude 191960410 has GSTAT '1003 im Bau'</t>
  </si>
  <si>
    <t>31: Kein AV-Umriss für das Gebäude 210296127</t>
  </si>
  <si>
    <t>31: Kein AV-Umriss für das Gebäude 210217152&lt;/br&gt;33: Das Gebäude 210217152 has GSTAT '1003 im Bau'</t>
  </si>
  <si>
    <t>31: Kein AV-Umriss für das Gebäude 210206662&lt;/br&gt;33: Das Gebäude 210206662 has GSTAT '1003 im Bau'</t>
  </si>
  <si>
    <t>31: Kein AV-Umriss für das Gebäude 210206663&lt;/br&gt;33: Das Gebäude 210206663 has GSTAT '1003 im Bau'</t>
  </si>
  <si>
    <t>31: Kein AV-Umriss für das Gebäude 210206664&lt;/br&gt;33: Das Gebäude 210206664 has GSTAT '1003 im Bau'</t>
  </si>
  <si>
    <t>31: Kein AV-Umriss für das Gebäude 210206666&lt;/br&gt;33: Das Gebäude 210206666 has GSTAT '1003 im Bau'</t>
  </si>
  <si>
    <t>31: Kein AV-Umriss für das Gebäude 210296139&lt;/br&gt;33: Das Gebäude 210296139 has GSTAT '1003 im Bau'</t>
  </si>
  <si>
    <t>31: Kein AV-Umriss für das Gebäude 192002378</t>
  </si>
  <si>
    <t>31: Kein AV-Umriss für das Gebäude 210231132</t>
  </si>
  <si>
    <t>31: Kein AV-Umriss für das Gebäude 210278405</t>
  </si>
  <si>
    <t>31: Kein AV-Umriss für das Gebäude 210214023&lt;/br&gt;33: Das Gebäude 210214023 has GSTAT '1003 im Bau'</t>
  </si>
  <si>
    <t>35: überholt im GWR. AV-Umriss schon verknüpft mit dem Gebäude mit EGID 191972661</t>
  </si>
  <si>
    <t>35: überholt im GWR. AV-Umriss schon verknüpft mit dem Gebäude mit EGID 191954481</t>
  </si>
  <si>
    <t>35: überholt im GWR. AV-Umriss schon verknüpft mit dem Gebäude mit EGID 210192730</t>
  </si>
  <si>
    <t>35: überholt im GWR. AV-Umriss schon verknüpft mit dem Gebäude mit EGID 210298373</t>
  </si>
  <si>
    <t>2685963.154 1253457.182</t>
  </si>
  <si>
    <t>2713903.000 1244549.000</t>
  </si>
  <si>
    <t>2689803.163 1255759.376</t>
  </si>
  <si>
    <t>2697010.625 1267945.801</t>
  </si>
  <si>
    <t>2697019.403 1267957.001</t>
  </si>
  <si>
    <t>2697039.249 1267975.746</t>
  </si>
  <si>
    <t>35: überholt im GWR. AV-Umriss schon verknüpft mit dem Gebäude mit EGID 191970516</t>
  </si>
  <si>
    <t>2673458.598 1261479.216</t>
  </si>
  <si>
    <t>2673487.874 1261473.990</t>
  </si>
  <si>
    <t>2676092.000 1261045.000</t>
  </si>
  <si>
    <t>2677374.823 1249360.089</t>
  </si>
  <si>
    <t>2686647.592 1263448.297</t>
  </si>
  <si>
    <t>2686642.198 1263448.369</t>
  </si>
  <si>
    <t>2685473.277 1236934.660</t>
  </si>
  <si>
    <t>2698716.704 1236051.664</t>
  </si>
  <si>
    <t>2676013.901 1250863.571</t>
  </si>
  <si>
    <t>12: Verknüpft mit EGID 191977217 in der gleiche Gemeinde&lt;/br&gt;42: die Kategorie 1020  ist mit dem Topic Einzelobjekte der AV nicht kohärent &lt;/br&gt;62: 6 GWR-Gebäude (191977217, 191977218, 191977219, 191977220, 191977221, 191977226) innerhalb des gleichen AV-Gebäudes</t>
  </si>
  <si>
    <t>12: Verknüpft mit EGID 191977218 in der gleiche Gemeinde&lt;/br&gt;42: die Kategorie 1020  ist mit dem Topic Einzelobjekte der AV nicht kohärent &lt;/br&gt;62: 6 GWR-Gebäude (191977217, 191977218, 191977219, 191977220, 191977221, 191977226) innerhalb des gleichen AV-Gebäudes</t>
  </si>
  <si>
    <t>12: Verknüpft mit EGID 191977219 in der gleiche Gemeinde&lt;/br&gt;42: die Kategorie 1020  ist mit dem Topic Einzelobjekte der AV nicht kohärent &lt;/br&gt;62: 6 GWR-Gebäude (191977217, 191977218, 191977219, 191977220, 191977221, 191977226) innerhalb des gleichen AV-Gebäudes</t>
  </si>
  <si>
    <t>12: Verknüpft mit EGID 191977220 in der gleiche Gemeinde&lt;/br&gt;42: die Kategorie 1020  ist mit dem Topic Einzelobjekte der AV nicht kohärent &lt;/br&gt;62: 6 GWR-Gebäude (191977217, 191977218, 191977219, 191977220, 191977221, 191977226) innerhalb des gleichen AV-Gebäudes</t>
  </si>
  <si>
    <t>12: Verknüpft mit EGID 191977221 in der gleiche Gemeinde&lt;/br&gt;42: die Kategorie 1020  ist mit dem Topic Einzelobjekte der AV nicht kohärent &lt;/br&gt;62: 6 GWR-Gebäude (191977217, 191977218, 191977219, 191977220, 191977221, 191977226) innerhalb des gleichen AV-Gebäudes</t>
  </si>
  <si>
    <t>31: Kein AV-Umriss für das Gebäude 210201228</t>
  </si>
  <si>
    <t>31: Kein AV-Umriss für das Gebäude 210201229</t>
  </si>
  <si>
    <t>31: Kein AV-Umriss für das Gebäude 192002990</t>
  </si>
  <si>
    <t>31: Kein AV-Umriss für das Gebäude 210211858</t>
  </si>
  <si>
    <t>12: Verknüpft mit EGID 191977217 in der gleiche Gemeinde&lt;/br&gt;42: die Kategorie 1020 ist mit dem Topic Einzelobjekte der AV nicht kohärent &lt;/br&gt;62: 6 GWR-Gebäude (191977217, 191977218, 191977219, 191977220, 191977221, 191977226) innerhalb des gleichen AV-Gebäudes</t>
  </si>
  <si>
    <t>12: Verknüpft mit EGID 191977218 in der gleiche Gemeinde&lt;/br&gt;42: die Kategorie 1020 ist mit dem Topic Einzelobjekte der AV nicht kohärent &lt;/br&gt;62: 6 GWR-Gebäude (191977217, 191977218, 191977219, 191977220, 191977221, 191977226) innerhalb des gleichen AV-Gebäudes</t>
  </si>
  <si>
    <t>12: Verknüpft mit EGID 191977219 in der gleiche Gemeinde&lt;/br&gt;42: die Kategorie 1020 ist mit dem Topic Einzelobjekte der AV nicht kohärent &lt;/br&gt;62: 6 GWR-Gebäude (191977217, 191977218, 191977219, 191977220, 191977221, 191977226) innerhalb des gleichen AV-Gebäudes</t>
  </si>
  <si>
    <t>12: Verknüpft mit EGID 191977220 in der gleiche Gemeinde&lt;/br&gt;42: die Kategorie 1020 ist mit dem Topic Einzelobjekte der AV nicht kohärent &lt;/br&gt;62: 6 GWR-Gebäude (191977217, 191977218, 191977219, 191977220, 191977221, 191977226) innerhalb des gleichen AV-Gebäudes</t>
  </si>
  <si>
    <t>12: Verknüpft mit EGID 191977221 in der gleiche Gemeinde&lt;/br&gt;42: die Kategorie 1020 ist mit dem Topic Einzelobjekte der AV nicht kohärent &lt;/br&gt;62: 6 GWR-Gebäude (191977217, 191977218, 191977219, 191977220, 191977221, 191977226) innerhalb des gleichen AV-Gebäudes</t>
  </si>
  <si>
    <t>2682231.400 1231215.972</t>
  </si>
  <si>
    <t>2682868.758 1231108.230</t>
  </si>
  <si>
    <t>2682875.968 1231117.049</t>
  </si>
  <si>
    <t>2680153.011 1230552.982</t>
  </si>
  <si>
    <t>2680222.572 1230444.496</t>
  </si>
  <si>
    <t>2675095.038 1235327.135</t>
  </si>
  <si>
    <t>2675098.000 1234784.000</t>
  </si>
  <si>
    <t>2674461.148 1235737.423</t>
  </si>
  <si>
    <t>2675090.616 1235351.037</t>
  </si>
  <si>
    <t>2674773.120 1235174.680</t>
  </si>
  <si>
    <t>2674945.251 1234946.176</t>
  </si>
  <si>
    <t>2674929.997 1234921.176</t>
  </si>
  <si>
    <t>2680806.998 1232767.639</t>
  </si>
  <si>
    <t>2683783.000 1260701.000</t>
  </si>
  <si>
    <t>2675526.000 1256309.000</t>
  </si>
  <si>
    <t>2681825.838 1259377.095</t>
  </si>
  <si>
    <t>2675020.000 1261806.625</t>
  </si>
  <si>
    <t>2675012.000 1260423.000</t>
  </si>
  <si>
    <t>2685884.000 1242583.000</t>
  </si>
  <si>
    <t>2699878.000 1254772.000</t>
  </si>
  <si>
    <t>2699871.000 1254775.000</t>
  </si>
  <si>
    <t>2688930.789 1250142.401</t>
  </si>
  <si>
    <t>2672695.970 1252170.660</t>
  </si>
  <si>
    <t>2694371.728 1231055.820</t>
  </si>
  <si>
    <t>2694367.833 1231072.599</t>
  </si>
  <si>
    <t>2694330.410 1231092.252</t>
  </si>
  <si>
    <t>2694379.118 1231115.645</t>
  </si>
  <si>
    <t>2674909.709 1231832.118</t>
  </si>
  <si>
    <t>2674355.227 1235306.061</t>
  </si>
  <si>
    <t>2686003.187 1253692.122</t>
  </si>
  <si>
    <t>2676075.462 1260382.586</t>
  </si>
  <si>
    <t>2702614.601 1241997.522</t>
  </si>
  <si>
    <t>2699875.813 1254771.415</t>
  </si>
  <si>
    <t>2699599.374 1263345.869</t>
  </si>
  <si>
    <t>2679783.047 1251177.854</t>
  </si>
  <si>
    <t>2680994.233 1245272.179</t>
  </si>
  <si>
    <t>2685628.883 1248765.253</t>
  </si>
  <si>
    <t>2677978.041 1249726.099</t>
  </si>
  <si>
    <t>2680698.029 1251815.048</t>
  </si>
  <si>
    <t>2683110.062 1253949.814</t>
  </si>
  <si>
    <t>2680151.051 1249785.947</t>
  </si>
  <si>
    <t>2679946.203 1249777.468</t>
  </si>
  <si>
    <t>2679920.715 1249785.596</t>
  </si>
  <si>
    <t>2679889.218 1249771.597</t>
  </si>
  <si>
    <t>2678965.139 1250755.282</t>
  </si>
  <si>
    <t>2683395.239 1248110.501</t>
  </si>
  <si>
    <t>2683699.312 1247429.582</t>
  </si>
  <si>
    <t>2682427.913 1246097.590</t>
  </si>
  <si>
    <t>2682372.771 1246515.280</t>
  </si>
  <si>
    <t>2683898.784 1248847.196</t>
  </si>
  <si>
    <t>2680551.291 1251274.788</t>
  </si>
  <si>
    <t>2682634.823 1250033.458</t>
  </si>
  <si>
    <t>2685826.137 1245224.085</t>
  </si>
  <si>
    <t>41: Status 'bestehend'  ist mit dem Topic Bodenbedeckung projektiert der AV nicht kohärent &lt;/br&gt;62: 2 GWR-Gebäude (4844, 210263581) innerhalb des gleichen AV-Gebäudes</t>
  </si>
  <si>
    <t>41: Status 'bestehend'  ist mit dem Topic Bodenbedeckung projektiert der AV nicht kohärent &lt;/br&gt;62: 2 GWR-Gebäude (210208577, 210208578) innerhalb des gleichen AV-Gebäudes</t>
  </si>
  <si>
    <t>31: Kein AV-Umriss für das Gebäude 210062008</t>
  </si>
  <si>
    <t>31: Kein AV-Umriss für das Gebäude 210208479</t>
  </si>
  <si>
    <t>31: Kein AV-Umriss für das Gebäude 210228965</t>
  </si>
  <si>
    <t>31: Kein AV-Umriss für das Gebäude 210229071</t>
  </si>
  <si>
    <t>31: Kein AV-Umriss für das Gebäude 192003674</t>
  </si>
  <si>
    <t>31: Kein AV-Umriss für das Gebäude 210263563</t>
  </si>
  <si>
    <t>31: Kein AV-Umriss für das Gebäude 210263643</t>
  </si>
  <si>
    <t>31: Kein AV-Umriss für das Gebäude 210228663</t>
  </si>
  <si>
    <t>31: Kein AV-Umriss für das Gebäude 192002418</t>
  </si>
  <si>
    <t>31: Kein AV-Umriss für das Gebäude 210278076</t>
  </si>
  <si>
    <t>31: Kein AV-Umriss für das Gebäude 192003576</t>
  </si>
  <si>
    <t>31: Kein AV-Umriss für das Gebäude 192003751</t>
  </si>
  <si>
    <t>31: Kein AV-Umriss für das Gebäude 192003915</t>
  </si>
  <si>
    <t>31: Kein AV-Umriss für das Gebäude 210285764</t>
  </si>
  <si>
    <t>31: Kein AV-Umriss für das Gebäude 192003819</t>
  </si>
  <si>
    <t>31: Kein AV-Umriss für das Gebäude 210271982</t>
  </si>
  <si>
    <t>31: Kein AV-Umriss für das Gebäude 210271983</t>
  </si>
  <si>
    <t>35: überholt im GWR. AV-Umriss schon verknüpft mit dem Gebäude mit EGID 9071013</t>
  </si>
  <si>
    <t>2677610.991 1261562.000</t>
  </si>
  <si>
    <t>2671528.000 1250515.000</t>
  </si>
  <si>
    <t>2702472.980 1242248.560</t>
  </si>
  <si>
    <t>2702250.328 1241884.089</t>
  </si>
  <si>
    <t>31: Kein AV-Umriss für das Gebäude 210214223</t>
  </si>
  <si>
    <t>35: überholt im GWR. AV-Umriss schon verknüpft mit dem Gebäude mit EGID 31365</t>
  </si>
  <si>
    <t>35: überholt im GWR. AV-Umriss schon verknüpft mit dem Gebäude mit EGID 210295376</t>
  </si>
  <si>
    <t>35: überholt im GWR. AV-Umriss schon verknüpft mit dem Gebäude mit EGID 191894213</t>
  </si>
  <si>
    <t>42: die Kategorie 1020 ist mit dem Topic Einzelobjekte der AV nicht kohärent &lt;/br&gt;52: Der AV-EGID 210295350 ist nicht kohärent mit dem GWR-EGID 210295351</t>
  </si>
  <si>
    <t>2680711.000 1262283.000</t>
  </si>
  <si>
    <t>2686892.000 1251916.000</t>
  </si>
  <si>
    <t>2694439.221 1234656.262</t>
  </si>
  <si>
    <t>2694667.000 1256975.000</t>
  </si>
  <si>
    <t>2676112.153 1250130.097</t>
  </si>
  <si>
    <t>2676177.621 1250154.874</t>
  </si>
  <si>
    <t>2686652.962 1241625.047</t>
  </si>
  <si>
    <t>2696923.372 1240101.299</t>
  </si>
  <si>
    <t>42: die Kategorie 1020  ist mit dem Topic Einzelobjekte der AV nicht kohärent &lt;/br&gt;62: 3 GWR-Gebäude (191959084, 191959085, 191959086) innerhalb des gleichen AV-Gebäudes</t>
  </si>
  <si>
    <t>31: Kein AV-Umriss für das Gebäude 210298747</t>
  </si>
  <si>
    <t>31: Kein AV-Umriss für das Gebäude 210210793</t>
  </si>
  <si>
    <t>31: Kein AV-Umriss für das Gebäude 210288990</t>
  </si>
  <si>
    <t>35: überholt im GWR. AV-Umriss schon verknüpft mit dem Gebäude mit EGID 201021644</t>
  </si>
  <si>
    <t>35: überholt im GWR. AV-Umriss schon verknüpft mit dem Gebäude mit EGID 87099</t>
  </si>
  <si>
    <t>42: die Kategorie 1020 ist mit dem Topic Einzelobjekte der AV nicht kohärent &lt;/br&gt;62: 3 GWR-Gebäude (191959084, 191959085, 191959086) innerhalb des gleichen AV-Gebäudes</t>
  </si>
  <si>
    <t>Baaregg</t>
  </si>
  <si>
    <t>35e</t>
  </si>
  <si>
    <t>CH887177467738</t>
  </si>
  <si>
    <t>776</t>
  </si>
  <si>
    <t>1248</t>
  </si>
  <si>
    <t>Dietlikonstrasse</t>
  </si>
  <si>
    <t>Unterkunftsgeb. 1 Kaserne Theodor Real</t>
  </si>
  <si>
    <t>CH127721940364</t>
  </si>
  <si>
    <t>16789</t>
  </si>
  <si>
    <t>607</t>
  </si>
  <si>
    <t>Unterkunftsgeb. 2 Kaserne Theodor Real</t>
  </si>
  <si>
    <t>681</t>
  </si>
  <si>
    <t>2677327.250 1230790.125</t>
  </si>
  <si>
    <t>2684008.530 1240192.778</t>
  </si>
  <si>
    <t>2684552.046 1240271.654</t>
  </si>
  <si>
    <t>2687717.000 1251040.000</t>
  </si>
  <si>
    <t>2687697.000 1251055.000</t>
  </si>
  <si>
    <t>2687711.000 1251045.000</t>
  </si>
  <si>
    <t>2687703.000 1251051.000</t>
  </si>
  <si>
    <t>2689517.000 1251085.000</t>
  </si>
  <si>
    <t>2671586.723 1250237.440</t>
  </si>
  <si>
    <t>2676360.551 1250488.902</t>
  </si>
  <si>
    <t>2692660.000 1226624.000</t>
  </si>
  <si>
    <t>2682461.563 1233393.543</t>
  </si>
  <si>
    <t>2674864.631 1232390.116</t>
  </si>
  <si>
    <t>2694607.627 1239794.912</t>
  </si>
  <si>
    <t>2694909.160 1239134.200</t>
  </si>
  <si>
    <t>2692522.045 1248993.871</t>
  </si>
  <si>
    <t>2673878.528 1252319.381</t>
  </si>
  <si>
    <t>41: Status 'bestehend'  ist mit dem Topic Bodenbedeckung projektiert der AV nicht kohärent &lt;/br&gt;62: 2 GWR-Gebäude (192003804, 210213032) innerhalb des gleichen AV-Gebäudes</t>
  </si>
  <si>
    <t>12: Verknüpft mit EGID 91477 in der gleiche Gemeinde&lt;/br&gt;41: Status 'bestehend'  ist mit dem Topic Bodenbedeckung projektiert der AV nicht kohärent &lt;/br&gt;62: 4 GWR-Gebäude (91477, 91485, 91490, 91492) innerhalb des gleichen AV-Gebäudes</t>
  </si>
  <si>
    <t>12: Verknüpft mit EGID 91485 in der gleiche Gemeinde&lt;/br&gt;41: Status 'bestehend'  ist mit dem Topic Bodenbedeckung projektiert der AV nicht kohärent &lt;/br&gt;62: 4 GWR-Gebäude (91477, 91485, 91490, 91492) innerhalb des gleichen AV-Gebäudes</t>
  </si>
  <si>
    <t>12: Verknüpft mit EGID 91490 in der gleiche Gemeinde&lt;/br&gt;41: Status 'bestehend'  ist mit dem Topic Bodenbedeckung projektiert der AV nicht kohärent &lt;/br&gt;62: 4 GWR-Gebäude (91477, 91485, 91490, 91492) innerhalb des gleichen AV-Gebäudes</t>
  </si>
  <si>
    <t>12: Verknüpft mit EGID 91492 in der gleiche Gemeinde&lt;/br&gt;41: Status 'bestehend'  ist mit dem Topic Bodenbedeckung projektiert der AV nicht kohärent &lt;/br&gt;62: 4 GWR-Gebäude (91477, 91485, 91490, 91492) innerhalb des gleichen AV-Gebäudes</t>
  </si>
  <si>
    <t>31: Kein AV-Umriss für das Gebäude 210211553</t>
  </si>
  <si>
    <t>31: Kein AV-Umriss für das Gebäude 192004864</t>
  </si>
  <si>
    <t>35: überholt im GWR. AV-Umriss schon verknüpft mit dem Gebäude mit EGID 3879</t>
  </si>
  <si>
    <t>35: überholt im GWR. AV-Umriss schon verknüpft mit dem Gebäude mit EGID 191955163</t>
  </si>
  <si>
    <t>35: überholt im GWR. AV-Umriss schon verknüpft mit dem Gebäude mit EGID 210298335</t>
  </si>
  <si>
    <t>35: überholt im GWR. AV-Umriss schon verknüpft mit dem Gebäude mit EGID 3116490</t>
  </si>
  <si>
    <t>35: überholt im GWR. AV-Umriss schon verknüpft mit dem Gebäude mit EGID 210285016</t>
  </si>
  <si>
    <t>2675914.000 1239160.000</t>
  </si>
  <si>
    <t>2678745.000 1230041.875</t>
  </si>
  <si>
    <t>2682342.700 1263381.122</t>
  </si>
  <si>
    <t>2680637.000 1272853.500</t>
  </si>
  <si>
    <t>2702049.702 1233075.708</t>
  </si>
  <si>
    <t>2694296.758 1236265.964</t>
  </si>
  <si>
    <t>2694267.835 1236275.007</t>
  </si>
  <si>
    <t>2693939.461 1235212.691</t>
  </si>
  <si>
    <t>2693925.570 1235121.409</t>
  </si>
  <si>
    <t>2694804.000 1248926.000</t>
  </si>
  <si>
    <t>2701879.748 1267550.604</t>
  </si>
  <si>
    <t>2674465.000 1245046.000</t>
  </si>
  <si>
    <t>2697784.039 1233403.117</t>
  </si>
  <si>
    <t>2697899.563 1265325.499</t>
  </si>
  <si>
    <t>41: Status 'bestehend'  ist mit dem Topic Bodenbedeckung projektiert der AV nicht kohärent &lt;/br&gt;62: 4 GWR-Gebäude (191974787, 210294860, 210297567, 210297569) innerhalb des gleichen AV-Gebäudes</t>
  </si>
  <si>
    <t>52: Der AV-EGID 191948141ist nicht kohärent mit dem GWR-EGID 210298286&lt;/br&gt;52: Der AV-EGID 210298286ist nicht kohärent mit dem GWR-EGID 191948141&lt;/br&gt;62: 6 GWR-Gebäude (210298286, 210298294, 210298295, 210298297, 210298298, 210298299) innerhalb des gleichen AV-Gebäudes</t>
  </si>
  <si>
    <t>31: Kein AV-Umriss für das Gebäude 210213490</t>
  </si>
  <si>
    <t>31: Kein AV-Umriss für das Gebäude 210269462</t>
  </si>
  <si>
    <t>31: Kein AV-Umriss für das Gebäude 210182287</t>
  </si>
  <si>
    <t>31: Kein AV-Umriss für das Gebäude 192005415</t>
  </si>
  <si>
    <t>35: überholt im GWR. AV-Umriss schon verknüpft mit dem Gebäude mit EGID 210203229</t>
  </si>
  <si>
    <t>35: überholt im GWR. AV-Umriss schon verknüpft mit dem Gebäude mit EGID 191969712</t>
  </si>
  <si>
    <t>2676690.490 1237152.080</t>
  </si>
  <si>
    <t>2695493.000 1255461.000</t>
  </si>
  <si>
    <t>2682874.149 1231478.277</t>
  </si>
  <si>
    <t>2697893.940 1238686.816</t>
  </si>
  <si>
    <t>2700960.596 1244589.044</t>
  </si>
  <si>
    <t>35: überholt im GWR. AV-Umriss schon verknüpft mit dem Gebäude mit EGID 210124307</t>
  </si>
  <si>
    <t>2675459.000 1255327.000</t>
  </si>
  <si>
    <t>2683488.225 1241803.337</t>
  </si>
  <si>
    <t>2690130.000 1253334.000</t>
  </si>
  <si>
    <t>2690130.313 1253344.797</t>
  </si>
  <si>
    <t>2701652.000 1266724.000</t>
  </si>
  <si>
    <t>2691431.000 1233316.000</t>
  </si>
  <si>
    <t>2688020.089 1239333.545</t>
  </si>
  <si>
    <t>2698768.135 1233014.185</t>
  </si>
  <si>
    <t>62: 2 GWR-Gebäude (191971665, 210292221) innerhalb des gleichen AV-Gebäudes</t>
  </si>
  <si>
    <t>41: Status 'bestehend'  ist mit dem Topic Bodenbedeckung projektiert der AV nicht kohärent &lt;/br&gt;62: 2 GWR-Gebäude (191971665, 210292221) innerhalb des gleichen AV-Gebäudes</t>
  </si>
  <si>
    <t>31: Kein AV-Umriss für das Gebäude 192007093</t>
  </si>
  <si>
    <t>31: Kein AV-Umriss für das Gebäude 192006649</t>
  </si>
  <si>
    <t>31: Kein AV-Umriss für das Gebäude 192005627</t>
  </si>
  <si>
    <t>35: überholt im GWR. AV-Umriss schon verknüpft mit dem Gebäude mit EGID 57377</t>
  </si>
  <si>
    <t>35: überholt im GWR. AV-Umriss schon verknüpft mit dem Gebäude mit EGID 191992181</t>
  </si>
  <si>
    <t>2683634.661 1260674.573</t>
  </si>
  <si>
    <t>2683700.091 1260676.606</t>
  </si>
  <si>
    <t>2677927.288 1254754.699</t>
  </si>
  <si>
    <t>2677919.699 1254743.946</t>
  </si>
  <si>
    <t>2682664.713 1233899.172</t>
  </si>
  <si>
    <t>2673341.135 1255041.437</t>
  </si>
  <si>
    <t>2681049.840 1258876.896</t>
  </si>
  <si>
    <t>2712687.409 1236068.241</t>
  </si>
  <si>
    <t>2689191.547 1250177.525</t>
  </si>
  <si>
    <t>31: Kein AV-Umriss für das Gebäude 210276161</t>
  </si>
  <si>
    <t>31: Kein AV-Umriss für das Gebäude 210276162</t>
  </si>
  <si>
    <t>31: Kein AV-Umriss für das Gebäude 210260420</t>
  </si>
  <si>
    <t>31: Kein AV-Umriss für das Gebäude 210260590</t>
  </si>
  <si>
    <t>43: Gebäude 191988284 verknüpft, aber die Kategorie ist '1010 provisorische Unterkunft'</t>
  </si>
  <si>
    <t>2683338.509 1241793.675</t>
  </si>
  <si>
    <t>2699812.503 1233644.864</t>
  </si>
  <si>
    <t>2705867.000 1255801.000</t>
  </si>
  <si>
    <t>2680764.191 1273406.305</t>
  </si>
  <si>
    <t>31: Kein AV-Umriss für das Gebäude 210296709</t>
  </si>
  <si>
    <t>31: Kein AV-Umriss für das Gebäude 192000605</t>
  </si>
  <si>
    <t>35: überholt im GWR. AV-Umriss schon verknüpft mit dem Gebäude mit EGID 210185981</t>
  </si>
  <si>
    <t>AN2435</t>
  </si>
  <si>
    <t>2674709.846 1234792.758</t>
  </si>
  <si>
    <t>2683809.914 1264197.047</t>
  </si>
  <si>
    <t>2684612.402 1254193.721</t>
  </si>
  <si>
    <t>2673242.485 1261297.595</t>
  </si>
  <si>
    <t>2673213.243 1261316.491</t>
  </si>
  <si>
    <t>2694049.663 1236087.293</t>
  </si>
  <si>
    <t>2696101.211 1264825.016</t>
  </si>
  <si>
    <t>2676436.703 1252038.775</t>
  </si>
  <si>
    <t>2684856.475 1259621.639</t>
  </si>
  <si>
    <t>2705617.461 1239602.462</t>
  </si>
  <si>
    <t>2682860.396 1241618.393</t>
  </si>
  <si>
    <t>2681843.772 1239802.184</t>
  </si>
  <si>
    <t>https://tinyurl.com/yy7ya4g9/ZH/291_bdg_erw.kml</t>
  </si>
  <si>
    <t>31: Kein AV-Umriss für das Gebäude 210263694</t>
  </si>
  <si>
    <t>31: Kein AV-Umriss für das Gebäude 210295655</t>
  </si>
  <si>
    <t>31: Kein AV-Umriss für das Gebäude 210248438</t>
  </si>
  <si>
    <t>31: Kein AV-Umriss für das Gebäude 210201406</t>
  </si>
  <si>
    <t>31: Kein AV-Umriss für das Gebäude 210201407</t>
  </si>
  <si>
    <t>35: überholt im GWR. AV-Umriss schon verknüpft mit dem Gebäude mit EGID 191960723</t>
  </si>
  <si>
    <t>35: überholt im GWR. AV-Umriss schon verknüpft mit dem Gebäude mit EGID 111256</t>
  </si>
  <si>
    <t>35: überholt im GWR. AV-Umriss schon verknüpft mit dem Gebäude mit EGID 191903191</t>
  </si>
  <si>
    <t>Zürich-Fussweg</t>
  </si>
  <si>
    <t>4912</t>
  </si>
  <si>
    <t>11.1</t>
  </si>
  <si>
    <t>2687054.481 1277456.184</t>
  </si>
  <si>
    <t>2687111.893 1277446.902</t>
  </si>
  <si>
    <t>2687058.611 1277455.711</t>
  </si>
  <si>
    <t>2680892.000 1264518.000</t>
  </si>
  <si>
    <t>2693356.000 1253753.000</t>
  </si>
  <si>
    <t>2676064.113 1235944.955</t>
  </si>
  <si>
    <t>2681431.995 1269768.392</t>
  </si>
  <si>
    <t>62: 2 GWR-Gebäude (191979563, 191979564) innerhalb des gleichen AV-Gebäudes</t>
  </si>
  <si>
    <t>31: Kein AV-Umriss für das Gebäude 210255648</t>
  </si>
  <si>
    <t>31: Kein AV-Umriss für das Gebäude 210255650</t>
  </si>
  <si>
    <t>31: Kein AV-Umriss für das Gebäude 210298803</t>
  </si>
  <si>
    <t>31: Kein AV-Umriss für das Gebäude 191910281</t>
  </si>
  <si>
    <t>Drei-Familienhaus 2b - 2d</t>
  </si>
  <si>
    <t>CH589039567736</t>
  </si>
  <si>
    <t>4913</t>
  </si>
  <si>
    <t>1771</t>
  </si>
  <si>
    <t>CH127782395615</t>
  </si>
  <si>
    <t>Jegen (Reitzentrum Forch)</t>
  </si>
  <si>
    <t>2676673.000 1236681.000</t>
  </si>
  <si>
    <t>2683086.627 1232798.255</t>
  </si>
  <si>
    <t>2687078.043 1277458.589</t>
  </si>
  <si>
    <t>2683252.334 1263946.135</t>
  </si>
  <si>
    <t>2681535.250 1241509.000</t>
  </si>
  <si>
    <t>2683831.832 1241405.555</t>
  </si>
  <si>
    <t>2683010.094 1238383.750</t>
  </si>
  <si>
    <t>2701991.000 1233058.000</t>
  </si>
  <si>
    <t>2690814.000 1247844.000</t>
  </si>
  <si>
    <t>2694778.125 1265922.769</t>
  </si>
  <si>
    <t>2690508.323 1264984.816</t>
  </si>
  <si>
    <t>2675074.536 1238832.246</t>
  </si>
  <si>
    <t>41: Status 'bestehend'  ist mit dem Topic Bodenbedeckung projektiert der AV nicht kohärent &lt;/br&gt;62: 2 GWR-Gebäude (192009972, 210241778) innerhalb des gleichen AV-Gebäudes</t>
  </si>
  <si>
    <t>41: Status 'bestehend'  ist mit dem Topic Bodenbedeckung projektiert der AV nicht kohärent &lt;/br&gt;62: 2 GWR-Gebäude (192010060, 210295044) innerhalb des gleichen AV-Gebäudes</t>
  </si>
  <si>
    <t>41: Status 'bestehend'  ist mit dem Topic Bodenbedeckung projektiert der AV nicht kohärent &lt;/br&gt;62: 2 GWR-Gebäude (57015, 191971835) innerhalb des gleichen AV-Gebäudes</t>
  </si>
  <si>
    <t>31: Kein AV-Umriss für das Gebäude 810</t>
  </si>
  <si>
    <t>31: Kein AV-Umriss für das Gebäude 192010100</t>
  </si>
  <si>
    <t>31: Kein AV-Umriss für das Gebäude 210237902</t>
  </si>
  <si>
    <t>31: Kein AV-Umriss für das Gebäude 192009119</t>
  </si>
  <si>
    <t>31: Kein AV-Umriss für das Gebäude 192009888</t>
  </si>
  <si>
    <t>31: Kein AV-Umriss für das Gebäude 210292181</t>
  </si>
  <si>
    <t>31: Kein AV-Umriss für das Gebäude 210266965</t>
  </si>
  <si>
    <t>31: Kein AV-Umriss für das Gebäude 210267074</t>
  </si>
  <si>
    <t>35: überholt im GWR. AV-Umriss schon verknüpft mit dem Gebäude mit EGID 191983882</t>
  </si>
  <si>
    <t>35: überholt im GWR. AV-Umriss schon verknüpft mit dem Gebäude mit EGID 210293496</t>
  </si>
  <si>
    <t>2693836.458 1249406.874</t>
  </si>
  <si>
    <t>2693822.166 1249398.761</t>
  </si>
  <si>
    <t>2692239.512 1267998.458</t>
  </si>
  <si>
    <t>2692263.556 1267983.216</t>
  </si>
  <si>
    <t>2692213.534 1267997.964</t>
  </si>
  <si>
    <t>2692255.511 1268000.909</t>
  </si>
  <si>
    <t>2675108.117 1244960.443</t>
  </si>
  <si>
    <t>2702720.700 1242994.089</t>
  </si>
  <si>
    <t>2702719.110 1242998.527</t>
  </si>
  <si>
    <t>2689170.588 1244460.753</t>
  </si>
  <si>
    <t>2692213.199 1248152.813</t>
  </si>
  <si>
    <t>2691432.030 1228791.877</t>
  </si>
  <si>
    <t>62: 2 GWR-Gebäude (103584, 2333295) innerhalb des gleichen AV-Gebäudes</t>
  </si>
  <si>
    <t>31: Kein AV-Umriss für das Gebäude 210266973</t>
  </si>
  <si>
    <t>31: Kein AV-Umriss für das Gebäude 210267205</t>
  </si>
  <si>
    <t>31: Kein AV-Umriss für das Gebäude 210288174</t>
  </si>
  <si>
    <t>35: überholt im GWR. AV-Umriss schon verknüpft mit dem Gebäude mit EGID 210216611</t>
  </si>
  <si>
    <t>Kollbrunn</t>
  </si>
  <si>
    <t>2682919.518 1264221.418</t>
  </si>
  <si>
    <t>2682945.089 1264032.040</t>
  </si>
  <si>
    <t>2684517.590 1260795.060</t>
  </si>
  <si>
    <t>2707563.264 1237217.600</t>
  </si>
  <si>
    <t>2694611.000 1247525.000</t>
  </si>
  <si>
    <t>2700512.476 1267292.287</t>
  </si>
  <si>
    <t>2706536.000 1254709.000</t>
  </si>
  <si>
    <t>2675043.793 1251805.565</t>
  </si>
  <si>
    <t>2693142.319 1226636.355</t>
  </si>
  <si>
    <t>2680044.286 1232723.628</t>
  </si>
  <si>
    <t>2686507.042 1263489.894</t>
  </si>
  <si>
    <t>2686953.312 1262183.701</t>
  </si>
  <si>
    <t>2678302.001 1255662.791</t>
  </si>
  <si>
    <t>2688854.371 1238903.744</t>
  </si>
  <si>
    <t>2689018.003 1250627.921</t>
  </si>
  <si>
    <t>2706539.759 1254709.815</t>
  </si>
  <si>
    <t>41: Status 'bestehend'  ist mit dem Topic Bodenbedeckung projektiert der AV nicht kohärent &lt;/br&gt;62: 2 GWR-Gebäude (191949717, 191956354) innerhalb des gleichen AV-Gebäudes</t>
  </si>
  <si>
    <t>62: 3 GWR-Gebäude (192011459, 192011460, 192011461) innerhalb des gleichen AV-Gebäudes</t>
  </si>
  <si>
    <t>12: Verknüpft mit EGID 210290657 in der gleiche Gemeinde&lt;/br&gt;42: die Kategorie 1020  ist mit dem Topic Einzelobjekte der AV nicht kohärent &lt;/br&gt;62: 2 GWR-Gebäude (210290657, 210290658) innerhalb des gleichen AV-Gebäudes</t>
  </si>
  <si>
    <t>12: Verknüpft mit EGID 210290658 in der gleiche Gemeinde&lt;/br&gt;42: die Kategorie 1020  ist mit dem Topic Einzelobjekte der AV nicht kohärent &lt;/br&gt;62: 2 GWR-Gebäude (210290657, 210290658) innerhalb des gleichen AV-Gebäudes</t>
  </si>
  <si>
    <t>42: die Kategorie 1060  ist mit dem Topic Einzelobjekte der AV nicht kohärent &lt;/br&gt;62: 2 GWR-Gebäude (210269713, 210269714) innerhalb des gleichen AV-Gebäudes</t>
  </si>
  <si>
    <t>12: Verknüpft mit EGID 210269714 in der gleiche Gemeinde&lt;/br&gt;42: die Kategorie 1020  ist mit dem Topic Einzelobjekte der AV nicht kohärent &lt;/br&gt;62: 2 GWR-Gebäude (210269713, 210269714) innerhalb des gleichen AV-Gebäudes</t>
  </si>
  <si>
    <t>42: die Kategorie 1020  ist mit dem Topic Einzelobjekte der AV nicht kohärent &lt;/br&gt;62: 3 GWR-Gebäude (192011459, 192011460, 192011461) innerhalb des gleichen AV-Gebäudes</t>
  </si>
  <si>
    <t>31: Kein AV-Umriss für das Gebäude 210211445</t>
  </si>
  <si>
    <t>31: Kein AV-Umriss für das Gebäude 192004973</t>
  </si>
  <si>
    <t>31: Kein AV-Umriss für das Gebäude 210276761</t>
  </si>
  <si>
    <t>31: Kein AV-Umriss für das Gebäude 191987318</t>
  </si>
  <si>
    <t>31: Kein AV-Umriss für das Gebäude 210226774</t>
  </si>
  <si>
    <t>31: Kein AV-Umriss für das Gebäude 210261697</t>
  </si>
  <si>
    <t>31: Kein AV-Umriss für das Gebäude 192009055</t>
  </si>
  <si>
    <t>35: überholt im GWR. AV-Umriss schon verknüpft mit dem Gebäude mit EGID 191967903</t>
  </si>
  <si>
    <t>35: überholt im GWR. AV-Umriss schon verknüpft mit dem Gebäude mit EGID 191948732</t>
  </si>
  <si>
    <t>35: überholt im GWR. AV-Umriss schon verknüpft mit dem Gebäude mit EGID 210216610</t>
  </si>
  <si>
    <t>35: überholt im GWR. AV-Umriss schon verknüpft mit dem Gebäude mit EGID 210223180</t>
  </si>
  <si>
    <t>12: Verknüpft mit EGID 210290657 in der gleiche Gemeinde&lt;/br&gt;42: die Kategorie 1020 ist mit dem Topic Einzelobjekte der AV nicht kohärent &lt;/br&gt;62: 2 GWR-Gebäude (210290657, 210290658) innerhalb des gleichen AV-Gebäudes</t>
  </si>
  <si>
    <t>12: Verknüpft mit EGID 210290658 in der gleiche Gemeinde&lt;/br&gt;42: die Kategorie 1020 ist mit dem Topic Einzelobjekte der AV nicht kohärent &lt;/br&gt;62: 2 GWR-Gebäude (210290657, 210290658) innerhalb des gleichen AV-Gebäudes</t>
  </si>
  <si>
    <t>42: die Kategorie 1060 ist mit dem Topic Einzelobjekte der AV nicht kohärent &lt;/br&gt;62: 2 GWR-Gebäude (210269713, 210269714) innerhalb des gleichen AV-Gebäudes</t>
  </si>
  <si>
    <t>12: Verknüpft mit EGID 210269714 in der gleiche Gemeinde&lt;/br&gt;42: die Kategorie 1020 ist mit dem Topic Einzelobjekte der AV nicht kohärent &lt;/br&gt;62: 2 GWR-Gebäude (210269713, 210269714) innerhalb des gleichen AV-Gebäudes</t>
  </si>
  <si>
    <t>42: die Kategorie 1020 ist mit dem Topic Einzelobjekte der AV nicht kohärent &lt;/br&gt;62: 3 GWR-Gebäude (192011459, 192011460, 192011461) innerhalb des gleichen AV-Gebäudes</t>
  </si>
  <si>
    <t>Zentrum Meierwis</t>
  </si>
  <si>
    <t>Verkaufs- und Geschäftshaus</t>
  </si>
  <si>
    <t>CH873077773115</t>
  </si>
  <si>
    <t>157</t>
  </si>
  <si>
    <t>300</t>
  </si>
  <si>
    <t>Weisslingerstrasse</t>
  </si>
  <si>
    <t>Container und Vordach für Imbiss</t>
  </si>
  <si>
    <t>CH950829775776</t>
  </si>
  <si>
    <t>7891</t>
  </si>
  <si>
    <t>CH298777723482</t>
  </si>
  <si>
    <t>2683623.400 1262059.822</t>
  </si>
  <si>
    <t>2683841.000 1241936.000</t>
  </si>
  <si>
    <t>2683525.828 1241823.730</t>
  </si>
  <si>
    <t>2686433.789 1243561.965</t>
  </si>
  <si>
    <t>2689660.000 1250190.000</t>
  </si>
  <si>
    <t>2690370.427 1253134.446</t>
  </si>
  <si>
    <t>2700716.750 1256949.375</t>
  </si>
  <si>
    <t>2673245.000 1252831.000</t>
  </si>
  <si>
    <t>2686770.090 1262267.843</t>
  </si>
  <si>
    <t>2684137.884 1260624.671</t>
  </si>
  <si>
    <t>2689484.105 1250398.467</t>
  </si>
  <si>
    <t>31: Kein AV-Umriss für das Gebäude 210268359</t>
  </si>
  <si>
    <t>31: Kein AV-Umriss für das Gebäude 192002315&lt;/br&gt;33: Das Gebäude 192002315 has GSTAT '1003 im Bau'</t>
  </si>
  <si>
    <t>31: Kein AV-Umriss für das Gebäude 192002316&lt;/br&gt;33: Das Gebäude 192002316 has GSTAT '1003 im Bau'</t>
  </si>
  <si>
    <t>31: Kein AV-Umriss für das Gebäude 210298408</t>
  </si>
  <si>
    <t>35: überholt im GWR. AV-Umriss schon verknüpft mit dem Gebäude mit EGID 57386</t>
  </si>
  <si>
    <t>35: überholt im GWR. AV-Umriss schon verknüpft mit dem Gebäude mit EGID 191965121</t>
  </si>
  <si>
    <t>35: überholt im GWR. AV-Umriss schon verknüpft mit dem Gebäude mit EGID 118829</t>
  </si>
  <si>
    <t>12: Verknüpft mit EGID 191994121 in der gleiche Gemeinde&lt;/br&gt;2: Main building takes EGID&lt;/br&gt;42: die Kategorie 1080 ist mit dem Topic Bodenbedeckung der AV nicht kohärent&lt;/br&gt;51: Der gleichen EGID 191994121 ist für mehrere AV-Gebäude verwendet</t>
  </si>
  <si>
    <t>Altenweg</t>
  </si>
  <si>
    <t>CH658126774886</t>
  </si>
  <si>
    <t>3353</t>
  </si>
  <si>
    <t>748</t>
  </si>
  <si>
    <t>3140</t>
  </si>
  <si>
    <t>2680973.144 1270791.954</t>
  </si>
  <si>
    <t>2682371.794 1255822.959</t>
  </si>
  <si>
    <t>2682360.220 1255860.284</t>
  </si>
  <si>
    <t>2682352.711 1255892.564</t>
  </si>
  <si>
    <t>2682336.240 1255892.738</t>
  </si>
  <si>
    <t>2682372.710 1255914.292</t>
  </si>
  <si>
    <t>2706674.906 1239760.262</t>
  </si>
  <si>
    <t>2706690.030 1239730.860</t>
  </si>
  <si>
    <t>2696156.000 1229044.000</t>
  </si>
  <si>
    <t>2690927.467 1248188.963</t>
  </si>
  <si>
    <t>2694240.000 1253383.000</t>
  </si>
  <si>
    <t>2673548.839 1237515.269</t>
  </si>
  <si>
    <t>2676485.283 1261146.403</t>
  </si>
  <si>
    <t>2690637.767 1236375.537</t>
  </si>
  <si>
    <t>2694613.341 1249843.371</t>
  </si>
  <si>
    <t>41: Status 'bestehend'  ist mit dem Topic Bodenbedeckung projektiert der AV nicht kohärent &lt;/br&gt;62: 2 GWR-Gebäude (191971001, 210207227) innerhalb des gleichen AV-Gebäudes</t>
  </si>
  <si>
    <t>42: die Kategorie 1020  ist mit dem Topic Einzelobjekte der AV nicht kohärent &lt;/br&gt;62: 7 GWR-Gebäude (36032, 36035, 191947367, 191947372, 191947373, 191947397, 191947404) innerhalb des gleichen AV-Gebäudes</t>
  </si>
  <si>
    <t>31: Kein AV-Umriss für das Gebäude 36042</t>
  </si>
  <si>
    <t>31: Kein AV-Umriss für das Gebäude 36043</t>
  </si>
  <si>
    <t>31: Kein AV-Umriss für das Gebäude 210274670</t>
  </si>
  <si>
    <t>31: Kein AV-Umriss für das Gebäude 210269082</t>
  </si>
  <si>
    <t>31: Kein AV-Umriss für das Gebäude 210292580</t>
  </si>
  <si>
    <t>31: Kein AV-Umriss für das Gebäude 192009008</t>
  </si>
  <si>
    <t>31: Kein AV-Umriss für das Gebäude 192003916</t>
  </si>
  <si>
    <t>31: Kein AV-Umriss für das Gebäude 192003917</t>
  </si>
  <si>
    <t>31: Kein AV-Umriss für das Gebäude 210276190</t>
  </si>
  <si>
    <t>35: überholt im GWR. AV-Umriss schon verknüpft mit dem Gebäude mit EGID 210222301</t>
  </si>
  <si>
    <t>42: die Kategorie 1020 ist mit dem Topic Einzelobjekte der AV nicht kohärent &lt;/br&gt;62: 7 GWR-Gebäude (36032, 36035, 191947367, 191947372, 191947373, 191947397, 191947404) innerhalb des gleichen AV-Gebäudes</t>
  </si>
  <si>
    <t>2682662.960 1233003.202</t>
  </si>
  <si>
    <t>2689306.000 1280076.250</t>
  </si>
  <si>
    <t>2684858.000 1259622.000</t>
  </si>
  <si>
    <t>2675811.473 1256146.710</t>
  </si>
  <si>
    <t>2675829.965 1256187.815</t>
  </si>
  <si>
    <t>2706192.000 1234632.000</t>
  </si>
  <si>
    <t>2691602.918 1236899.101</t>
  </si>
  <si>
    <t>2702365.000 1252445.000</t>
  </si>
  <si>
    <t>2694310.287 1248661.862</t>
  </si>
  <si>
    <t>2709938.134 1251273.081</t>
  </si>
  <si>
    <t>2684143.791 1260668.863</t>
  </si>
  <si>
    <t>2676233.717 1260842.867</t>
  </si>
  <si>
    <t>12: Verknüpft mit EGID 191955348 in der gleiche Gemeinde&lt;/br&gt;41: Status 'bestehend'  ist mit dem Topic Bodenbedeckung projektiert der AV nicht kohärent &lt;/br&gt;42: die Kategorie 1020  ist mit dem Topic Einzelobjekte der AV nicht kohärent &lt;/br&gt;62: 2 GWR-Gebäude (191955348, 192007411) innerhalb des gleichen AV-Gebäudes</t>
  </si>
  <si>
    <t>31: Kein AV-Umriss für das Gebäude 192014432</t>
  </si>
  <si>
    <t>31: Kein AV-Umriss für das Gebäude 191995448</t>
  </si>
  <si>
    <t>31: Kein AV-Umriss für das Gebäude 210240071</t>
  </si>
  <si>
    <t>31: Kein AV-Umriss für das Gebäude 191987840</t>
  </si>
  <si>
    <t>31: Kein AV-Umriss für das Gebäude 210283273</t>
  </si>
  <si>
    <t>31: Kein AV-Umriss für das Gebäude 191902217</t>
  </si>
  <si>
    <t>31: Kein AV-Umriss für das Gebäude 210275155</t>
  </si>
  <si>
    <t>31: Kein AV-Umriss für das Gebäude 210296830</t>
  </si>
  <si>
    <t>35: überholt im GWR. AV-Umriss schon verknüpft mit dem Gebäude mit EGID 210261608</t>
  </si>
  <si>
    <t>12: Verknüpft mit EGID 191955348 in der gleiche Gemeinde&lt;/br&gt;41: Status 'bestehend' ist mit dem Topic Bodenbedeckung projektiert der AV nicht kohärent &lt;/br&gt;42: die Kategorie 1020 ist mit dem Topic Einzelobjekte der AV nicht kohärent &lt;/br&gt;62: 2 GWR-Gebäude (191955348, 192007411) innerhalb des gleichen AV-Gebäudes</t>
  </si>
  <si>
    <t>2689441.446 1255384.682</t>
  </si>
  <si>
    <t>2679884.000 1262065.000</t>
  </si>
  <si>
    <t>2679892.000 1262060.000</t>
  </si>
  <si>
    <t>2680707.000 1262290.000</t>
  </si>
  <si>
    <t>2680122.000 1260042.000</t>
  </si>
  <si>
    <t>2679990.000 1260451.000</t>
  </si>
  <si>
    <t>2706187.000 1243449.000</t>
  </si>
  <si>
    <t>2685940.000 1236837.000</t>
  </si>
  <si>
    <t>2673981.123 1250218.098</t>
  </si>
  <si>
    <t>2677370.000 1246195.000</t>
  </si>
  <si>
    <t>2680691.297 1240687.646</t>
  </si>
  <si>
    <t>2697543.309 1265786.559</t>
  </si>
  <si>
    <t>2693973.337 1253366.220</t>
  </si>
  <si>
    <t>41: Status 'bestehend'  ist mit dem Topic Bodenbedeckung projektiert der AV nicht kohärent &lt;/br&gt;62: 2 GWR-Gebäude (191965773, 191965778) innerhalb des gleichen AV-Gebäudes</t>
  </si>
  <si>
    <t>31: Kein AV-Umriss für das Gebäude 210290372</t>
  </si>
  <si>
    <t>31: Kein AV-Umriss für das Gebäude 192015234</t>
  </si>
  <si>
    <t>31: Kein AV-Umriss für das Gebäude 192015235</t>
  </si>
  <si>
    <t>31: Kein AV-Umriss für das Gebäude 192015236</t>
  </si>
  <si>
    <t>31: Kein AV-Umriss für das Gebäude 192015237</t>
  </si>
  <si>
    <t>31: Kein AV-Umriss für das Gebäude 192015238</t>
  </si>
  <si>
    <t>31: Kein AV-Umriss für das Gebäude 191969381</t>
  </si>
  <si>
    <t>31: Kein AV-Umriss für das Gebäude 192003397</t>
  </si>
  <si>
    <t>31: Kein AV-Umriss für das Gebäude 210276610</t>
  </si>
  <si>
    <t>31: Kein AV-Umriss für das Gebäude 192015197</t>
  </si>
  <si>
    <t>2676274.617 1239204.137</t>
  </si>
  <si>
    <t>2673352.023 1236857.686</t>
  </si>
  <si>
    <t>2679632.865 1273485.289</t>
  </si>
  <si>
    <t>2700042.793 1234777.778</t>
  </si>
  <si>
    <t>2695005.950 1235002.522</t>
  </si>
  <si>
    <t>2692673.824 1235444.037</t>
  </si>
  <si>
    <t>2677047.281 1245784.405</t>
  </si>
  <si>
    <t>2682415.153 1233357.156</t>
  </si>
  <si>
    <t>2682789.787 1274398.200</t>
  </si>
  <si>
    <t>41: Status 'bestehend'  ist mit dem Topic Bodenbedeckung projektiert der AV nicht kohärent &lt;/br&gt;62: 9 GWR-Gebäude (116126, 191997228, 191997229, 191997230, 191997231, 191997232, 191997233, 191997234, 191997235) innerhalb des gleichen AV-Gebäudes</t>
  </si>
  <si>
    <t>31: Kein AV-Umriss für das Gebäude 210219683</t>
  </si>
  <si>
    <t>31: Kein AV-Umriss für das Gebäude 210269604</t>
  </si>
  <si>
    <t>31: Kein AV-Umriss für das Gebäude 210200976</t>
  </si>
  <si>
    <t>31: Kein AV-Umriss für das Gebäude 210283135</t>
  </si>
  <si>
    <t>35: überholt im GWR. AV-Umriss schon verknüpft mit dem Gebäude mit EGID 191970958</t>
  </si>
  <si>
    <t>2688850.436 1267684.040</t>
  </si>
  <si>
    <t>2699068.000 1270596.000</t>
  </si>
  <si>
    <t>2677352.567 1271614.819</t>
  </si>
  <si>
    <t>2674943.036 1257267.070</t>
  </si>
  <si>
    <t>2673199.000 1255079.000</t>
  </si>
  <si>
    <t>2672918.987 1255556.957</t>
  </si>
  <si>
    <t>2673383.771 1255239.226</t>
  </si>
  <si>
    <t>2673380.754 1255251.083</t>
  </si>
  <si>
    <t>2673361.965 1255345.629</t>
  </si>
  <si>
    <t>2671375.985 1255387.966</t>
  </si>
  <si>
    <t>2671413.986 1255415.966</t>
  </si>
  <si>
    <t>2671390.987 1255465.966</t>
  </si>
  <si>
    <t>2671310.987 1255472.966</t>
  </si>
  <si>
    <t>2671707.981 1255241.965</t>
  </si>
  <si>
    <t>2671480.091 1255482.824</t>
  </si>
  <si>
    <t>2671345.886 1255526.705</t>
  </si>
  <si>
    <t>2700363.092 1241008.131</t>
  </si>
  <si>
    <t>2700056.496 1243524.333</t>
  </si>
  <si>
    <t>2700493.892 1243650.750</t>
  </si>
  <si>
    <t>2700515.892 1243637.749</t>
  </si>
  <si>
    <t>2700756.887 1243400.753</t>
  </si>
  <si>
    <t>2700270.005 1243198.754</t>
  </si>
  <si>
    <t>2700732.737 1244231.408</t>
  </si>
  <si>
    <t>2700712.858 1244321.853</t>
  </si>
  <si>
    <t>2700523.448 1244413.676</t>
  </si>
  <si>
    <t>2699693.901 1243662.274</t>
  </si>
  <si>
    <t>2700424.057 1244643.013</t>
  </si>
  <si>
    <t>2700130.959 1244624.079</t>
  </si>
  <si>
    <t>2700580.050 1243966.236</t>
  </si>
  <si>
    <t>2700012.007 1243194.603</t>
  </si>
  <si>
    <t>2681751.396 1241381.805</t>
  </si>
  <si>
    <t>2697032.647 1236079.461</t>
  </si>
  <si>
    <t>2697033.978 1236119.453</t>
  </si>
  <si>
    <t>2699623.000 1232372.000</t>
  </si>
  <si>
    <t>2690961.468 1251786.697</t>
  </si>
  <si>
    <t>2671509.910 1257221.679</t>
  </si>
  <si>
    <t>31: Kein AV-Umriss für das Gebäude 210224032</t>
  </si>
  <si>
    <t>31: Kein AV-Umriss für das Gebäude 191950497</t>
  </si>
  <si>
    <t>31: Kein AV-Umriss für das Gebäude 210227582</t>
  </si>
  <si>
    <t>31: Kein AV-Umriss für das Gebäude 210240295</t>
  </si>
  <si>
    <t>31: Kein AV-Umriss für das Gebäude 191898604</t>
  </si>
  <si>
    <t>31: Kein AV-Umriss für das Gebäude 210083894</t>
  </si>
  <si>
    <t>31: Kein AV-Umriss für das Gebäude 210245922</t>
  </si>
  <si>
    <t>31: Kein AV-Umriss für das Gebäude 30815</t>
  </si>
  <si>
    <t>31: Kein AV-Umriss für das Gebäude 30820</t>
  </si>
  <si>
    <t>31: Kein AV-Umriss für das Gebäude 30869</t>
  </si>
  <si>
    <t>31: Kein AV-Umriss für das Gebäude 210218905</t>
  </si>
  <si>
    <t>31: Kein AV-Umriss für das Gebäude 210243589</t>
  </si>
  <si>
    <t>31: Kein AV-Umriss für das Gebäude 9071382</t>
  </si>
  <si>
    <t>31: Kein AV-Umriss für das Gebäude 201038828</t>
  </si>
  <si>
    <t>31: Kein AV-Umriss für das Gebäude 210098766</t>
  </si>
  <si>
    <t>31: Kein AV-Umriss für das Gebäude 210199588</t>
  </si>
  <si>
    <t>31: Kein AV-Umriss für das Gebäude 210210710</t>
  </si>
  <si>
    <t>31: Kein AV-Umriss für das Gebäude 210246414</t>
  </si>
  <si>
    <t>31: Kein AV-Umriss für das Gebäude 210246483</t>
  </si>
  <si>
    <t>31: Kein AV-Umriss für das Gebäude 210246554</t>
  </si>
  <si>
    <t>31: Kein AV-Umriss für das Gebäude 76454</t>
  </si>
  <si>
    <t>31: Kein AV-Umriss für das Gebäude 201038591</t>
  </si>
  <si>
    <t>31: Kein AV-Umriss für das Gebäude 210292269</t>
  </si>
  <si>
    <t>35: überholt im GWR. AV-Umriss schon verknüpft mit dem Gebäude mit EGID 210199644</t>
  </si>
  <si>
    <t>35: überholt im GWR. AV-Umriss schon verknüpft mit dem Gebäude mit EGID 210205091</t>
  </si>
  <si>
    <t>35: überholt im GWR. AV-Umriss schon verknüpft mit dem Gebäude mit EGID 210205123</t>
  </si>
  <si>
    <t>35: überholt im GWR. AV-Umriss schon verknüpft mit dem Gebäude mit EGID 210094232</t>
  </si>
  <si>
    <t>35: überholt im GWR. AV-Umriss schon verknüpft mit dem Gebäude mit EGID 47576</t>
  </si>
  <si>
    <t>35: überholt im GWR. AV-Umriss schon verknüpft mit dem Gebäude mit EGID 47467</t>
  </si>
  <si>
    <t>35: überholt im GWR. AV-Umriss schon verknüpft mit dem Gebäude mit EGID 201038812</t>
  </si>
  <si>
    <t>35: überholt im GWR. AV-Umriss schon verknüpft mit dem Gebäude mit EGID 47632</t>
  </si>
  <si>
    <t>35: überholt im GWR. AV-Umriss schon verknüpft mit dem Gebäude mit EGID 191977813</t>
  </si>
  <si>
    <t>2673605.169 1237080.656</t>
  </si>
  <si>
    <t>2673579.223 1237092.513</t>
  </si>
  <si>
    <t>2702754.113 1241661.146</t>
  </si>
  <si>
    <t>2695722.451 1265008.681</t>
  </si>
  <si>
    <t>2695712.791 1265029.299</t>
  </si>
  <si>
    <t>2677366.000 1246191.000</t>
  </si>
  <si>
    <t>2693575.303 1230772.262</t>
  </si>
  <si>
    <t>2673560.306 1251109.349</t>
  </si>
  <si>
    <t>41: Status 'bestehend'  ist mit dem Topic Bodenbedeckung projektiert der AV nicht kohärent &lt;/br&gt;62: 2 GWR-Gebäude (210276198, 210276199) innerhalb des gleichen AV-Gebäudes</t>
  </si>
  <si>
    <t>31: Kein AV-Umriss für das Gebäude 192016551</t>
  </si>
  <si>
    <t>2701692.248 1242991.390</t>
  </si>
  <si>
    <t>2700635.000 1250542.000</t>
  </si>
  <si>
    <t>2693924.000 1251385.000</t>
  </si>
  <si>
    <t>2692460.944 1231662.999</t>
  </si>
  <si>
    <t>2688021.395 1234766.621</t>
  </si>
  <si>
    <t>2701872.000 1264681.000</t>
  </si>
  <si>
    <t>2702265.337 1264371.691</t>
  </si>
  <si>
    <t>2676208.750 1238869.143</t>
  </si>
  <si>
    <t>2679533.232 1242142.252</t>
  </si>
  <si>
    <t>2683495.707 1262015.419</t>
  </si>
  <si>
    <t>2679991.930 1268290.571</t>
  </si>
  <si>
    <t>31: Kein AV-Umriss für das Gebäude 210104128</t>
  </si>
  <si>
    <t>31: Kein AV-Umriss für das Gebäude 191981181</t>
  </si>
  <si>
    <t>31: Kein AV-Umriss für das Gebäude 210253335</t>
  </si>
  <si>
    <t>35: überholt im GWR. AV-Umriss schon verknüpft mit dem Gebäude mit EGID 89260</t>
  </si>
  <si>
    <t>35: überholt im GWR. AV-Umriss schon verknüpft mit dem Gebäude mit EGID 103054</t>
  </si>
  <si>
    <t>35: überholt im GWR. AV-Umriss schon verknüpft mit dem Gebäude mit EGID 65696</t>
  </si>
  <si>
    <t>Lohwisstrasse</t>
  </si>
  <si>
    <t>48</t>
  </si>
  <si>
    <t>Hebrag (SR)</t>
  </si>
  <si>
    <t>5280</t>
  </si>
  <si>
    <t>1568</t>
  </si>
  <si>
    <t>Hebrag (SR+Heizung)</t>
  </si>
  <si>
    <t>CH967730159517</t>
  </si>
  <si>
    <t>Tebrag/Singer (Heizung + SR)</t>
  </si>
  <si>
    <t>CH171577953023</t>
  </si>
  <si>
    <t>5279</t>
  </si>
  <si>
    <t>505</t>
  </si>
  <si>
    <t>Tebrag/Singer (SR)</t>
  </si>
  <si>
    <t>4.1</t>
  </si>
  <si>
    <t>4.2</t>
  </si>
  <si>
    <t>2686747.813 1252646.282</t>
  </si>
  <si>
    <t>2671983.078 1257611.573</t>
  </si>
  <si>
    <t>2683127.163 1238482.461</t>
  </si>
  <si>
    <t>2683119.266 1238502.228</t>
  </si>
  <si>
    <t>2683122.626 1238478.986</t>
  </si>
  <si>
    <t>2692456.987 1263444.540</t>
  </si>
  <si>
    <t>2692412.252 1263445.719</t>
  </si>
  <si>
    <t>2692457.998 1263484.484</t>
  </si>
  <si>
    <t>2692415.022 1263485.550</t>
  </si>
  <si>
    <t>2692297.558 1263472.819</t>
  </si>
  <si>
    <t>2692233.820 1263458.179</t>
  </si>
  <si>
    <t>2692237.390 1263498.411</t>
  </si>
  <si>
    <t>2692193.588 1263461.738</t>
  </si>
  <si>
    <t>2692197.151 1263501.986</t>
  </si>
  <si>
    <t>2692698.204 1263552.424</t>
  </si>
  <si>
    <t>2692656.258 1263526.842</t>
  </si>
  <si>
    <t>2692557.708 1263478.004</t>
  </si>
  <si>
    <t>2672852.240 1251854.370</t>
  </si>
  <si>
    <t>2672931.640 1251840.770</t>
  </si>
  <si>
    <t>2676277.254 1239468.925</t>
  </si>
  <si>
    <t>2682867.917 1231183.364</t>
  </si>
  <si>
    <t>2673261.123 1236833.307</t>
  </si>
  <si>
    <t>2686798.648 1264090.093</t>
  </si>
  <si>
    <t>2687350.664 1258787.328</t>
  </si>
  <si>
    <t>2682620.479 1273895.542</t>
  </si>
  <si>
    <t>2699702.687 1237869.096</t>
  </si>
  <si>
    <t>2689959.595 1250506.152</t>
  </si>
  <si>
    <t>41: Status 'bestehend'  ist mit dem Topic Bodenbedeckung projektiert der AV nicht kohärent &lt;/br&gt;62: 3 GWR-Gebäude (58681, 191995182, 210237530) innerhalb des gleichen AV-Gebäudes</t>
  </si>
  <si>
    <t>41: Status 'bestehend'  ist mit dem Topic Bodenbedeckung projektiert der AV nicht kohärent &lt;/br&gt;62: 2 GWR-Gebäude (58682, 191995183) innerhalb des gleichen AV-Gebäudes</t>
  </si>
  <si>
    <t>52: Der AV-EGID 191948572ist nicht kohärent mit dem GWR-EGID 210186585&lt;/br&gt;62: 2 GWR-Gebäude (192003543, 210186585) innerhalb des gleichen AV-Gebäudes</t>
  </si>
  <si>
    <t>31: Kein AV-Umriss für das Gebäude 27337</t>
  </si>
  <si>
    <t>31: Kein AV-Umriss für das Gebäude 210210365</t>
  </si>
  <si>
    <t>31: Kein AV-Umriss für das Gebäude 201005435</t>
  </si>
  <si>
    <t>31: Kein AV-Umriss für das Gebäude 210274034</t>
  </si>
  <si>
    <t>31: Kein AV-Umriss für das Gebäude 210220687</t>
  </si>
  <si>
    <t>31: Kein AV-Umriss für das Gebäude 210220688</t>
  </si>
  <si>
    <t>31: Kein AV-Umriss für das Gebäude 210220689</t>
  </si>
  <si>
    <t>31: Kein AV-Umriss für das Gebäude 210220690</t>
  </si>
  <si>
    <t>31: Kein AV-Umriss für das Gebäude 210220691</t>
  </si>
  <si>
    <t>31: Kein AV-Umriss für das Gebäude 210220692</t>
  </si>
  <si>
    <t>31: Kein AV-Umriss für das Gebäude 210220693</t>
  </si>
  <si>
    <t>31: Kein AV-Umriss für das Gebäude 210220694</t>
  </si>
  <si>
    <t>31: Kein AV-Umriss für das Gebäude 210220695</t>
  </si>
  <si>
    <t>31: Kein AV-Umriss für das Gebäude 210220696</t>
  </si>
  <si>
    <t>31: Kein AV-Umriss für das Gebäude 210220697</t>
  </si>
  <si>
    <t>31: Kein AV-Umriss für das Gebäude 210220698</t>
  </si>
  <si>
    <t>31: Kein AV-Umriss für das Gebäude 210219959</t>
  </si>
  <si>
    <t>31: Kein AV-Umriss für das Gebäude 210219960</t>
  </si>
  <si>
    <t>31: Kein AV-Umriss für das Gebäude 201038294</t>
  </si>
  <si>
    <t>35: überholt im GWR. AV-Umriss schon verknüpft mit dem Gebäude mit EGID 191984984</t>
  </si>
  <si>
    <t>35: überholt im GWR. AV-Umriss schon verknüpft mit dem Gebäude mit EGID 191984971</t>
  </si>
  <si>
    <t>35: überholt im GWR. AV-Umriss schon verknüpft mit dem Gebäude mit EGID 50899</t>
  </si>
  <si>
    <t>35: überholt im GWR. AV-Umriss schon verknüpft mit dem Gebäude mit EGID 210221364</t>
  </si>
  <si>
    <t>35: überholt im GWR. AV-Umriss schon verknüpft mit dem Gebäude mit EGID 97239</t>
  </si>
  <si>
    <t>35: überholt im GWR. AV-Umriss schon verknüpft mit dem Gebäude mit EGID 97237</t>
  </si>
  <si>
    <t>42: die Kategorie 1030 ist mit dem Topic Einzelobjekte der AV nicht kohärent &lt;/br&gt;52: Der AV-EGID 191948572 ist nicht kohärent mit dem GWR-EGID 192003543&lt;/br&gt;52: Der AV-EGID 191948572 ist nicht kohärent mit dem GWR-EGID 210186585</t>
  </si>
  <si>
    <t>2692336.254 1277792.315</t>
  </si>
  <si>
    <t>2684345.522 1240028.119</t>
  </si>
  <si>
    <t>2684770.641 1239832.226</t>
  </si>
  <si>
    <t>2694791.401 1234634.522</t>
  </si>
  <si>
    <t>2690991.000 1245902.000</t>
  </si>
  <si>
    <t>2690940.000 1245875.000</t>
  </si>
  <si>
    <t>2673602.152 1235184.077</t>
  </si>
  <si>
    <t>2690275.850 1255285.821</t>
  </si>
  <si>
    <t>2690773.916 1253735.653</t>
  </si>
  <si>
    <t>2690263.468 1255447.147</t>
  </si>
  <si>
    <t>2684048.947 1260647.855</t>
  </si>
  <si>
    <t>2684431.089 1260374.910</t>
  </si>
  <si>
    <t>2681850.651 1259377.063</t>
  </si>
  <si>
    <t>2682406.426 1255819.973</t>
  </si>
  <si>
    <t>2678394.074 1266909.971</t>
  </si>
  <si>
    <t>2704634.565 1236939.772</t>
  </si>
  <si>
    <t>2701837.481 1242156.424</t>
  </si>
  <si>
    <t>2702521.707 1242780.230</t>
  </si>
  <si>
    <t>2685777.053 1237884.344</t>
  </si>
  <si>
    <t>2688400.380 1238339.100</t>
  </si>
  <si>
    <t>2700828.929 1234454.136</t>
  </si>
  <si>
    <t>2700342.479 1234265.051</t>
  </si>
  <si>
    <t>2701434.622 1233537.131</t>
  </si>
  <si>
    <t>2698798.700 1235704.624</t>
  </si>
  <si>
    <t>2700934.530 1233691.472</t>
  </si>
  <si>
    <t>2699766.347 1233975.043</t>
  </si>
  <si>
    <t>2686595.923 1242153.263</t>
  </si>
  <si>
    <t>2686590.763 1242140.895</t>
  </si>
  <si>
    <t>2689979.410 1241390.332</t>
  </si>
  <si>
    <t>2695995.682 1234545.830</t>
  </si>
  <si>
    <t>2694684.194 1234788.172</t>
  </si>
  <si>
    <t>2694863.198 1234681.043</t>
  </si>
  <si>
    <t>2697092.469 1236024.599</t>
  </si>
  <si>
    <t>2701990.592 1252165.304</t>
  </si>
  <si>
    <t>2689989.372 1250051.089</t>
  </si>
  <si>
    <t>2694685.154 1239622.996</t>
  </si>
  <si>
    <t>2674795.645 1249765.288</t>
  </si>
  <si>
    <t>2675073.225 1249578.534</t>
  </si>
  <si>
    <t>2674688.244 1251719.643</t>
  </si>
  <si>
    <t>2683172.107 1248590.568</t>
  </si>
  <si>
    <t>2683447.046 1248608.359</t>
  </si>
  <si>
    <t>2683689.017 1250389.701</t>
  </si>
  <si>
    <t>2684846.047 1246580.616</t>
  </si>
  <si>
    <t>2687189.539 1245919.617</t>
  </si>
  <si>
    <t>2679328.994 1249936.230</t>
  </si>
  <si>
    <t>2679477.461 1250116.115</t>
  </si>
  <si>
    <t>2679804.711 1250228.376</t>
  </si>
  <si>
    <t>2677808.256 1249514.961</t>
  </si>
  <si>
    <t>2679751.911 1250419.124</t>
  </si>
  <si>
    <t>2679787.130 1250407.624</t>
  </si>
  <si>
    <t>2680204.867 1250215.785</t>
  </si>
  <si>
    <t>2683888.567 1251316.879</t>
  </si>
  <si>
    <t>2685216.849 1247161.059</t>
  </si>
  <si>
    <t>2680051.266 1246845.842</t>
  </si>
  <si>
    <t>2678388.761 1250696.845</t>
  </si>
  <si>
    <t>2680061.095 1246780.502</t>
  </si>
  <si>
    <t>2683548.077 1247388.033</t>
  </si>
  <si>
    <t>2682709.648 1247360.882</t>
  </si>
  <si>
    <t>2680465.576 1241941.283</t>
  </si>
  <si>
    <t>2681997.011 1246213.742</t>
  </si>
  <si>
    <t>2683876.072 1248269.060</t>
  </si>
  <si>
    <t>2684259.730 1247692.529</t>
  </si>
  <si>
    <t>2683722.236 1248666.781</t>
  </si>
  <si>
    <t>2685736.363 1249115.133</t>
  </si>
  <si>
    <t>2707602.824 1261495.037</t>
  </si>
  <si>
    <t>2701184.364 1264759.229</t>
  </si>
  <si>
    <t>2701493.620 1264440.365</t>
  </si>
  <si>
    <t>31: Kein AV-Umriss für das Gebäude 210227256</t>
  </si>
  <si>
    <t>31: Kein AV-Umriss für das Gebäude 210261435</t>
  </si>
  <si>
    <t>31: Kein AV-Umriss für das Gebäude 210277927</t>
  </si>
  <si>
    <t>35: überholt im GWR. AV-Umriss schon verknüpft mit dem Gebäude mit EGID 191963607</t>
  </si>
  <si>
    <t>35: überholt im GWR. AV-Umriss schon verknüpft mit dem Gebäude mit EGID 192006933</t>
  </si>
  <si>
    <t xml:space="preserve">14: AV-Gebäude verknüpft mit EGID 210277876, but status is 'abgebrochen / aufgehoben'&lt;/br&gt;42: die Kategorie 1060 ist mit dem Topic Einzelobjekte der AV nicht kohärent </t>
  </si>
  <si>
    <t>2689139.177 1253191.564</t>
  </si>
  <si>
    <t>2689135.000 1253188.000</t>
  </si>
  <si>
    <t>2685117.108 1252538.396</t>
  </si>
  <si>
    <t>2684228.000 1259325.000</t>
  </si>
  <si>
    <t>2686165.000 1237221.000</t>
  </si>
  <si>
    <t>2687305.457 1239620.595</t>
  </si>
  <si>
    <t>2687323.924 1239591.128</t>
  </si>
  <si>
    <t>2687344.746 1239522.757</t>
  </si>
  <si>
    <t>2687342.317 1239561.785</t>
  </si>
  <si>
    <t>2687361.302 1239531.709</t>
  </si>
  <si>
    <t>2687325.592 1239553.207</t>
  </si>
  <si>
    <t>2687306.933 1239583.073</t>
  </si>
  <si>
    <t>2687288.479 1239612.528</t>
  </si>
  <si>
    <t>2687302.341 1239635.650</t>
  </si>
  <si>
    <t>2687277.844 1239619.569</t>
  </si>
  <si>
    <t>2693749.777 1247140.065</t>
  </si>
  <si>
    <t>2686159.122 1237202.714</t>
  </si>
  <si>
    <t>41: Status 'bestehend'  ist mit dem Topic Bodenbedeckung projektiert der AV nicht kohärent &lt;/br&gt;62: 2 GWR-Gebäude (16993, 191992523) innerhalb des gleichen AV-Gebäudes</t>
  </si>
  <si>
    <t>62: 2 GWR-Gebäude (16993, 191992523) innerhalb des gleichen AV-Gebäudes</t>
  </si>
  <si>
    <t>42: die Kategorie 1020  ist mit dem Topic Einzelobjekte der AV nicht kohärent &lt;/br&gt;62: 8 GWR-Gebäude (191958126, 191958128, 191958129, 191958131, 191958132, 191958133, 191958134, 191958137) innerhalb des gleichen AV-Gebäudes</t>
  </si>
  <si>
    <t>42: die Kategorie 1060  ist mit dem Topic Einzelobjekte der AV nicht kohärent &lt;/br&gt;62: 8 GWR-Gebäude (191958126, 191958128, 191958129, 191958131, 191958132, 191958133, 191958134, 191958137) innerhalb des gleichen AV-Gebäudes</t>
  </si>
  <si>
    <t>12: Verknüpft mit EGID 191975535 in der gleiche Gemeinde&lt;/br&gt;41: Status 'im Bau' ist mit dem Topic Bodenbedeckung der AV nicht kohärent&lt;/br&gt;42: die Kategorie 1020  ist mit dem Topic Einzelobjekte der AV nicht kohärent &lt;/br&gt;62: 4 GWR-Gebäude (191975535, 191975536, 191975546, 191975548) innerhalb des gleichen AV-Gebäudes</t>
  </si>
  <si>
    <t>12: Verknüpft mit EGID 191975536 in der gleiche Gemeinde&lt;/br&gt;41: Status 'im Bau' ist mit dem Topic Bodenbedeckung der AV nicht kohärent&lt;/br&gt;42: die Kategorie 1020  ist mit dem Topic Einzelobjekte der AV nicht kohärent &lt;/br&gt;62: 4 GWR-Gebäude (191975535, 191975536, 191975546, 191975548) innerhalb des gleichen AV-Gebäudes</t>
  </si>
  <si>
    <t>12: Verknüpft mit EGID 191975546 in der gleiche Gemeinde&lt;/br&gt;41: Status 'im Bau' ist mit dem Topic Bodenbedeckung der AV nicht kohärent&lt;/br&gt;42: die Kategorie 1020  ist mit dem Topic Einzelobjekte der AV nicht kohärent &lt;/br&gt;62: 4 GWR-Gebäude (191975535, 191975536, 191975546, 191975548) innerhalb des gleichen AV-Gebäudes</t>
  </si>
  <si>
    <t>12: Verknüpft mit EGID 191975548 in der gleiche Gemeinde&lt;/br&gt;42: die Kategorie 1020  ist mit dem Topic Einzelobjekte der AV nicht kohärent &lt;/br&gt;62: 4 GWR-Gebäude (191975535, 191975536, 191975546, 191975548) innerhalb des gleichen AV-Gebäudes</t>
  </si>
  <si>
    <t>31: Kein AV-Umriss für das Gebäude 210219980</t>
  </si>
  <si>
    <t>31: Kein AV-Umriss für das Gebäude 210219981</t>
  </si>
  <si>
    <t>31: Kein AV-Umriss für das Gebäude 210253964</t>
  </si>
  <si>
    <t>31: Kein AV-Umriss für das Gebäude 210254034</t>
  </si>
  <si>
    <t>35: überholt im GWR. AV-Umriss schon verknüpft mit dem Gebäude mit EGID 210255478</t>
  </si>
  <si>
    <t>35: überholt im GWR. AV-Umriss schon verknüpft mit dem Gebäude mit EGID 210297037</t>
  </si>
  <si>
    <t>35: überholt im GWR. AV-Umriss schon verknüpft mit dem Gebäude mit EGID 210297039</t>
  </si>
  <si>
    <t>35: überholt im GWR. AV-Umriss schon verknüpft mit dem Gebäude mit EGID 210297042</t>
  </si>
  <si>
    <t>35: überholt im GWR. AV-Umriss schon verknüpft mit dem Gebäude mit EGID 210297041</t>
  </si>
  <si>
    <t>35: überholt im GWR. AV-Umriss schon verknüpft mit dem Gebäude mit EGID 191946923</t>
  </si>
  <si>
    <t>42: die Kategorie 1020 ist mit dem Topic Einzelobjekte der AV nicht kohärent &lt;/br&gt;62: 8 GWR-Gebäude (191958126, 191958128, 191958129, 191958131, 191958132, 191958133, 191958134, 191958137) innerhalb des gleichen AV-Gebäudes</t>
  </si>
  <si>
    <t>42: die Kategorie 1060 ist mit dem Topic Einzelobjekte der AV nicht kohärent &lt;/br&gt;62: 8 GWR-Gebäude (191958126, 191958128, 191958129, 191958131, 191958132, 191958133, 191958134, 191958137) innerhalb des gleichen AV-Gebäudes</t>
  </si>
  <si>
    <t>12: Verknüpft mit EGID 191975535 in der gleiche Gemeinde&lt;/br&gt;41: Status 'im Bau' ist mit dem Topic Bodenbedeckung der AV nicht kohärent&lt;/br&gt;42: die Kategorie 1020 ist mit dem Topic Einzelobjekte der AV nicht kohärent &lt;/br&gt;62: 4 GWR-Gebäude (191975535, 191975536, 191975546, 191975548) innerhalb des gleichen AV-Gebäudes</t>
  </si>
  <si>
    <t>12: Verknüpft mit EGID 191975536 in der gleiche Gemeinde&lt;/br&gt;41: Status 'im Bau' ist mit dem Topic Bodenbedeckung der AV nicht kohärent&lt;/br&gt;42: die Kategorie 1020 ist mit dem Topic Einzelobjekte der AV nicht kohärent &lt;/br&gt;62: 4 GWR-Gebäude (191975535, 191975536, 191975546, 191975548) innerhalb des gleichen AV-Gebäudes</t>
  </si>
  <si>
    <t>12: Verknüpft mit EGID 191975546 in der gleiche Gemeinde&lt;/br&gt;41: Status 'im Bau' ist mit dem Topic Bodenbedeckung der AV nicht kohärent&lt;/br&gt;42: die Kategorie 1020 ist mit dem Topic Einzelobjekte der AV nicht kohärent &lt;/br&gt;62: 4 GWR-Gebäude (191975535, 191975536, 191975546, 191975548) innerhalb des gleichen AV-Gebäudes</t>
  </si>
  <si>
    <t>12: Verknüpft mit EGID 191975548 in der gleiche Gemeinde&lt;/br&gt;42: die Kategorie 1020 ist mit dem Topic Einzelobjekte der AV nicht kohärent &lt;/br&gt;62: 4 GWR-Gebäude (191975535, 191975536, 191975546, 191975548) innerhalb des gleichen AV-Gebäudes</t>
  </si>
  <si>
    <t>Frohburgweg</t>
  </si>
  <si>
    <t>20.1</t>
  </si>
  <si>
    <t>6288</t>
  </si>
  <si>
    <t>CH880049997711</t>
  </si>
  <si>
    <t>2766</t>
  </si>
  <si>
    <t>Breitenacher</t>
  </si>
  <si>
    <t>24b</t>
  </si>
  <si>
    <t>3842</t>
  </si>
  <si>
    <t>1009</t>
  </si>
  <si>
    <t>CH807757876016</t>
  </si>
  <si>
    <t>4122</t>
  </si>
  <si>
    <t>UNG</t>
  </si>
  <si>
    <t>1206</t>
  </si>
  <si>
    <t>Burgstrasse</t>
  </si>
  <si>
    <t>Rickenbach Sulz</t>
  </si>
  <si>
    <t>CH918378467744</t>
  </si>
  <si>
    <t>3015</t>
  </si>
  <si>
    <t>946</t>
  </si>
  <si>
    <t>2694135.962 1277136.070</t>
  </si>
  <si>
    <t>2689494.139 1252080.866</t>
  </si>
  <si>
    <t>2686255.201 1253178.822</t>
  </si>
  <si>
    <t>2677764.882 1261475.799</t>
  </si>
  <si>
    <t>2682502.000 1238021.000</t>
  </si>
  <si>
    <t>2700369.000 1233274.000</t>
  </si>
  <si>
    <t>2700747.174 1234573.998</t>
  </si>
  <si>
    <t>2700774.375 1234567.713</t>
  </si>
  <si>
    <t>2689734.000 1242670.000</t>
  </si>
  <si>
    <t>2699345.474 1249658.438</t>
  </si>
  <si>
    <t>2689810.000 1250741.000</t>
  </si>
  <si>
    <t>2690679.969 1263346.871</t>
  </si>
  <si>
    <t>2697151.949 1266258.773</t>
  </si>
  <si>
    <t>2707998.621 1261129.353</t>
  </si>
  <si>
    <t>2679499.710 1261439.985</t>
  </si>
  <si>
    <t>2679487.910 1261443.476</t>
  </si>
  <si>
    <t>2701173.188 1236197.628</t>
  </si>
  <si>
    <t>41: Status 'bestehend'  ist mit dem Topic Bodenbedeckung projektiert der AV nicht kohärent &lt;/br&gt;62: 2 GWR-Gebäude (192016221, 210276947) innerhalb des gleichen AV-Gebäudes</t>
  </si>
  <si>
    <t>31: Kein AV-Umriss für das Gebäude 192020283</t>
  </si>
  <si>
    <t>31: Kein AV-Umriss für das Gebäude 210221618</t>
  </si>
  <si>
    <t>31: Kein AV-Umriss für das Gebäude 210221620</t>
  </si>
  <si>
    <t>31: Kein AV-Umriss für das Gebäude 210270981</t>
  </si>
  <si>
    <t>31: Kein AV-Umriss für das Gebäude 83717</t>
  </si>
  <si>
    <t>35: überholt im GWR. AV-Umriss schon verknüpft mit dem Gebäude mit EGID 191963087</t>
  </si>
  <si>
    <t>35: überholt im GWR. AV-Umriss schon verknüpft mit dem Gebäude mit EGID 69506</t>
  </si>
  <si>
    <t>35: überholt im GWR. AV-Umriss schon verknüpft mit dem Gebäude mit EGID 79962</t>
  </si>
  <si>
    <t>35: überholt im GWR. AV-Umriss schon verknüpft mit dem Gebäude mit EGID 201028420</t>
  </si>
  <si>
    <t>35: überholt im GWR. AV-Umriss schon verknüpft mit dem Gebäude mit EGID 192004857</t>
  </si>
  <si>
    <t>43: Gebäude 210243943 verknüpft, aber die Kategorie ist '1010 provisorische Unterkunft'</t>
  </si>
  <si>
    <t>43: Gebäude 210253944 verknüpft, aber die Kategorie ist '1010 provisorische Unterkunft'</t>
  </si>
  <si>
    <t>2681827.000 1259377.000</t>
  </si>
  <si>
    <t>2681810.083 1239840.481</t>
  </si>
  <si>
    <t>2696956.000 1233589.000</t>
  </si>
  <si>
    <t>2677777.717 1251262.210</t>
  </si>
  <si>
    <t>2677801.989 1251284.437</t>
  </si>
  <si>
    <t>2677537.273 1251436.926</t>
  </si>
  <si>
    <t>2677598.927 1251302.037</t>
  </si>
  <si>
    <t>2677525.622 1251432.213</t>
  </si>
  <si>
    <t>2679278.980 1268605.403</t>
  </si>
  <si>
    <t>2679274.965 1268609.470</t>
  </si>
  <si>
    <t>2696120.272 1234605.379</t>
  </si>
  <si>
    <t>2706686.912 1255032.854</t>
  </si>
  <si>
    <t>41: Status 'bestehend'  ist mit dem Topic Bodenbedeckung projektiert der AV nicht kohärent &lt;/br&gt;62: 2 GWR-Gebäude (119171, 210284408) innerhalb des gleichen AV-Gebäudes</t>
  </si>
  <si>
    <t>41: Status 'bestehend'  ist mit dem Topic Bodenbedeckung projektiert der AV nicht kohärent &lt;/br&gt;62: 2 GWR-Gebäude (119271, 191987327) innerhalb des gleichen AV-Gebäudes</t>
  </si>
  <si>
    <t>52: Der AV-EGID 19997158ist nicht kohärent mit dem GWR-EGID 191997158&lt;/br&gt;62: 2 GWR-Gebäude (191997158, 210220031) innerhalb des gleichen AV-Gebäudes</t>
  </si>
  <si>
    <t>52: Der AV-EGID 19997158ist nicht kohärent mit dem GWR-EGID 210220031&lt;/br&gt;62: 2 GWR-Gebäude (191997158, 210220031) innerhalb des gleichen AV-Gebäudes</t>
  </si>
  <si>
    <t>52: Der AV-EGID 191948572ist nicht kohärent mit dem GWR-EGID 192003543&lt;/br&gt;62: 2 GWR-Gebäude (192003543, 210186585) innerhalb des gleichen AV-Gebäudes</t>
  </si>
  <si>
    <t>31: Kein AV-Umriss für das Gebäude 210206195</t>
  </si>
  <si>
    <t>35: überholt im GWR. AV-Umriss schon verknüpft mit dem Gebäude mit EGID 210219198</t>
  </si>
  <si>
    <t>35: überholt im GWR. AV-Umriss schon verknüpft mit dem Gebäude mit EGID 78114</t>
  </si>
  <si>
    <t>35: überholt im GWR. AV-Umriss schon verknüpft mit dem Gebäude mit EGID 191987316</t>
  </si>
  <si>
    <t>2689347.396 1255728.790</t>
  </si>
  <si>
    <t>2680313.836 1260199.520</t>
  </si>
  <si>
    <t>2680308.623 1260210.469</t>
  </si>
  <si>
    <t>2671038.167 1262293.995</t>
  </si>
  <si>
    <t>2671048.432 1262297.019</t>
  </si>
  <si>
    <t>2682996.975 1256246.868</t>
  </si>
  <si>
    <t>2684135.000 1241192.000</t>
  </si>
  <si>
    <t>2684139.000 1241179.000</t>
  </si>
  <si>
    <t>2683472.000 1237735.000</t>
  </si>
  <si>
    <t>2684023.349 1239977.062</t>
  </si>
  <si>
    <t>2689696.860 1237304.973</t>
  </si>
  <si>
    <t>2696813.890 1236792.494</t>
  </si>
  <si>
    <t>2696824.537 1236778.979</t>
  </si>
  <si>
    <t>2706250.413 1248213.691</t>
  </si>
  <si>
    <t>2702161.939 1276523.487</t>
  </si>
  <si>
    <t>2700924.679 1278499.600</t>
  </si>
  <si>
    <t>2700908.490 1278545.095</t>
  </si>
  <si>
    <t>2690864.421 1253904.190</t>
  </si>
  <si>
    <t>2681115.721 1270270.936</t>
  </si>
  <si>
    <t>2687260.839 1261891.830</t>
  </si>
  <si>
    <t>2680433.540 1267573.818</t>
  </si>
  <si>
    <t>2680713.236 1267754.878</t>
  </si>
  <si>
    <t>2680722.175 1267808.459</t>
  </si>
  <si>
    <t>2680729.079 1267771.806</t>
  </si>
  <si>
    <t>41: Status 'bestehend'  ist mit dem Topic Bodenbedeckung projektiert der AV nicht kohärent &lt;/br&gt;62: 3 GWR-Gebäude (33168, 191975065, 191998833) innerhalb des gleichen AV-Gebäudes</t>
  </si>
  <si>
    <t>31: Kein AV-Umriss für das Gebäude 210241061</t>
  </si>
  <si>
    <t>31: Kein AV-Umriss für das Gebäude 210244005</t>
  </si>
  <si>
    <t>31: Kein AV-Umriss für das Gebäude 210244060</t>
  </si>
  <si>
    <t>31: Kein AV-Umriss für das Gebäude 210236143</t>
  </si>
  <si>
    <t>31: Kein AV-Umriss für das Gebäude 191971836&lt;/br&gt;33: Das Gebäude 191971836 has GSTAT '1003 im Bau'</t>
  </si>
  <si>
    <t>31: Kein AV-Umriss für das Gebäude 191971837&lt;/br&gt;33: Das Gebäude 191971837 has GSTAT '1003 im Bau'</t>
  </si>
  <si>
    <t>31: Kein AV-Umriss für das Gebäude 192021310</t>
  </si>
  <si>
    <t>31: Kein AV-Umriss für das Gebäude 210282945</t>
  </si>
  <si>
    <t>31: Kein AV-Umriss für das Gebäude 76600</t>
  </si>
  <si>
    <t>31: Kein AV-Umriss für das Gebäude 210246965</t>
  </si>
  <si>
    <t>31: Kein AV-Umriss für das Gebäude 210271262</t>
  </si>
  <si>
    <t>31: Kein AV-Umriss für das Gebäude 210271332</t>
  </si>
  <si>
    <t>31: Kein AV-Umriss für das Gebäude 210271335</t>
  </si>
  <si>
    <t>35: überholt im GWR. AV-Umriss schon verknüpft mit dem Gebäude mit EGID 210220577</t>
  </si>
  <si>
    <t>35: überholt im GWR. AV-Umriss schon verknüpft mit dem Gebäude mit EGID 191990929</t>
  </si>
  <si>
    <t>35: überholt im GWR. AV-Umriss schon verknüpft mit dem Gebäude mit EGID 191997098</t>
  </si>
  <si>
    <t>2677573.024 1230842.100</t>
  </si>
  <si>
    <t>2690164.320 1280528.396</t>
  </si>
  <si>
    <t>2682452.000 1274270.000</t>
  </si>
  <si>
    <t>2678170.933 1262516.893</t>
  </si>
  <si>
    <t>2678160.533 1262523.305</t>
  </si>
  <si>
    <t>2682655.277 1255887.832</t>
  </si>
  <si>
    <t>2682673.157 1255884.893</t>
  </si>
  <si>
    <t>2687717.117 1240000.444</t>
  </si>
  <si>
    <t>2695930.000 1234226.000</t>
  </si>
  <si>
    <t>2690455.880 1236500.168</t>
  </si>
  <si>
    <t>2698256.259 1232788.069</t>
  </si>
  <si>
    <t>2690978.000 1245794.000</t>
  </si>
  <si>
    <t>2693010.339 1265138.543</t>
  </si>
  <si>
    <t>2676247.082 1236870.059</t>
  </si>
  <si>
    <t>2684221.719 1259772.135</t>
  </si>
  <si>
    <t>2671394.795 1256957.633</t>
  </si>
  <si>
    <t>2709288.079 1264485.247</t>
  </si>
  <si>
    <t>2708267.217 1255512.393</t>
  </si>
  <si>
    <t>2673305.063 1253091.156</t>
  </si>
  <si>
    <t>41: Status 'bestehend'  ist mit dem Topic Bodenbedeckung projektiert der AV nicht kohärent &lt;/br&gt;62: 2 GWR-Gebäude (191956555, 191956556) innerhalb des gleichen AV-Gebäudes</t>
  </si>
  <si>
    <t>12: Verknüpft mit EGID 36083 in der gleiche Gemeinde&lt;/br&gt;41: Status 'bestehend'  ist mit dem Topic Bodenbedeckung projektiert der AV nicht kohärent &lt;/br&gt;62: 2 GWR-Gebäude (36083, 191985610) innerhalb des gleichen AV-Gebäudes</t>
  </si>
  <si>
    <t>31: Kein AV-Umriss für das Gebäude 191949259</t>
  </si>
  <si>
    <t>31: Kein AV-Umriss für das Gebäude 210243716</t>
  </si>
  <si>
    <t>31: Kein AV-Umriss für das Gebäude 210274508</t>
  </si>
  <si>
    <t>31: Kein AV-Umriss für das Gebäude 191983277</t>
  </si>
  <si>
    <t>35: überholt im GWR. AV-Umriss schon verknüpft mit dem Gebäude mit EGID 191988271</t>
  </si>
  <si>
    <t>35: überholt im GWR. AV-Umriss schon verknüpft mit dem Gebäude mit EGID 73223</t>
  </si>
  <si>
    <t>35: überholt im GWR. AV-Umriss schon verknüpft mit dem Gebäude mit EGID 191997667</t>
  </si>
  <si>
    <t>35: überholt im GWR. AV-Umriss schon verknüpft mit dem Gebäude mit EGID 210131446</t>
  </si>
  <si>
    <t>35: überholt im GWR. AV-Umriss schon verknüpft mit dem Gebäude mit EGID 2318040</t>
  </si>
  <si>
    <t>Haus West</t>
  </si>
  <si>
    <t>210</t>
  </si>
  <si>
    <t>2679127.500 1235591.500</t>
  </si>
  <si>
    <t>2683080.083 1264954.058</t>
  </si>
  <si>
    <t>2677217.093 1259875.065</t>
  </si>
  <si>
    <t>2679058.000 1258912.000</t>
  </si>
  <si>
    <t>2679056.000 1258921.000</t>
  </si>
  <si>
    <t>2694334.350 1228467.949</t>
  </si>
  <si>
    <t>2683921.163 1240600.792</t>
  </si>
  <si>
    <t>2683895.853 1240594.622</t>
  </si>
  <si>
    <t>2683922.702 1240567.101</t>
  </si>
  <si>
    <t>2683906.574 1240552.465</t>
  </si>
  <si>
    <t>2698311.000 1232506.000</t>
  </si>
  <si>
    <t>2697382.334 1240782.786</t>
  </si>
  <si>
    <t>2689452.000 1253285.000</t>
  </si>
  <si>
    <t>2676172.000 1246809.000</t>
  </si>
  <si>
    <t>2692705.416 1231817.044</t>
  </si>
  <si>
    <t>2677811.836 1233224.228</t>
  </si>
  <si>
    <t>2702816.142 1243335.987</t>
  </si>
  <si>
    <t>2697774.444 1233881.266</t>
  </si>
  <si>
    <t>2706181.291 1254179.055</t>
  </si>
  <si>
    <t>2706010.269 1255810.277</t>
  </si>
  <si>
    <t>2706565.394 1254943.558</t>
  </si>
  <si>
    <t>2706564.528 1254937.775</t>
  </si>
  <si>
    <t>2706563.320 1254930.680</t>
  </si>
  <si>
    <t>2705696.987 1255891.748</t>
  </si>
  <si>
    <t>2674959.461 1249355.888</t>
  </si>
  <si>
    <t>2674949.280 1249352.303</t>
  </si>
  <si>
    <t>2674932.923 1249343.647</t>
  </si>
  <si>
    <t>2674979.665 1249044.331</t>
  </si>
  <si>
    <t>2675047.471 1248802.299</t>
  </si>
  <si>
    <t>2675196.453 1248783.999</t>
  </si>
  <si>
    <t>2675188.248 1248766.011</t>
  </si>
  <si>
    <t>2674962.223 1248868.868</t>
  </si>
  <si>
    <t>2674946.280 1248668.890</t>
  </si>
  <si>
    <t>2674945.629 1248658.092</t>
  </si>
  <si>
    <t>2674814.045 1248410.413</t>
  </si>
  <si>
    <t>2674743.918 1248866.223</t>
  </si>
  <si>
    <t>2674800.091 1248897.322</t>
  </si>
  <si>
    <t>2674847.452 1249011.901</t>
  </si>
  <si>
    <t>2674851.264 1249008.888</t>
  </si>
  <si>
    <t>2674905.336 1249244.332</t>
  </si>
  <si>
    <t>2674898.031 1249196.499</t>
  </si>
  <si>
    <t>2674754.646 1249273.129</t>
  </si>
  <si>
    <t>2674717.306 1249271.437</t>
  </si>
  <si>
    <t>2674710.324 1249255.957</t>
  </si>
  <si>
    <t>2674706.919 1249241.097</t>
  </si>
  <si>
    <t>2674741.688 1249362.460</t>
  </si>
  <si>
    <t>2674506.773 1248755.505</t>
  </si>
  <si>
    <t>2674416.661 1248633.163</t>
  </si>
  <si>
    <t>2674370.602 1248565.711</t>
  </si>
  <si>
    <t>2674437.865 1248480.791</t>
  </si>
  <si>
    <t>2674460.075 1248519.098</t>
  </si>
  <si>
    <t>2674209.145 1248471.825</t>
  </si>
  <si>
    <t>2674156.230 1248408.495</t>
  </si>
  <si>
    <t>2674180.326 1248434.526</t>
  </si>
  <si>
    <t>2674247.226 1248372.029</t>
  </si>
  <si>
    <t>2674259.953 1248273.138</t>
  </si>
  <si>
    <t>2674267.870 1248023.102</t>
  </si>
  <si>
    <t>2674262.499 1247993.223</t>
  </si>
  <si>
    <t>2674244.068 1247989.123</t>
  </si>
  <si>
    <t>2674496.669 1248083.353</t>
  </si>
  <si>
    <t>2674317.562 1249440.251</t>
  </si>
  <si>
    <t>2674273.341 1249431.200</t>
  </si>
  <si>
    <t>2674125.311 1249299.060</t>
  </si>
  <si>
    <t>2674441.571 1249142.637</t>
  </si>
  <si>
    <t>2674537.615 1249003.187</t>
  </si>
  <si>
    <t>2674636.859 1246869.706</t>
  </si>
  <si>
    <t>2674580.815 1246853.817</t>
  </si>
  <si>
    <t>2674433.610 1249257.982</t>
  </si>
  <si>
    <t>2674296.256 1248190.066</t>
  </si>
  <si>
    <t>2701533.430 1264616.660</t>
  </si>
  <si>
    <t>2701542.908 1264616.157</t>
  </si>
  <si>
    <t>62: 2 GWR-Gebäude (210287844, 210298330) innerhalb des gleichen AV-Gebäudes</t>
  </si>
  <si>
    <t>31: Kein AV-Umriss für das Gebäude 191957149&lt;/br&gt;33: Das Gebäude 191957149 has GSTAT '1003 im Bau'</t>
  </si>
  <si>
    <t>31: Kein AV-Umriss für das Gebäude 210192990</t>
  </si>
  <si>
    <t>31: Kein AV-Umriss für das Gebäude 191948591</t>
  </si>
  <si>
    <t>31: Kein AV-Umriss für das Gebäude 191973147</t>
  </si>
  <si>
    <t>31: Kein AV-Umriss für das Gebäude 210274361</t>
  </si>
  <si>
    <t>31: Kein AV-Umriss für das Gebäude 210274369</t>
  </si>
  <si>
    <t>31: Kein AV-Umriss für das Gebäude 210225526&lt;/br&gt;33: Das Gebäude 210225526 has GSTAT '1003 im Bau'</t>
  </si>
  <si>
    <t>31: Kein AV-Umriss für das Gebäude 210209943</t>
  </si>
  <si>
    <t>31: Kein AV-Umriss für das Gebäude 210209944</t>
  </si>
  <si>
    <t>31: Kein AV-Umriss für das Gebäude 210209945</t>
  </si>
  <si>
    <t>31: Kein AV-Umriss für das Gebäude 210209946</t>
  </si>
  <si>
    <t>31: Kein AV-Umriss für das Gebäude 191973292&lt;/br&gt;33: Das Gebäude 191973292 has GSTAT '1003 im Bau'</t>
  </si>
  <si>
    <t>31: Kein AV-Umriss für das Gebäude 191973293&lt;/br&gt;33: Das Gebäude 191973293 has GSTAT '1003 im Bau'</t>
  </si>
  <si>
    <t>31: Kein AV-Umriss für das Gebäude 210272267</t>
  </si>
  <si>
    <t>35: überholt im GWR. AV-Umriss schon verknüpft mit dem Gebäude mit EGID 191976631</t>
  </si>
  <si>
    <t>35: überholt im GWR. AV-Umriss schon verknüpft mit dem Gebäude mit EGID 78632</t>
  </si>
  <si>
    <t>35: überholt im GWR. AV-Umriss schon verknüpft mit dem Gebäude mit EGID 191979191</t>
  </si>
  <si>
    <t>35: überholt im GWR. AV-Umriss schon verknüpft mit dem Gebäude mit EGID 210208442</t>
  </si>
  <si>
    <t>2686878.000 1241712.000</t>
  </si>
  <si>
    <t>2686867.896 1241712.090</t>
  </si>
  <si>
    <t>2696447.822 1237998.904</t>
  </si>
  <si>
    <t>2696460.764 1237982.473</t>
  </si>
  <si>
    <t>2684162.367 1259406.567</t>
  </si>
  <si>
    <t>41: Status 'bestehend'  ist mit dem Topic Bodenbedeckung projektiert der AV nicht kohärent &lt;/br&gt;62: 2 GWR-Gebäude (94963, 191977077) innerhalb des gleichen AV-Gebäudes</t>
  </si>
  <si>
    <t>31: Kein AV-Umriss für das Gebäude 210290499</t>
  </si>
  <si>
    <t>2684292.000 1239989.000</t>
  </si>
  <si>
    <t>2701165.000 1232385.000</t>
  </si>
  <si>
    <t>2697978.572 1265920.723</t>
  </si>
  <si>
    <t>2676205.538 1250313.344</t>
  </si>
  <si>
    <t>2691979.000 1232073.000</t>
  </si>
  <si>
    <t>2696343.000 1255857.000</t>
  </si>
  <si>
    <t>2689917.458 1252606.219</t>
  </si>
  <si>
    <t>2689980.508 1252673.312</t>
  </si>
  <si>
    <t>2689939.443 1252630.151</t>
  </si>
  <si>
    <t>2675774.717 1252131.844</t>
  </si>
  <si>
    <t>41: Status 'bestehend'  ist mit dem Topic Bodenbedeckung projektiert der AV nicht kohärent &lt;/br&gt;62: 2 GWR-Gebäude (102410, 191953743) innerhalb des gleichen AV-Gebäudes</t>
  </si>
  <si>
    <t>62: 2 GWR-Gebäude (191963280, 191963281) innerhalb des gleichen AV-Gebäudes</t>
  </si>
  <si>
    <t>31: Kein AV-Umriss für das Gebäude 192021776</t>
  </si>
  <si>
    <t>31: Kein AV-Umriss für das Gebäude 191989136</t>
  </si>
  <si>
    <t>31: Kein AV-Umriss für das Gebäude 210293974</t>
  </si>
  <si>
    <t>31: Kein AV-Umriss für das Gebäude 120164</t>
  </si>
  <si>
    <t>31: Kein AV-Umriss für das Gebäude 210289028</t>
  </si>
  <si>
    <t>31: Kein AV-Umriss für das Gebäude 191968635</t>
  </si>
  <si>
    <t>35: überholt im GWR. AV-Umriss schon verknüpft mit dem Gebäude mit EGID 192005034</t>
  </si>
  <si>
    <t>35: überholt im GWR. AV-Umriss schon verknüpft mit dem Gebäude mit EGID 191988346</t>
  </si>
  <si>
    <t>35: überholt im GWR. AV-Umriss schon verknüpft mit dem Gebäude mit EGID 210291132</t>
  </si>
  <si>
    <t xml:space="preserve">14: AV-Gebäude verknüpft mit EGID 210131525, but status is 'abgebrochen / aufgehoben'&lt;/br&gt;42: die Kategorie 1060 ist mit dem Topic Einzelobjekte der AV nicht kohärent </t>
  </si>
  <si>
    <t>CH227720578370</t>
  </si>
  <si>
    <t>IE7368</t>
  </si>
  <si>
    <t>4714</t>
  </si>
  <si>
    <t>2695650.000 1228827.000</t>
  </si>
  <si>
    <t>2694242.000 1227486.000</t>
  </si>
  <si>
    <t>2684754.061 1239348.842</t>
  </si>
  <si>
    <t>2694666.000 1256561.000</t>
  </si>
  <si>
    <t>2691044.321 1245169.825</t>
  </si>
  <si>
    <t>2690323.390 1244752.224</t>
  </si>
  <si>
    <t>2701279.614 1266542.696</t>
  </si>
  <si>
    <t>2688091.465 1240083.406</t>
  </si>
  <si>
    <t>2687209.773 1240430.132</t>
  </si>
  <si>
    <t>2691939.142 1235774.180</t>
  </si>
  <si>
    <t>2692604.610 1235666.181</t>
  </si>
  <si>
    <t>2692657.390 1235518.726</t>
  </si>
  <si>
    <t>2692104.375 1236290.638</t>
  </si>
  <si>
    <t>2689673.485 1237492.005</t>
  </si>
  <si>
    <t>2691211.156 1237325.143</t>
  </si>
  <si>
    <t>2677363.130 1250522.412</t>
  </si>
  <si>
    <t>2675192.939 1250618.616</t>
  </si>
  <si>
    <t>31: Kein AV-Umriss für das Gebäude 210220629</t>
  </si>
  <si>
    <t>31: Kein AV-Umriss für das Gebäude 210297483</t>
  </si>
  <si>
    <t>31: Kein AV-Umriss für das Gebäude 192010284&lt;/br&gt;33: Das Gebäude 192010284 has GSTAT '1003 im Bau'</t>
  </si>
  <si>
    <t>31: Kein AV-Umriss für das Gebäude 210225525&lt;/br&gt;33: Das Gebäude 210225525 has GSTAT '1003 im Bau'</t>
  </si>
  <si>
    <t>31: Kein AV-Umriss für das Gebäude 192014910</t>
  </si>
  <si>
    <t>31: Kein AV-Umriss für das Gebäude 210286562</t>
  </si>
  <si>
    <t>31: Kein AV-Umriss für das Gebäude 210287080</t>
  </si>
  <si>
    <t>35: überholt im GWR. AV-Umriss schon verknüpft mit dem Gebäude mit EGID 192021423</t>
  </si>
  <si>
    <t>35: überholt im GWR. AV-Umriss schon verknüpft mit dem Gebäude mit EGID 192020373</t>
  </si>
  <si>
    <t>35: überholt im GWR. AV-Umriss schon verknüpft mit dem Gebäude mit EGID 192006991</t>
  </si>
  <si>
    <t>Waldhütte</t>
  </si>
  <si>
    <t>2681114.000 1261982.000</t>
  </si>
  <si>
    <t>2676497.755 1259080.572</t>
  </si>
  <si>
    <t>2683055.111 1238559.105</t>
  </si>
  <si>
    <t>2700752.000 1234601.000</t>
  </si>
  <si>
    <t>2701601.620 1234068.097</t>
  </si>
  <si>
    <t>2701592.511 1234049.651</t>
  </si>
  <si>
    <t>2693354.000 1253749.000</t>
  </si>
  <si>
    <t>2693345.000 1253754.000</t>
  </si>
  <si>
    <t>2693367.500 1253789.500</t>
  </si>
  <si>
    <t>2693354.750 1253791.500</t>
  </si>
  <si>
    <t>2686799.000 1249290.000</t>
  </si>
  <si>
    <t>2694416.000 1239034.000</t>
  </si>
  <si>
    <t>2694407.000 1239041.000</t>
  </si>
  <si>
    <t>2697935.183 1244185.673</t>
  </si>
  <si>
    <t>2697947.951 1244178.652</t>
  </si>
  <si>
    <t>2677244.870 1245788.765</t>
  </si>
  <si>
    <t>2676864.375 1251341.454</t>
  </si>
  <si>
    <t>2674866.000 1249095.000</t>
  </si>
  <si>
    <t>2705308.052 1262870.854</t>
  </si>
  <si>
    <t>2705311.596 1262867.779</t>
  </si>
  <si>
    <t>2702657.211 1241121.785</t>
  </si>
  <si>
    <t>2691194.751 1236134.893</t>
  </si>
  <si>
    <t>2689741.849 1242987.370</t>
  </si>
  <si>
    <t>2704974.352 1247224.931</t>
  </si>
  <si>
    <t>2706118.378 1255195.489</t>
  </si>
  <si>
    <t>2693888.544 1252966.330</t>
  </si>
  <si>
    <t>41: Status 'bestehend'  ist mit dem Topic Bodenbedeckung projektiert der AV nicht kohärent &lt;/br&gt;62: 2 GWR-Gebäude (210269559, 210269645) innerhalb des gleichen AV-Gebäudes</t>
  </si>
  <si>
    <t>62: 2 GWR-Gebäude (191992975, 191996590) innerhalb des gleichen AV-Gebäudes</t>
  </si>
  <si>
    <t>41: Status 'bestehend'  ist mit dem Topic Bodenbedeckung projektiert der AV nicht kohärent &lt;/br&gt;62: 3 GWR-Gebäude (100965, 191990555, 210259443) innerhalb des gleichen AV-Gebäudes</t>
  </si>
  <si>
    <t>52: Der AV-EGID 210295308ist nicht kohärent mit dem GWR-EGID 2294299&lt;/br&gt;62: 2 GWR-Gebäude (2294299, 210295307) innerhalb des gleichen AV-Gebäudes</t>
  </si>
  <si>
    <t>31: Kein AV-Umriss für das Gebäude 210254090</t>
  </si>
  <si>
    <t>31: Kein AV-Umriss für das Gebäude 192025411</t>
  </si>
  <si>
    <t>31: Kein AV-Umriss für das Gebäude 192025412</t>
  </si>
  <si>
    <t>31: Kein AV-Umriss für das Gebäude 192025413</t>
  </si>
  <si>
    <t>31: Kein AV-Umriss für das Gebäude 192025414</t>
  </si>
  <si>
    <t>31: Kein AV-Umriss für das Gebäude 191999431</t>
  </si>
  <si>
    <t>31: Kein AV-Umriss für das Gebäude 210209610</t>
  </si>
  <si>
    <t>31: Kein AV-Umriss für das Gebäude 210267838</t>
  </si>
  <si>
    <t>31: Kein AV-Umriss für das Gebäude 210297044</t>
  </si>
  <si>
    <t>35: überholt im GWR. AV-Umriss schon verknüpft mit dem Gebäude mit EGID 192003292</t>
  </si>
  <si>
    <t>35: überholt im GWR. AV-Umriss schon verknüpft mit dem Gebäude mit EGID 192019385</t>
  </si>
  <si>
    <t>35: überholt im GWR. AV-Umriss schon verknüpft mit dem Gebäude mit EGID 192010274</t>
  </si>
  <si>
    <t>35: überholt im GWR. AV-Umriss schon verknüpft mit dem Gebäude mit EGID 192021964</t>
  </si>
  <si>
    <t>35: überholt im GWR. AV-Umriss schon verknüpft mit dem Gebäude mit EGID 192023739</t>
  </si>
  <si>
    <t xml:space="preserve">14: AV-Gebäude verknüpft mit EGID 192007182, but status is 'abgebrochen / aufgehoben'&lt;/br&gt;42: die Kategorie 1060 ist mit dem Topic Einzelobjekte der AV nicht kohärent </t>
  </si>
  <si>
    <t>42: die Kategorie 1040 ist mit dem Topic Einzelobjekte der AV nicht kohärent &lt;/br&gt;52: Der AV-EGID 79833 ist nicht kohärent mit dem GWR-EGID 192018748&lt;/br&gt;52: Der AV-EGID 79833 ist nicht kohärent mit dem GWR-EGID 192018749&lt;/br&gt;52: Der AV-EGID 79833 ist nicht kohärent mit dem GWR-EGID 192018750</t>
  </si>
  <si>
    <t>2678782.410 1242376.585</t>
  </si>
  <si>
    <t>2678744.759 1242356.187</t>
  </si>
  <si>
    <t>2678776.395 1242373.360</t>
  </si>
  <si>
    <t>2678742.677 1242361.520</t>
  </si>
  <si>
    <t>2677789.000 1257775.000</t>
  </si>
  <si>
    <t>2677787.000 1257775.000</t>
  </si>
  <si>
    <t>2683416.206 1243025.835</t>
  </si>
  <si>
    <t>2691813.891 1235703.216</t>
  </si>
  <si>
    <t>2691770.960 1235758.708</t>
  </si>
  <si>
    <t>2691843.822 1235769.111</t>
  </si>
  <si>
    <t>2691838.536 1235773.745</t>
  </si>
  <si>
    <t>2699917.692 1254608.247</t>
  </si>
  <si>
    <t>2699920.198 1254613.159</t>
  </si>
  <si>
    <t>2706293.000 1254928.000</t>
  </si>
  <si>
    <t>2677788.474 1246014.260</t>
  </si>
  <si>
    <t>2680496.227 1262545.153</t>
  </si>
  <si>
    <t>2696390.482 1238051.857</t>
  </si>
  <si>
    <t>2706298.713 1254925.449</t>
  </si>
  <si>
    <t>2702877.203 1255504.887</t>
  </si>
  <si>
    <t>41: Status 'bestehend'  ist mit dem Topic Bodenbedeckung projektiert der AV nicht kohärent &lt;/br&gt;62: 2 GWR-Gebäude (210245396, 210245424) innerhalb des gleichen AV-Gebäudes</t>
  </si>
  <si>
    <t>62: 2 GWR-Gebäude (210296046, 210296048) innerhalb des gleichen AV-Gebäudes</t>
  </si>
  <si>
    <t>62: 2 GWR-Gebäude (210296047, 210296052) innerhalb des gleichen AV-Gebäudes</t>
  </si>
  <si>
    <t>41: Status 'bestehend'  ist mit dem Topic Bodenbedeckung projektiert der AV nicht kohärent &lt;/br&gt;62: 2 GWR-Gebäude (210298567, 210298568) innerhalb des gleichen AV-Gebäudes</t>
  </si>
  <si>
    <t>62: 3 GWR-Gebäude (192011147, 192011148, 192011149) innerhalb des gleichen AV-Gebäudes</t>
  </si>
  <si>
    <t>41: Status 'bestehend'  ist mit dem Topic Bodenbedeckung projektiert der AV nicht kohärent &lt;/br&gt;62: 2 GWR-Gebäude (122928, 192024909) innerhalb des gleichen AV-Gebäudes</t>
  </si>
  <si>
    <t>31: Kein AV-Umriss für das Gebäude 210217423</t>
  </si>
  <si>
    <t>31: Kein AV-Umriss für das Gebäude 192019569</t>
  </si>
  <si>
    <t>31: Kein AV-Umriss für das Gebäude 210225527</t>
  </si>
  <si>
    <t>31: Kein AV-Umriss für das Gebäude 210282758</t>
  </si>
  <si>
    <t>31: Kein AV-Umriss für das Gebäude 210283182</t>
  </si>
  <si>
    <t>31: Kein AV-Umriss für das Gebäude 210283183</t>
  </si>
  <si>
    <t>31: Kein AV-Umriss für das Gebäude 210283184</t>
  </si>
  <si>
    <t>35: überholt im GWR. AV-Umriss schon verknüpft mit dem Gebäude mit EGID 210262896</t>
  </si>
  <si>
    <t>35: überholt im GWR. AV-Umriss schon verknüpft mit dem Gebäude mit EGID 192012985</t>
  </si>
  <si>
    <t>2688477.000 1280412.000</t>
  </si>
  <si>
    <t>2678075.320 1262453.108</t>
  </si>
  <si>
    <t>2684117.421 1241206.938</t>
  </si>
  <si>
    <t>2684125.704 1241209.801</t>
  </si>
  <si>
    <t>2684103.841 1241196.065</t>
  </si>
  <si>
    <t>2684107.703 1241186.099</t>
  </si>
  <si>
    <t>2684111.890 1241174.258</t>
  </si>
  <si>
    <t>2684115.172 1241164.067</t>
  </si>
  <si>
    <t>2684132.441 1241163.500</t>
  </si>
  <si>
    <t>2684140.964 1241165.475</t>
  </si>
  <si>
    <t>2683217.652 1242820.643</t>
  </si>
  <si>
    <t>2683215.516 1242831.071</t>
  </si>
  <si>
    <t>2683219.745 1242837.238</t>
  </si>
  <si>
    <t>2684128.780 1241184.841</t>
  </si>
  <si>
    <t>2684098.087 1241212.151</t>
  </si>
  <si>
    <t>2684100.904 1241204.242</t>
  </si>
  <si>
    <t>2684420.506 1239986.310</t>
  </si>
  <si>
    <t>2684398.807 1239993.454</t>
  </si>
  <si>
    <t>2700424.000 1234113.000</t>
  </si>
  <si>
    <t>2697004.000 1236238.000</t>
  </si>
  <si>
    <t>2699870.000 1232761.000</t>
  </si>
  <si>
    <t>2690906.000 1250048.000</t>
  </si>
  <si>
    <t>2689675.088 1251087.732</t>
  </si>
  <si>
    <t>2690436.868 1251525.326</t>
  </si>
  <si>
    <t>2706261.000 1254073.000</t>
  </si>
  <si>
    <t>2706256.000 1254074.000</t>
  </si>
  <si>
    <t>2706257.000 1254071.000</t>
  </si>
  <si>
    <t>2676697.000 1247364.000</t>
  </si>
  <si>
    <t>2691613.777 1251882.449</t>
  </si>
  <si>
    <t>2691685.397 1251049.598</t>
  </si>
  <si>
    <t>2696880.984 1262179.720</t>
  </si>
  <si>
    <t>41: Status 'bestehend'  ist mit dem Topic Bodenbedeckung projektiert der AV nicht kohärent &lt;/br&gt;62: 2 GWR-Gebäude (56886, 56888) innerhalb des gleichen AV-Gebäudes</t>
  </si>
  <si>
    <t>41: Status 'bestehend'  ist mit dem Topic Bodenbedeckung projektiert der AV nicht kohärent &lt;/br&gt;62: 2 GWR-Gebäude (56890, 56892) innerhalb des gleichen AV-Gebäudes</t>
  </si>
  <si>
    <t>41: Status 'bestehend'  ist mit dem Topic Bodenbedeckung projektiert der AV nicht kohärent &lt;/br&gt;62: 4 GWR-Gebäude (57232, 191949458, 191976783, 210236317) innerhalb des gleichen AV-Gebäudes</t>
  </si>
  <si>
    <t>12: Verknüpft mit EGID 192011147 in der gleiche Gemeinde&lt;/br&gt;42: die Kategorie 1020  ist mit dem Topic Einzelobjekte der AV nicht kohärent &lt;/br&gt;62: 3 GWR-Gebäude (192011147, 192011148, 192011149) innerhalb des gleichen AV-Gebäudes</t>
  </si>
  <si>
    <t>12: Verknüpft mit EGID 192011149 in der gleiche Gemeinde&lt;/br&gt;42: die Kategorie 1030  ist mit dem Topic Einzelobjekte der AV nicht kohärent &lt;/br&gt;62: 3 GWR-Gebäude (192011147, 192011148, 192011149) innerhalb des gleichen AV-Gebäudes</t>
  </si>
  <si>
    <t>31: Kein AV-Umriss für das Gebäude 56883</t>
  </si>
  <si>
    <t>31: Kein AV-Umriss für das Gebäude 56884</t>
  </si>
  <si>
    <t>31: Kein AV-Umriss für das Gebäude 56893</t>
  </si>
  <si>
    <t>31: Kein AV-Umriss für das Gebäude 56894</t>
  </si>
  <si>
    <t>31: Kein AV-Umriss für das Gebäude 210236419</t>
  </si>
  <si>
    <t>31: Kein AV-Umriss für das Gebäude 210236457</t>
  </si>
  <si>
    <t>31: Kein AV-Umriss für das Gebäude 210236507</t>
  </si>
  <si>
    <t>31: Kein AV-Umriss für das Gebäude 210236577</t>
  </si>
  <si>
    <t>31: Kein AV-Umriss für das Gebäude 210209695</t>
  </si>
  <si>
    <t>31: Kein AV-Umriss für das Gebäude 192026664</t>
  </si>
  <si>
    <t>31: Kein AV-Umriss für das Gebäude 191978440</t>
  </si>
  <si>
    <t>31: Kein AV-Umriss für das Gebäude 210284722</t>
  </si>
  <si>
    <t>31: Kein AV-Umriss für das Gebäude 210292276</t>
  </si>
  <si>
    <t>31: Kein AV-Umriss für das Gebäude 192019706&lt;/br&gt;33: Das Gebäude 192019706 has GSTAT '1003 im Bau'</t>
  </si>
  <si>
    <t>31: Kein AV-Umriss für das Gebäude 192019707&lt;/br&gt;33: Das Gebäude 192019707 has GSTAT '1003 im Bau'</t>
  </si>
  <si>
    <t>31: Kein AV-Umriss für das Gebäude 192023848&lt;/br&gt;33: Das Gebäude 192023848 has GSTAT '1003 im Bau'</t>
  </si>
  <si>
    <t>31: Kein AV-Umriss für das Gebäude 121634</t>
  </si>
  <si>
    <t>35: überholt im GWR. AV-Umriss schon verknüpft mit dem Gebäude mit EGID 191966165</t>
  </si>
  <si>
    <t>35: überholt im GWR. AV-Umriss schon verknüpft mit dem Gebäude mit EGID 191964658</t>
  </si>
  <si>
    <t>35: überholt im GWR. AV-Umriss schon verknüpft mit dem Gebäude mit EGID 77666</t>
  </si>
  <si>
    <t>12: Verknüpft mit EGID 192011147 in der gleiche Gemeinde&lt;/br&gt;42: die Kategorie 1020 ist mit dem Topic Einzelobjekte der AV nicht kohärent &lt;/br&gt;62: 3 GWR-Gebäude (192011147, 192011148, 192011149) innerhalb des gleichen AV-Gebäudes</t>
  </si>
  <si>
    <t>12: Verknüpft mit EGID 192011149 in der gleiche Gemeinde&lt;/br&gt;42: die Kategorie 1030 ist mit dem Topic Einzelobjekte der AV nicht kohärent &lt;/br&gt;62: 3 GWR-Gebäude (192011147, 192011148, 192011149) innerhalb des gleichen AV-Gebäudes</t>
  </si>
  <si>
    <t>41a</t>
  </si>
  <si>
    <t>620</t>
  </si>
  <si>
    <t>5920</t>
  </si>
  <si>
    <t>2701616.000 1234053.000</t>
  </si>
  <si>
    <t>2687752.793 1251007.472</t>
  </si>
  <si>
    <t>2672977.000 1250898.750</t>
  </si>
  <si>
    <t>2690514.846 1233877.239</t>
  </si>
  <si>
    <t>2690503.810 1233856.353</t>
  </si>
  <si>
    <t>2694641.429 1230599.943</t>
  </si>
  <si>
    <t>2702781.989 1233800.793</t>
  </si>
  <si>
    <t>62: 2 GWR-Gebäude (210261190, 210261196) innerhalb des gleichen AV-Gebäudes</t>
  </si>
  <si>
    <t>31: Kein AV-Umriss für das Gebäude 210292731</t>
  </si>
  <si>
    <t>31: Kein AV-Umriss für das Gebäude 191913164</t>
  </si>
  <si>
    <t>31: Kein AV-Umriss für das Gebäude 210272190</t>
  </si>
  <si>
    <t>31: Kein AV-Umriss für das Gebäude 210272525</t>
  </si>
  <si>
    <t>42: die Kategorie 1020 ist mit dem Topic Einzelobjekte der AV nicht kohärent &lt;/br&gt;52: Der AV-EGID 191991750 ist nicht kohärent mit dem GWR-EGID 191991753</t>
  </si>
  <si>
    <t>Alte Forchstrasse</t>
  </si>
  <si>
    <t>2a</t>
  </si>
  <si>
    <t>CH645760778881</t>
  </si>
  <si>
    <t>4118</t>
  </si>
  <si>
    <t>2678202.000 1238219.000</t>
  </si>
  <si>
    <t>2678189.000 1238220.000</t>
  </si>
  <si>
    <t>2678208.000 1238219.000</t>
  </si>
  <si>
    <t>2678178.000 1238223.000</t>
  </si>
  <si>
    <t>2676240.520 1236151.186</t>
  </si>
  <si>
    <t>2676205.710 1236136.182</t>
  </si>
  <si>
    <t>2676240.466 1236134.213</t>
  </si>
  <si>
    <t>2676263.513 1236156.468</t>
  </si>
  <si>
    <t>2672654.790 1237335.201</t>
  </si>
  <si>
    <t>2683490.151 1264647.994</t>
  </si>
  <si>
    <t>2687049.215 1262672.051</t>
  </si>
  <si>
    <t>2701706.780 1243141.349</t>
  </si>
  <si>
    <t>2703953.000 1243593.000</t>
  </si>
  <si>
    <t>2682585.250 1237744.875</t>
  </si>
  <si>
    <t>2683086.646 1237989.446</t>
  </si>
  <si>
    <t>2695079.000 1229206.000</t>
  </si>
  <si>
    <t>2693870.379 1235090.931</t>
  </si>
  <si>
    <t>2690542.000 1243009.000</t>
  </si>
  <si>
    <t>2699723.000 1250047.000</t>
  </si>
  <si>
    <t>2699728.000 1250042.000</t>
  </si>
  <si>
    <t>2692525.000 1249005.000</t>
  </si>
  <si>
    <t>2705780.000 1255929.000</t>
  </si>
  <si>
    <t>2693036.142 1272574.131</t>
  </si>
  <si>
    <t>2698810.300 1246751.900</t>
  </si>
  <si>
    <t>2672002.052 1251211.765</t>
  </si>
  <si>
    <t>2696981.111 1251567.195</t>
  </si>
  <si>
    <t>41: Status 'bestehend'  ist mit dem Topic Bodenbedeckung projektiert der AV nicht kohärent &lt;/br&gt;62: 5 GWR-Gebäude (191917997, 191917999, 191918001, 191918011, 191977551) innerhalb des gleichen AV-Gebäudes</t>
  </si>
  <si>
    <t>42: die Kategorie 1020  ist mit dem Topic Einzelobjekte der AV nicht kohärent &lt;/br&gt;62: 3 GWR-Gebäude (191966877, 191966880, 191966881) innerhalb des gleichen AV-Gebäudes</t>
  </si>
  <si>
    <t>42: die Kategorie 1060  ist mit dem Topic Einzelobjekte der AV nicht kohärent &lt;/br&gt;62: 2 GWR-Gebäude (210276315, 210276316) innerhalb des gleichen AV-Gebäudes</t>
  </si>
  <si>
    <t>31: Kein AV-Umriss für das Gebäude 191989618&lt;/br&gt;33: Das Gebäude 191989618 has GSTAT '1003 im Bau'</t>
  </si>
  <si>
    <t>31: Kein AV-Umriss für das Gebäude 191989619&lt;/br&gt;33: Das Gebäude 191989619 has GSTAT '1003 im Bau'</t>
  </si>
  <si>
    <t>31: Kein AV-Umriss für das Gebäude 191989620&lt;/br&gt;33: Das Gebäude 191989620 has GSTAT '1003 im Bau'</t>
  </si>
  <si>
    <t>31: Kein AV-Umriss für das Gebäude 191989621&lt;/br&gt;33: Das Gebäude 191989621 has GSTAT '1003 im Bau'</t>
  </si>
  <si>
    <t>31: Kein AV-Umriss für das Gebäude 210262397</t>
  </si>
  <si>
    <t>31: Kein AV-Umriss für das Gebäude 210262466</t>
  </si>
  <si>
    <t>31: Kein AV-Umriss für das Gebäude 210262650</t>
  </si>
  <si>
    <t>31: Kein AV-Umriss für das Gebäude 210262788</t>
  </si>
  <si>
    <t>31: Kein AV-Umriss für das Gebäude 210211747</t>
  </si>
  <si>
    <t>31: Kein AV-Umriss für das Gebäude 210283700&lt;/br&gt;33: Das Gebäude 210283700 has GSTAT '1003 im Bau'</t>
  </si>
  <si>
    <t>31: Kein AV-Umriss für das Gebäude 192008620</t>
  </si>
  <si>
    <t>31: Kein AV-Umriss für das Gebäude 191994150&lt;/br&gt;33: Das Gebäude 191994150 has GSTAT '1003 im Bau'</t>
  </si>
  <si>
    <t>31: Kein AV-Umriss für das Gebäude 192023052</t>
  </si>
  <si>
    <t>31: Kein AV-Umriss für das Gebäude 192023053</t>
  </si>
  <si>
    <t>31: Kein AV-Umriss für das Gebäude 192028164</t>
  </si>
  <si>
    <t>31: Kein AV-Umriss für das Gebäude 191958379</t>
  </si>
  <si>
    <t>35: überholt im GWR. AV-Umriss schon verknüpft mit dem Gebäude mit EGID 192000149</t>
  </si>
  <si>
    <t>35: überholt im GWR. AV-Umriss schon verknüpft mit dem Gebäude mit EGID 18605</t>
  </si>
  <si>
    <t>35: überholt im GWR. AV-Umriss schon verknüpft mit dem Gebäude mit EGID 51352</t>
  </si>
  <si>
    <t>35: überholt im GWR. AV-Umriss schon verknüpft mit dem Gebäude mit EGID 192002457</t>
  </si>
  <si>
    <t>35: überholt im GWR. AV-Umriss schon verknüpft mit dem Gebäude mit EGID 201005675</t>
  </si>
  <si>
    <t>35: überholt im GWR. AV-Umriss schon verknüpft mit dem Gebäude mit EGID 201023764</t>
  </si>
  <si>
    <t>42: die Kategorie 1020 ist mit dem Topic Einzelobjekte der AV nicht kohärent &lt;/br&gt;62: 3 GWR-Gebäude (191966877, 191966880, 191966881) innerhalb des gleichen AV-Gebäudes</t>
  </si>
  <si>
    <t>42: die Kategorie 1060 ist mit dem Topic Einzelobjekte der AV nicht kohärent &lt;/br&gt;62: 2 GWR-Gebäude (210276315, 210276316) innerhalb des gleichen AV-Gebäudes</t>
  </si>
  <si>
    <t>2689544.000 1243605.000</t>
  </si>
  <si>
    <t>2689552.000 1243605.000</t>
  </si>
  <si>
    <t>2688852.000 1251365.000</t>
  </si>
  <si>
    <t>2696625.000 1248967.000</t>
  </si>
  <si>
    <t>2702497.617 1265911.094</t>
  </si>
  <si>
    <t>2688406.453 1240705.219</t>
  </si>
  <si>
    <t>2689917.638 1236688.883</t>
  </si>
  <si>
    <t>31: Kein AV-Umriss für das Gebäude 191992437&lt;/br&gt;33: Das Gebäude 191992437 has GSTAT '1003 im Bau'</t>
  </si>
  <si>
    <t>31: Kein AV-Umriss für das Gebäude 191993650&lt;/br&gt;33: Das Gebäude 191993650 has GSTAT '1003 im Bau'</t>
  </si>
  <si>
    <t>31: Kein AV-Umriss für das Gebäude 192028325</t>
  </si>
  <si>
    <t>31: Kein AV-Umriss für das Gebäude 191981873</t>
  </si>
  <si>
    <t>31: Kein AV-Umriss für das Gebäude 210253042</t>
  </si>
  <si>
    <t>35: überholt im GWR. AV-Umriss schon verknüpft mit dem Gebäude mit EGID 210261632</t>
  </si>
  <si>
    <t>Glatthofstrasse</t>
  </si>
  <si>
    <t>2266</t>
  </si>
  <si>
    <t>8570</t>
  </si>
  <si>
    <t>2674494.000 1235136.000</t>
  </si>
  <si>
    <t>2674203.000 1234959.000</t>
  </si>
  <si>
    <t>2688383.483 1280234.389</t>
  </si>
  <si>
    <t>2688386.614 1280235.466</t>
  </si>
  <si>
    <t>2683248.000 1263942.000</t>
  </si>
  <si>
    <t>2680295.364 1260785.971</t>
  </si>
  <si>
    <t>2678623.295 1255778.973</t>
  </si>
  <si>
    <t>2683595.396 1242468.950</t>
  </si>
  <si>
    <t>2686864.000 1241203.000</t>
  </si>
  <si>
    <t>2686216.422 1243597.526</t>
  </si>
  <si>
    <t>2686295.889 1243934.690</t>
  </si>
  <si>
    <t>2701090.000 1250388.000</t>
  </si>
  <si>
    <t>2678106.904 1251084.422</t>
  </si>
  <si>
    <t>2676241.167 1250151.685</t>
  </si>
  <si>
    <t>2680705.413 1271485.840</t>
  </si>
  <si>
    <t>2703055.098 1242171.500</t>
  </si>
  <si>
    <t>2703087.719 1242164.830</t>
  </si>
  <si>
    <t>2689462.098 1253064.274</t>
  </si>
  <si>
    <t>2690140.420 1252671.319</t>
  </si>
  <si>
    <t>2692551.529 1264532.013</t>
  </si>
  <si>
    <t>2678117.041 1250715.016</t>
  </si>
  <si>
    <t>2678121.361 1250665.477</t>
  </si>
  <si>
    <t>62: 2 GWR-Gebäude (192010060, 210295044) innerhalb des gleichen AV-Gebäudes</t>
  </si>
  <si>
    <t>31: Kein AV-Umriss für das Gebäude 5560</t>
  </si>
  <si>
    <t>31: Kein AV-Umriss für das Gebäude 210239120</t>
  </si>
  <si>
    <t>31: Kein AV-Umriss für das Gebäude 210239276</t>
  </si>
  <si>
    <t>31: Kein AV-Umriss für das Gebäude 210244032</t>
  </si>
  <si>
    <t>31: Kein AV-Umriss für das Gebäude 210260582</t>
  </si>
  <si>
    <t>31: Kein AV-Umriss für das Gebäude 191977196</t>
  </si>
  <si>
    <t>31: Kein AV-Umriss für das Gebäude 191966157</t>
  </si>
  <si>
    <t>31: Kein AV-Umriss für das Gebäude 210206127</t>
  </si>
  <si>
    <t>35: überholt im GWR. AV-Umriss schon verknüpft mit dem Gebäude mit EGID 210295667</t>
  </si>
  <si>
    <t>35: überholt im GWR. AV-Umriss schon verknüpft mit dem Gebäude mit EGID 210295919</t>
  </si>
  <si>
    <t>35: überholt im GWR. AV-Umriss schon verknüpft mit dem Gebäude mit EGID 191987715</t>
  </si>
  <si>
    <t>35: überholt im GWR. AV-Umriss schon verknüpft mit dem Gebäude mit EGID 192001413</t>
  </si>
  <si>
    <t>35: überholt im GWR. AV-Umriss schon verknüpft mit dem Gebäude mit EGID 192027214</t>
  </si>
  <si>
    <t xml:space="preserve">14: AV-Gebäude verknüpft mit EGID 302062250, but status is 'abgebrochen / aufgehoben'&lt;/br&gt;42: die Kategorie 1060 ist mit dem Topic Einzelobjekte der AV nicht kohärent </t>
  </si>
  <si>
    <t xml:space="preserve">14: AV-Gebäude verknüpft mit EGID 302062965, but status is 'abgebrochen / aufgehoben'&lt;/br&gt;42: die Kategorie 1060 ist mit dem Topic Einzelobjekte der AV nicht kohärent </t>
  </si>
  <si>
    <t>2677791.088 1240946.008</t>
  </si>
  <si>
    <t>2677798.744 1240951.858</t>
  </si>
  <si>
    <t>2677814.899 1240941.127</t>
  </si>
  <si>
    <t>2683031.622 1262298.248</t>
  </si>
  <si>
    <t>2683490.354 1274277.276</t>
  </si>
  <si>
    <t>2685457.000 1236982.000</t>
  </si>
  <si>
    <t>2689217.608 1250254.271</t>
  </si>
  <si>
    <t>2701515.171 1264312.629</t>
  </si>
  <si>
    <t>2683981.721 1264328.845</t>
  </si>
  <si>
    <t>2682710.734 1274849.652</t>
  </si>
  <si>
    <t>2697824.615 1233857.469</t>
  </si>
  <si>
    <t>2697184.963 1232960.636</t>
  </si>
  <si>
    <t>31: Kein AV-Umriss für das Gebäude 210268357</t>
  </si>
  <si>
    <t>31: Kein AV-Umriss für das Gebäude 210284754</t>
  </si>
  <si>
    <t>35: überholt im GWR. AV-Umriss schon verknüpft mit dem Gebäude mit EGID 210295430</t>
  </si>
  <si>
    <t>35: überholt im GWR. AV-Umriss schon verknüpft mit dem Gebäude mit EGID 210295431</t>
  </si>
  <si>
    <t>35: überholt im GWR. AV-Umriss schon verknüpft mit dem Gebäude mit EGID 192024919</t>
  </si>
  <si>
    <t>35: überholt im GWR. AV-Umriss schon verknüpft mit dem Gebäude mit EGID 192025918</t>
  </si>
  <si>
    <t>35: überholt im GWR. AV-Umriss schon verknüpft mit dem Gebäude mit EGID 191959834</t>
  </si>
  <si>
    <t>2689653.960 1255233.652</t>
  </si>
  <si>
    <t>2683622.362 1242594.427</t>
  </si>
  <si>
    <t>2684022.638 1241219.942</t>
  </si>
  <si>
    <t>2684027.276 1241205.331</t>
  </si>
  <si>
    <t>2684038.893 1241227.380</t>
  </si>
  <si>
    <t>2685662.000 1243037.000</t>
  </si>
  <si>
    <t>2694221.244 1241616.567</t>
  </si>
  <si>
    <t>2694157.000 1250078.000</t>
  </si>
  <si>
    <t>2687629.987 1241931.344</t>
  </si>
  <si>
    <t>2687433.354 1242255.734</t>
  </si>
  <si>
    <t>2691281.297 1242293.074</t>
  </si>
  <si>
    <t>2686689.682 1241545.637</t>
  </si>
  <si>
    <t>2696050.549 1234600.298</t>
  </si>
  <si>
    <t>41: Status 'bestehend'  ist mit dem Topic Bodenbedeckung projektiert der AV nicht kohärent &lt;/br&gt;62: 2 GWR-Gebäude (56783, 191985673) innerhalb des gleichen AV-Gebäudes</t>
  </si>
  <si>
    <t>41: Status 'bestehend'  ist mit dem Topic Bodenbedeckung projektiert der AV nicht kohärent &lt;/br&gt;62: 4 GWR-Gebäude (56873, 56875, 191966453, 210236747) innerhalb des gleichen AV-Gebäudes</t>
  </si>
  <si>
    <t>42: die Kategorie 1080  ist mit dem Topic Bodenbedeckung projektiert der AV nicht kohärent &lt;/br&gt;62: 4 GWR-Gebäude (56873, 56875, 191966453, 210236747) innerhalb des gleichen AV-Gebäudes</t>
  </si>
  <si>
    <t>31: Kein AV-Umriss für das Gebäude 210213782</t>
  </si>
  <si>
    <t>31: Kein AV-Umriss für das Gebäude 191962941</t>
  </si>
  <si>
    <t>31: Kein AV-Umriss für das Gebäude 191895110</t>
  </si>
  <si>
    <t>31: Kein AV-Umriss für das Gebäude 210286443</t>
  </si>
  <si>
    <t>31: Kein AV-Umriss für das Gebäude 191912222</t>
  </si>
  <si>
    <t>35: überholt im GWR. AV-Umriss schon verknüpft mit dem Gebäude mit EGID 192014062</t>
  </si>
  <si>
    <t>35: überholt im GWR. AV-Umriss schon verknüpft mit dem Gebäude mit EGID 192014063</t>
  </si>
  <si>
    <t>35: überholt im GWR. AV-Umriss schon verknüpft mit dem Gebäude mit EGID 191981624</t>
  </si>
  <si>
    <t>2676683.058 1237135.733</t>
  </si>
  <si>
    <t>2670693.000 1262014.000</t>
  </si>
  <si>
    <t>2677550.600 1255665.600</t>
  </si>
  <si>
    <t>2706868.091 1235941.912</t>
  </si>
  <si>
    <t>2706858.763 1236016.805</t>
  </si>
  <si>
    <t>2706099.000 1239979.000</t>
  </si>
  <si>
    <t>2682462.696 1238626.441</t>
  </si>
  <si>
    <t>2700481.000 1232543.000</t>
  </si>
  <si>
    <t>2675299.155 1245519.873</t>
  </si>
  <si>
    <t>2675291.207 1245506.253</t>
  </si>
  <si>
    <t>2708117.000 1260823.000</t>
  </si>
  <si>
    <t>2708140.000 1260842.000</t>
  </si>
  <si>
    <t>2707696.543 1261513.719</t>
  </si>
  <si>
    <t>2685407.414 1238952.910</t>
  </si>
  <si>
    <t>2687686.193 1240939.019</t>
  </si>
  <si>
    <t>2691392.410 1248211.914</t>
  </si>
  <si>
    <t>41: Status 'bestehend'  ist mit dem Topic Bodenbedeckung projektiert der AV nicht kohärent &lt;/br&gt;62: 2 GWR-Gebäude (210222188, 210222192) innerhalb des gleichen AV-Gebäudes</t>
  </si>
  <si>
    <t>31: Kein AV-Umriss für das Gebäude 192016446</t>
  </si>
  <si>
    <t>31: Kein AV-Umriss für das Gebäude 210222190</t>
  </si>
  <si>
    <t>31: Kein AV-Umriss für das Gebäude 210222191</t>
  </si>
  <si>
    <t>31: Kein AV-Umriss für das Gebäude 210192030</t>
  </si>
  <si>
    <t>31: Kein AV-Umriss für das Gebäude 210193855</t>
  </si>
  <si>
    <t>31: Kein AV-Umriss für das Gebäude 192001644</t>
  </si>
  <si>
    <t>31: Kein AV-Umriss für das Gebäude 210237780</t>
  </si>
  <si>
    <t>31: Kein AV-Umriss für das Gebäude 210151503</t>
  </si>
  <si>
    <t>31: Kein AV-Umriss für das Gebäude 210288228</t>
  </si>
  <si>
    <t>31: Kein AV-Umriss für das Gebäude 192031607</t>
  </si>
  <si>
    <t>31: Kein AV-Umriss für das Gebäude 192031649</t>
  </si>
  <si>
    <t>31: Kein AV-Umriss für das Gebäude 210297112</t>
  </si>
  <si>
    <t>35: überholt im GWR. AV-Umriss schon verknüpft mit dem Gebäude mit EGID 192023451</t>
  </si>
  <si>
    <t>35: überholt im GWR. AV-Umriss schon verknüpft mit dem Gebäude mit EGID 77879</t>
  </si>
  <si>
    <t>2: Main building takes EGID&lt;/br&gt;42: die Kategorie 1080 ist mit dem Topic Bodenbedeckung der AV nicht kohärent&lt;/br&gt;51: Der gleichen EGID 210297130 ist für mehrere AV-Gebäude verwendet</t>
  </si>
  <si>
    <t>Tössfeldstrasse</t>
  </si>
  <si>
    <t>1275</t>
  </si>
  <si>
    <t>317</t>
  </si>
  <si>
    <t>CH627777783783</t>
  </si>
  <si>
    <t>520</t>
  </si>
  <si>
    <t>2676373.000 1236249.000</t>
  </si>
  <si>
    <t>2679809.370 1240469.196</t>
  </si>
  <si>
    <t>2683891.000 1262209.000</t>
  </si>
  <si>
    <t>2680762.000 1262284.000</t>
  </si>
  <si>
    <t>2703060.000 1242051.000</t>
  </si>
  <si>
    <t>2701895.000 1242743.000</t>
  </si>
  <si>
    <t>2702188.913 1233744.782</t>
  </si>
  <si>
    <t>2687252.000 1241213.000</t>
  </si>
  <si>
    <t>2686803.056 1240852.628</t>
  </si>
  <si>
    <t>2690066.712 1242875.413</t>
  </si>
  <si>
    <t>2704999.000 1245878.000</t>
  </si>
  <si>
    <t>2693074.163 1254112.883</t>
  </si>
  <si>
    <t>2700284.677 1245600.160</t>
  </si>
  <si>
    <t>2696201.304 1270060.745</t>
  </si>
  <si>
    <t>2695874.000 1267133.375</t>
  </si>
  <si>
    <t>2705927.000 1255532.000</t>
  </si>
  <si>
    <t>2675769.480 1249573.873</t>
  </si>
  <si>
    <t>2695261.500 1252850.625</t>
  </si>
  <si>
    <t>2700753.754 1233237.129</t>
  </si>
  <si>
    <t>2689584.707 1237288.425</t>
  </si>
  <si>
    <t>2689606.418 1237288.193</t>
  </si>
  <si>
    <t>2696188.380 1270037.063</t>
  </si>
  <si>
    <t>2705586.537 1255503.971</t>
  </si>
  <si>
    <t>41: Status 'bestehend'  ist mit dem Topic Bodenbedeckung projektiert der AV nicht kohärent &lt;/br&gt;62: 2 GWR-Gebäude (86643, 191981831) innerhalb des gleichen AV-Gebäudes</t>
  </si>
  <si>
    <t>12: Verknüpft mit EGID 210296059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</si>
  <si>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210296060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</si>
  <si>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210296061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</si>
  <si>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210296062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</si>
  <si>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210296063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</si>
  <si>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210296064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</si>
  <si>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210296065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</si>
  <si>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210296066 in der gleiche Gemeinde&lt;/br&gt;41: Status 'bestehend'  ist mit dem Topic Bodenbedeckung projektiert der AV nicht kohärent &lt;/br&gt;42: die Kategorie 1020  ist mit dem Topic Einzelobjekte der AV nicht kohärent &lt;/br&gt;62: 9 GWR-Gebäude (191997159, 210296059, 210296060, 210296061, 210296062, 210296063, 210296064, 210296065, 210296066) innerhalb des gleichen AV-Gebäudes</t>
  </si>
  <si>
    <t>31: Kein AV-Umriss für das Gebäude 192032215</t>
  </si>
  <si>
    <t>31: Kein AV-Umriss für das Gebäude 210239346</t>
  </si>
  <si>
    <t>31: Kein AV-Umriss für das Gebäude 191965513</t>
  </si>
  <si>
    <t>31: Kein AV-Umriss für das Gebäude 191971916</t>
  </si>
  <si>
    <t>31: Kein AV-Umriss für das Gebäude 191991770</t>
  </si>
  <si>
    <t>31: Kein AV-Umriss für das Gebäude 210269472</t>
  </si>
  <si>
    <t>31: Kein AV-Umriss für das Gebäude 191976912</t>
  </si>
  <si>
    <t>31: Kein AV-Umriss für das Gebäude 191883448</t>
  </si>
  <si>
    <t>31: Kein AV-Umriss für das Gebäude 210280333</t>
  </si>
  <si>
    <t>31: Kein AV-Umriss für das Gebäude 192032292</t>
  </si>
  <si>
    <t>31: Kein AV-Umriss für das Gebäude 192024870</t>
  </si>
  <si>
    <t>31: Kein AV-Umriss für das Gebäude 120938</t>
  </si>
  <si>
    <t>31: Kein AV-Umriss für das Gebäude 192032536</t>
  </si>
  <si>
    <t>35: überholt im GWR. AV-Umriss schon verknüpft mit dem Gebäude mit EGID 2295628</t>
  </si>
  <si>
    <t>12: Verknüpft mit EGID 210296059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</si>
  <si>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210296060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</si>
  <si>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210296061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</si>
  <si>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210296062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</si>
  <si>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210296063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</si>
  <si>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210296064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</si>
  <si>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210296065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</si>
  <si>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12: Verknüpft mit EGID 210296066 in der gleiche Gemeinde&lt;/br&gt;41: Status 'bestehend' ist mit dem Topic Bodenbedeckung projektiert der AV nicht kohärent &lt;/br&gt;42: die Kategorie 1020 ist mit dem Topic Einzelobjekte der AV nicht kohärent &lt;/br&gt;62: 9 GWR-Gebäude (191997159, 210296059, 210296060, 210296061, 210296062, 210296063, 210296064, 210296065, 210296066) innerhalb des gleichen AV-Gebäudes</t>
  </si>
  <si>
    <t>2696564.250 1274487.250</t>
  </si>
  <si>
    <t>2682482.903 1263238.305</t>
  </si>
  <si>
    <t>2687562.899 1263369.017</t>
  </si>
  <si>
    <t>2684392.362 1254144.378</t>
  </si>
  <si>
    <t>2684699.766 1259080.826</t>
  </si>
  <si>
    <t>2684453.330 1261018.330</t>
  </si>
  <si>
    <t>2683498.000 1260744.000</t>
  </si>
  <si>
    <t>2685939.812 1242487.495</t>
  </si>
  <si>
    <t>2689471.893 1250037.674</t>
  </si>
  <si>
    <t>2676194.000 1250279.000</t>
  </si>
  <si>
    <t>2692407.853 1231631.656</t>
  </si>
  <si>
    <t>2687095.000 1234740.000</t>
  </si>
  <si>
    <t>2687381.191 1234959.915</t>
  </si>
  <si>
    <t>2700752.634 1264902.276</t>
  </si>
  <si>
    <t>2689144.119 1255502.917</t>
  </si>
  <si>
    <t>2687983.065 1241047.641</t>
  </si>
  <si>
    <t>2691596.021 1242058.063</t>
  </si>
  <si>
    <t>12: Verknüpft mit EGID 192007411 in der gleiche Gemeinde&lt;/br&gt;41: Status 'bestehend'  ist mit dem Topic Bodenbedeckung projektiert der AV nicht kohärent &lt;/br&gt;42: die Kategorie 1020  ist mit dem Topic Einzelobjekte der AV nicht kohärent &lt;/br&gt;62: 2 GWR-Gebäude (191955348, 192007411) innerhalb des gleichen AV-Gebäudes</t>
  </si>
  <si>
    <t>12: Verknüpft mit EGID 210298489 in der gleiche Gemeinde&lt;/br&gt;41: Status 'bestehend'  ist mit dem Topic Bodenbedeckung projektiert der AV nicht kohärent &lt;/br&gt;42: die Kategorie 1030  ist mit dem Topic Einzelobjekte der AV nicht kohärent &lt;/br&gt;62: 5 GWR-Gebäude (210298488, 210298489, 210298720, 210298721, 210298723) innerhalb des gleichen AV-Gebäudes</t>
  </si>
  <si>
    <t>12: Verknüpft mit EGID 210298721 in der gleiche Gemeinde&lt;/br&gt;41: Status 'bestehend'  ist mit dem Topic Bodenbedeckung projektiert der AV nicht kohärent &lt;/br&gt;42: die Kategorie 1030  ist mit dem Topic Einzelobjekte der AV nicht kohärent &lt;/br&gt;62: 5 GWR-Gebäude (210298488, 210298489, 210298720, 210298721, 210298723) innerhalb des gleichen AV-Gebäudes</t>
  </si>
  <si>
    <t>31: Kein AV-Umriss für das Gebäude 191902444</t>
  </si>
  <si>
    <t>31: Kein AV-Umriss für das Gebäude 192013301</t>
  </si>
  <si>
    <t>31: Kein AV-Umriss für das Gebäude 210298289</t>
  </si>
  <si>
    <t>31: Kein AV-Umriss für das Gebäude 210283792</t>
  </si>
  <si>
    <t>31: Kein AV-Umriss für das Gebäude 210293646</t>
  </si>
  <si>
    <t>31: Kein AV-Umriss für das Gebäude 210296932</t>
  </si>
  <si>
    <t>31: Kein AV-Umriss für das Gebäude 191929894</t>
  </si>
  <si>
    <t>31: Kein AV-Umriss für das Gebäude 210218376</t>
  </si>
  <si>
    <t>35: überholt im GWR. AV-Umriss schon verknüpft mit dem Gebäude mit EGID 2265856</t>
  </si>
  <si>
    <t>35: überholt im GWR. AV-Umriss schon verknüpft mit dem Gebäude mit EGID 210247208</t>
  </si>
  <si>
    <t>35: überholt im GWR. AV-Umriss schon verknüpft mit dem Gebäude mit EGID 210208972</t>
  </si>
  <si>
    <t>35: überholt im GWR. AV-Umriss schon verknüpft mit dem Gebäude mit EGID 210219773</t>
  </si>
  <si>
    <t>35: überholt im GWR. AV-Umriss schon verknüpft mit dem Gebäude mit EGID 113792</t>
  </si>
  <si>
    <t>12: Verknüpft mit EGID 192007411 in der gleiche Gemeinde&lt;/br&gt;41: Status 'bestehend' ist mit dem Topic Bodenbedeckung projektiert der AV nicht kohärent &lt;/br&gt;42: die Kategorie 1020 ist mit dem Topic Einzelobjekte der AV nicht kohärent &lt;/br&gt;62: 2 GWR-Gebäude (191955348, 192007411) innerhalb des gleichen AV-Gebäudes</t>
  </si>
  <si>
    <t>12: Verknüpft mit EGID 210298489 in der gleiche Gemeinde&lt;/br&gt;41: Status 'bestehend' ist mit dem Topic Bodenbedeckung projektiert der AV nicht kohärent &lt;/br&gt;42: die Kategorie 1030 ist mit dem Topic Einzelobjekte der AV nicht kohärent &lt;/br&gt;62: 5 GWR-Gebäude (210298488, 210298489, 210298720, 210298721, 210298723) innerhalb des gleichen AV-Gebäudes</t>
  </si>
  <si>
    <t>12: Verknüpft mit EGID 210298721 in der gleiche Gemeinde&lt;/br&gt;41: Status 'bestehend' ist mit dem Topic Bodenbedeckung projektiert der AV nicht kohärent &lt;/br&gt;42: die Kategorie 1030 ist mit dem Topic Einzelobjekte der AV nicht kohärent &lt;/br&gt;62: 5 GWR-Gebäude (210298488, 210298489, 210298720, 210298721, 210298723) innerhalb des gleichen AV-Gebäudes</t>
  </si>
  <si>
    <t>1080</t>
  </si>
  <si>
    <t>Rietweg</t>
  </si>
  <si>
    <t>Oberstammheim</t>
  </si>
  <si>
    <t>2530 2531</t>
  </si>
  <si>
    <t>ST58</t>
  </si>
  <si>
    <t>15b</t>
  </si>
  <si>
    <t>Wühretalstrasse</t>
  </si>
  <si>
    <t>CH411182197769</t>
  </si>
  <si>
    <t>3900</t>
  </si>
  <si>
    <t>CH491977821197</t>
  </si>
  <si>
    <t>1155</t>
  </si>
  <si>
    <t>2689222.339 1260180.786</t>
  </si>
  <si>
    <t>2680425.000 1258159.000</t>
  </si>
  <si>
    <t>2678024.796 1255822.786</t>
  </si>
  <si>
    <t>2675976.750 1261432.875</t>
  </si>
  <si>
    <t>2707074.536 1236323.787</t>
  </si>
  <si>
    <t>2704043.000 1240565.000</t>
  </si>
  <si>
    <t>2687935.000 1240085.000</t>
  </si>
  <si>
    <t>2698635.000 1232625.000</t>
  </si>
  <si>
    <t>2688937.682 1250476.182</t>
  </si>
  <si>
    <t>2690065.000 1246978.000</t>
  </si>
  <si>
    <t>2694337.749 1246824.281</t>
  </si>
  <si>
    <t>2695539.551 1244514.299</t>
  </si>
  <si>
    <t>2694815.174 1247419.128</t>
  </si>
  <si>
    <t>2701626.000 1261942.000</t>
  </si>
  <si>
    <t>2692271.645 1264907.382</t>
  </si>
  <si>
    <t>2704466.500 1256216.875</t>
  </si>
  <si>
    <t>2704455.250 1256204.125</t>
  </si>
  <si>
    <t>2701273.000 1257382.000</t>
  </si>
  <si>
    <t>2671664.779 1251696.757</t>
  </si>
  <si>
    <t>2677618.689 1251296.674</t>
  </si>
  <si>
    <t>2682706.045 1274780.679</t>
  </si>
  <si>
    <t>2685779.803 1264624.956</t>
  </si>
  <si>
    <t>2692070.943 1236740.463</t>
  </si>
  <si>
    <t>2698829.753 1246756.852</t>
  </si>
  <si>
    <t>2698823.506 1246751.867</t>
  </si>
  <si>
    <t>12: Verknüpft mit EGID 191971633 in der gleiche Gemeinde&lt;/br&gt;52: Der AV-EGID 210296030ist nicht kohärent mit dem GWR-EGID 191971633&lt;/br&gt;62: 2 GWR-Gebäude (191971633, 210296029) innerhalb des gleichen AV-Gebäudes</t>
  </si>
  <si>
    <t>52: Der AV-EGID 210296029ist nicht kohärent mit dem GWR-EGID 210296030&lt;/br&gt;52: Der AV-EGID 210296030ist nicht kohärent mit dem GWR-EGID 210296029&lt;/br&gt;62: 2 GWR-Gebäude (191971633, 210296029) innerhalb des gleichen AV-Gebäudes</t>
  </si>
  <si>
    <t>12: Verknüpft mit EGID 210298208 in der gleiche Gemeinde&lt;/br&gt;42: die Kategorie 1020  ist mit dem Topic Einzelobjekte der AV nicht kohärent &lt;/br&gt;62: 2 GWR-Gebäude (210298208, 210298209) innerhalb des gleichen AV-Gebäudes</t>
  </si>
  <si>
    <t>12: Verknüpft mit EGID 210298209 in der gleiche Gemeinde&lt;/br&gt;42: die Kategorie 1020  ist mit dem Topic Einzelobjekte der AV nicht kohärent &lt;/br&gt;62: 2 GWR-Gebäude (210298208, 210298209) innerhalb des gleichen AV-Gebäudes</t>
  </si>
  <si>
    <t>12: Verknüpft mit EGID 191992606 in der gleiche Gemeinde&lt;/br&gt;41: Status 'bestehend'  ist mit dem Topic Bodenbedeckung projektiert der AV nicht kohärent &lt;/br&gt;42: die Kategorie 1020  ist mit dem Topic Einzelobjekte der AV nicht kohärent &lt;/br&gt;62: 2 GWR-Gebäude (191992606, 191993160) innerhalb des gleichen AV-Gebäudes</t>
  </si>
  <si>
    <t>12: Verknüpft mit EGID 191993160 in der gleiche Gemeinde&lt;/br&gt;41: Status 'bestehend'  ist mit dem Topic Bodenbedeckung projektiert der AV nicht kohärent &lt;/br&gt;42: die Kategorie 1020  ist mit dem Topic Einzelobjekte der AV nicht kohärent &lt;/br&gt;62: 2 GWR-Gebäude (191992606, 191993160) innerhalb des gleichen AV-Gebäudes</t>
  </si>
  <si>
    <t>31: Kein AV-Umriss für das Gebäude 210259824</t>
  </si>
  <si>
    <t>31: Kein AV-Umriss für das Gebäude 191998112</t>
  </si>
  <si>
    <t>31: Kein AV-Umriss für das Gebäude 210298132</t>
  </si>
  <si>
    <t>31: Kein AV-Umriss für das Gebäude 192034891</t>
  </si>
  <si>
    <t>31: Kein AV-Umriss für das Gebäude 210210076</t>
  </si>
  <si>
    <t>31: Kein AV-Umriss für das Gebäude 191970901</t>
  </si>
  <si>
    <t>31: Kein AV-Umriss für das Gebäude 191966747</t>
  </si>
  <si>
    <t>31: Kein AV-Umriss für das Gebäude 210287889</t>
  </si>
  <si>
    <t>31: Kein AV-Umriss für das Gebäude 210258023</t>
  </si>
  <si>
    <t>31: Kein AV-Umriss für das Gebäude 192035091</t>
  </si>
  <si>
    <t>31: Kein AV-Umriss für das Gebäude 192034829</t>
  </si>
  <si>
    <t>35: überholt im GWR. AV-Umriss schon verknüpft mit dem Gebäude mit EGID 67560</t>
  </si>
  <si>
    <t>35: überholt im GWR. AV-Umriss schon verknüpft mit dem Gebäude mit EGID 210219742</t>
  </si>
  <si>
    <t>35: überholt im GWR. AV-Umriss schon verknüpft mit dem Gebäude mit EGID 191980113</t>
  </si>
  <si>
    <t>35: überholt im GWR. AV-Umriss schon verknüpft mit dem Gebäude mit EGID 91258</t>
  </si>
  <si>
    <t>35: überholt im GWR. AV-Umriss schon verknüpft mit dem Gebäude mit EGID 191971227</t>
  </si>
  <si>
    <t>35: überholt im GWR. AV-Umriss schon verknüpft mit dem Gebäude mit EGID 192014318</t>
  </si>
  <si>
    <t>35: überholt im GWR. AV-Umriss schon verknüpft mit dem Gebäude mit EGID 114620</t>
  </si>
  <si>
    <t>35: überholt im GWR. AV-Umriss schon verknüpft mit dem Gebäude mit EGID 192033922</t>
  </si>
  <si>
    <t>12: Verknüpft mit EGID 210298208 in der gleiche Gemeinde&lt;/br&gt;42: die Kategorie 1020 ist mit dem Topic Einzelobjekte der AV nicht kohärent &lt;/br&gt;62: 2 GWR-Gebäude (210298208, 210298209) innerhalb des gleichen AV-Gebäudes</t>
  </si>
  <si>
    <t>12: Verknüpft mit EGID 210298209 in der gleiche Gemeinde&lt;/br&gt;42: die Kategorie 1020 ist mit dem Topic Einzelobjekte der AV nicht kohärent &lt;/br&gt;62: 2 GWR-Gebäude (210298208, 210298209) innerhalb des gleichen AV-Gebäudes</t>
  </si>
  <si>
    <t>12: Verknüpft mit EGID 191992606 in der gleiche Gemeinde&lt;/br&gt;41: Status 'bestehend' ist mit dem Topic Bodenbedeckung projektiert der AV nicht kohärent &lt;/br&gt;42: die Kategorie 1020 ist mit dem Topic Einzelobjekte der AV nicht kohärent &lt;/br&gt;62: 2 GWR-Gebäude (191992606, 191993160) innerhalb des gleichen AV-Gebäudes</t>
  </si>
  <si>
    <t>12: Verknüpft mit EGID 191993160 in der gleiche Gemeinde&lt;/br&gt;41: Status 'bestehend' ist mit dem Topic Bodenbedeckung projektiert der AV nicht kohärent &lt;/br&gt;42: die Kategorie 1020 ist mit dem Topic Einzelobjekte der AV nicht kohärent &lt;/br&gt;62: 2 GWR-Gebäude (191992606, 191993160) innerhalb des gleichen AV-Gebäudes</t>
  </si>
  <si>
    <t>2675740.000 1258347.000</t>
  </si>
  <si>
    <t>2681844.930 1240819.824</t>
  </si>
  <si>
    <t>2683640.728 1242142.501</t>
  </si>
  <si>
    <t>2689577.745 1242852.700</t>
  </si>
  <si>
    <t>2689248.652 1242933.161</t>
  </si>
  <si>
    <t>2702934.000 1262121.000</t>
  </si>
  <si>
    <t>2674840.000 1246602.000</t>
  </si>
  <si>
    <t>2674651.000 1246562.000</t>
  </si>
  <si>
    <t>Several possible AV footprins for one GWR building</t>
  </si>
  <si>
    <t>2692680.000 1231387.000</t>
  </si>
  <si>
    <t>2708690.000 1257680.000</t>
  </si>
  <si>
    <t>2707725.000 1261634.000</t>
  </si>
  <si>
    <t>2701322.535 1264016.380</t>
  </si>
  <si>
    <t>2680161.407 1230367.957</t>
  </si>
  <si>
    <t>2691054.686 1278993.063</t>
  </si>
  <si>
    <t>2700300.437 1239744.240</t>
  </si>
  <si>
    <t>12: Verknüpft mit EGID 210298488 in der gleiche Gemeinde&lt;/br&gt;41: Status 'bestehend'  ist mit dem Topic Bodenbedeckung projektiert der AV nicht kohärent &lt;/br&gt;42: die Kategorie 1030  ist mit dem Topic Einzelobjekte der AV nicht kohärent &lt;/br&gt;62: 5 GWR-Gebäude (210298488, 210298489, 210298720, 210298721, 210298723) innerhalb des gleichen AV-Gebäudes</t>
  </si>
  <si>
    <t>31: Kein AV-Umriss für das Gebäude 52254</t>
  </si>
  <si>
    <t>31: Kein AV-Umriss für das Gebäude 210236679</t>
  </si>
  <si>
    <t>31: Kein AV-Umriss für das Gebäude 192035197&lt;/br&gt;33: Das Gebäude 192035197 has GSTAT '1003 im Bau'</t>
  </si>
  <si>
    <t>31: Kein AV-Umriss für das Gebäude 192035564</t>
  </si>
  <si>
    <t>31: Kein AV-Umriss für das Gebäude 192035358</t>
  </si>
  <si>
    <t>31: Kein AV-Umriss für das Gebäude 192035391</t>
  </si>
  <si>
    <t>35: überholt im GWR. AV-Umriss schon verknüpft mit dem Gebäude mit EGID 210240536</t>
  </si>
  <si>
    <t>35: überholt im GWR. AV-Umriss schon verknüpft mit dem Gebäude mit EGID 192005069</t>
  </si>
  <si>
    <t>35: überholt im GWR. AV-Umriss schon verknüpft mit dem Gebäude mit EGID 79950</t>
  </si>
  <si>
    <t>35: überholt im GWR. AV-Umriss schon verknüpft mit dem Gebäude mit EGID 210261560</t>
  </si>
  <si>
    <t>35: überholt im GWR. AV-Umriss schon verknüpft mit dem Gebäude mit EGID 2327865</t>
  </si>
  <si>
    <t>35: überholt im GWR. AV-Umriss schon verknüpft mit dem Gebäude mit EGID 210196449</t>
  </si>
  <si>
    <t>12: Verknüpft mit EGID 210298488 in der gleiche Gemeinde&lt;/br&gt;41: Status 'bestehend' ist mit dem Topic Bodenbedeckung projektiert der AV nicht kohärent &lt;/br&gt;42: die Kategorie 1030 ist mit dem Topic Einzelobjekte der AV nicht kohärent &lt;/br&gt;62: 5 GWR-Gebäude (210298488, 210298489, 210298720, 210298721, 210298723) innerhalb des gleichen AV-Gebäudes</t>
  </si>
  <si>
    <t>Schürliacherstrasse</t>
  </si>
  <si>
    <t>35</t>
  </si>
  <si>
    <t>Winterberg ZH</t>
  </si>
  <si>
    <t>953</t>
  </si>
  <si>
    <t>559</t>
  </si>
  <si>
    <t>2696460.184 1274011.902</t>
  </si>
  <si>
    <t>2696476.240 1273993.924</t>
  </si>
  <si>
    <t>2689126.000 1253632.000</t>
  </si>
  <si>
    <t>2687322.752 1261731.129</t>
  </si>
  <si>
    <t>2687331.000 1261730.000</t>
  </si>
  <si>
    <t>2687343.443 1261743.343</t>
  </si>
  <si>
    <t>2677518.250 1271407.375</t>
  </si>
  <si>
    <t>2676636.070 1259804.618</t>
  </si>
  <si>
    <t>2676644.491 1259807.713</t>
  </si>
  <si>
    <t>2680326.000 1258126.000</t>
  </si>
  <si>
    <t>2680318.000 1258125.000</t>
  </si>
  <si>
    <t>2675387.708 1260406.500</t>
  </si>
  <si>
    <t>2701360.989 1240939.694</t>
  </si>
  <si>
    <t>2697148.000 1236300.720</t>
  </si>
  <si>
    <t>2690008.000 1246768.000</t>
  </si>
  <si>
    <t>2702212.218 1267847.714</t>
  </si>
  <si>
    <t>2702232.739 1267843.814</t>
  </si>
  <si>
    <t>2706204.000 1254873.000</t>
  </si>
  <si>
    <t>2672873.804 1250571.354</t>
  </si>
  <si>
    <t>2696940.000 1251957.625</t>
  </si>
  <si>
    <t>2709354.000 1247131.000</t>
  </si>
  <si>
    <t>2696471.466 1274002.491</t>
  </si>
  <si>
    <t>2681699.535 1258819.627</t>
  </si>
  <si>
    <t>2675360.529 1260412.147</t>
  </si>
  <si>
    <t>2686675.745 1242515.260</t>
  </si>
  <si>
    <t>2686507.182 1242511.010</t>
  </si>
  <si>
    <t>2686516.801 1242514.399</t>
  </si>
  <si>
    <t>2686678.429 1241663.982</t>
  </si>
  <si>
    <t>2696791.925 1241085.251</t>
  </si>
  <si>
    <t>2708345.700 1247207.713</t>
  </si>
  <si>
    <t>41: Status 'bestehend'  ist mit dem Topic Bodenbedeckung projektiert der AV nicht kohärent &lt;/br&gt;62: 2 GWR-Gebäude (191987747, 210225977) innerhalb des gleichen AV-Gebäudes</t>
  </si>
  <si>
    <t>62: 4 GWR-Gebäude (192025267, 192025310, 192025311, 192035693) innerhalb des gleichen AV-Gebäudes</t>
  </si>
  <si>
    <t>62: 2 GWR-Gebäude (191969243, 210195045) innerhalb des gleichen AV-Gebäudes</t>
  </si>
  <si>
    <t>42: die Kategorie 1020  ist mit dem Topic Einzelobjekte der AV nicht kohärent &lt;/br&gt;62: 2 GWR-Gebäude (3115767, 210218659) innerhalb des gleichen AV-Gebäudes</t>
  </si>
  <si>
    <t>42: die Kategorie 1080  ist mit dem Topic Bodenbedeckung projektiert der AV nicht kohärent &lt;/br&gt;62: 2 GWR-Gebäude (191969243, 210195045) innerhalb des gleichen AV-Gebäudes</t>
  </si>
  <si>
    <t>31: Kein AV-Umriss für das Gebäude 210225882</t>
  </si>
  <si>
    <t>31: Kein AV-Umriss für das Gebäude 210213781</t>
  </si>
  <si>
    <t>31: Kein AV-Umriss für das Gebäude 192002963</t>
  </si>
  <si>
    <t>31: Kein AV-Umriss für das Gebäude 210283837</t>
  </si>
  <si>
    <t>31: Kein AV-Umriss für das Gebäude 210240594</t>
  </si>
  <si>
    <t>31: Kein AV-Umriss für das Gebäude 210240674</t>
  </si>
  <si>
    <t>31: Kein AV-Umriss für das Gebäude 210222040</t>
  </si>
  <si>
    <t>31: Kein AV-Umriss für das Gebäude 210234191</t>
  </si>
  <si>
    <t>31: Kein AV-Umriss für das Gebäude 191982314</t>
  </si>
  <si>
    <t>31: Kein AV-Umriss für das Gebäude 192010408&lt;/br&gt;33: Das Gebäude 192010408 has GSTAT '1003 im Bau'</t>
  </si>
  <si>
    <t>31: Kein AV-Umriss für das Gebäude 192036273</t>
  </si>
  <si>
    <t>35: überholt im GWR. AV-Umriss schon verknüpft mit dem Gebäude mit EGID 191972442</t>
  </si>
  <si>
    <t>35: überholt im GWR. AV-Umriss schon verknüpft mit dem Gebäude mit EGID 201023171</t>
  </si>
  <si>
    <t>35: überholt im GWR. AV-Umriss schon verknüpft mit dem Gebäude mit EGID 192033221</t>
  </si>
  <si>
    <t>35: überholt im GWR. AV-Umriss schon verknüpft mit dem Gebäude mit EGID 192033223</t>
  </si>
  <si>
    <t>35: überholt im GWR. AV-Umriss schon verknüpft mit dem Gebäude mit EGID 118085</t>
  </si>
  <si>
    <t>35: überholt im GWR. AV-Umriss schon verknüpft mit dem Gebäude mit EGID 82321</t>
  </si>
  <si>
    <t>42: die Kategorie 1020 ist mit dem Topic Einzelobjekte der AV nicht kohärent &lt;/br&gt;62: 2 GWR-Gebäude (3115767, 210218659) innerhalb des gleichen AV-Gebäudes</t>
  </si>
  <si>
    <t xml:space="preserve">14: AV-Gebäude verknüpft mit EGID 302007259, but status is 'abgebrochen / aufgehoben'&lt;/br&gt;42: die Kategorie 1060 ist mit dem Topic Einzelobjekte der AV nicht kohärent </t>
  </si>
  <si>
    <t>2683860.000 1232720.000</t>
  </si>
  <si>
    <t>2682490.000 1263686.000</t>
  </si>
  <si>
    <t>2694942.000 1228831.000</t>
  </si>
  <si>
    <t>2684678.848 1259089.516</t>
  </si>
  <si>
    <t>2711745.018 1239205.761</t>
  </si>
  <si>
    <t>2711742.510 1239224.118</t>
  </si>
  <si>
    <t>62: 6 GWR-Gebäude (191977418, 191977419, 191977420, 191977421, 191977422, 191977423) innerhalb des gleichen AV-Gebäudes</t>
  </si>
  <si>
    <t>42: die Kategorie 1030  ist mit dem Topic Einzelobjekte der AV nicht kohärent &lt;/br&gt;62: 4 GWR-Gebäude (28495, 192000569, 192000571, 192000582) innerhalb des gleichen AV-Gebäudes</t>
  </si>
  <si>
    <t>31: Kein AV-Umriss für das Gebäude 192027740</t>
  </si>
  <si>
    <t>31: Kein AV-Umriss für das Gebäude 191968318</t>
  </si>
  <si>
    <t>42: die Kategorie 1030 ist mit dem Topic Einzelobjekte der AV nicht kohärent &lt;/br&gt;62: 4 GWR-Gebäude (28495, 192000569, 192000571, 192000582) innerhalb des gleichen AV-Gebäudes</t>
  </si>
  <si>
    <t>2678305.148 1243569.666</t>
  </si>
  <si>
    <t>2687243.465 1261638.517</t>
  </si>
  <si>
    <t>2687230.824 1261658.670</t>
  </si>
  <si>
    <t>2670617.000 1262062.000</t>
  </si>
  <si>
    <t>2671688.000 1257360.000</t>
  </si>
  <si>
    <t>2697107.722 1233585.258</t>
  </si>
  <si>
    <t>2700355.000 1253970.000</t>
  </si>
  <si>
    <t>2700116.000 1253013.000</t>
  </si>
  <si>
    <t>2696988.113 1244202.914</t>
  </si>
  <si>
    <t>2694181.000 1249676.000</t>
  </si>
  <si>
    <t>2706463.000 1255122.000</t>
  </si>
  <si>
    <t>2687088.271 1262364.765</t>
  </si>
  <si>
    <t>2677467.072 1267053.243</t>
  </si>
  <si>
    <t>41: Status 'bestehend'  ist mit dem Topic Bodenbedeckung projektiert der AV nicht kohärent &lt;/br&gt;62: 2 GWR-Gebäude (7186, 210295324) innerhalb des gleichen AV-Gebäudes</t>
  </si>
  <si>
    <t>41: Status 'bestehend'  ist mit dem Topic Bodenbedeckung projektiert der AV nicht kohärent &lt;/br&gt;61: 2 AV-Gebäude haben den gleichen GWR-EGID&lt;/br&gt;62: 4 GWR-Gebäude (210261599, 210261600, 210261601, 210261602) innerhalb des gleichen AV-Gebäudes</t>
  </si>
  <si>
    <t>52: Der AV-EGID 210276625ist nicht kohärent mit dem GWR-EGID 210276627&lt;/br&gt;52: Der AV-EGID 210276627ist nicht kohärent mit dem GWR-EGID 210276625&lt;/br&gt;62: 2 GWR-Gebäude (210276627, 210276628) innerhalb des gleichen AV-Gebäudes</t>
  </si>
  <si>
    <t>12: Verknüpft mit EGID 210276628 in der gleiche Gemeinde&lt;/br&gt;52: Der AV-EGID 210276625ist nicht kohärent mit dem GWR-EGID 210276628&lt;/br&gt;62: 2 GWR-Gebäude (210276627, 210276628) innerhalb des gleichen AV-Gebäudes</t>
  </si>
  <si>
    <t>31: Kein AV-Umriss für das Gebäude 18261</t>
  </si>
  <si>
    <t>31: Kein AV-Umriss für das Gebäude 192012557&lt;/br&gt;33: Das Gebäude 192012557 has GSTAT '1003 im Bau'</t>
  </si>
  <si>
    <t>31: Kein AV-Umriss für das Gebäude 192036994</t>
  </si>
  <si>
    <t>31: Kein AV-Umriss für das Gebäude 210256497</t>
  </si>
  <si>
    <t>31: Kein AV-Umriss für das Gebäude 192036750</t>
  </si>
  <si>
    <t>31: Kein AV-Umriss für das Gebäude 192037243</t>
  </si>
  <si>
    <t>31: Kein AV-Umriss für das Gebäude 191975234</t>
  </si>
  <si>
    <t>35: überholt im GWR. AV-Umriss schon verknüpft mit dem Gebäude mit EGID 191961461</t>
  </si>
  <si>
    <t>35: überholt im GWR. AV-Umriss schon verknüpft mit dem Gebäude mit EGID 101186</t>
  </si>
  <si>
    <t>35: überholt im GWR. AV-Umriss schon verknüpft mit dem Gebäude mit EGID 191955696</t>
  </si>
  <si>
    <t>35: überholt im GWR. AV-Umriss schon verknüpft mit dem Gebäude mit EGID 191965500</t>
  </si>
  <si>
    <t>2676144.661 1236359.778</t>
  </si>
  <si>
    <t>2676111.347 1236339.420</t>
  </si>
  <si>
    <t>2677070.000 1232944.000</t>
  </si>
  <si>
    <t>2693731.000 1272801.000</t>
  </si>
  <si>
    <t>2684386.489 1260566.511</t>
  </si>
  <si>
    <t>2672273.500 1261235.375</t>
  </si>
  <si>
    <t>2682606.939 1241140.568</t>
  </si>
  <si>
    <t>2691451.489 1239243.680</t>
  </si>
  <si>
    <t>2688656.000 1250758.000</t>
  </si>
  <si>
    <t>2695498.843 1246693.655</t>
  </si>
  <si>
    <t>2675925.902 1237767.437</t>
  </si>
  <si>
    <t>2676113.933 1236335.344</t>
  </si>
  <si>
    <t>2680077.715 1232993.762</t>
  </si>
  <si>
    <t>2682749.277 1274130.102</t>
  </si>
  <si>
    <t>2702740.114 1243115.832</t>
  </si>
  <si>
    <t>2702218.003 1233861.194</t>
  </si>
  <si>
    <t>2703275.539 1233795.219</t>
  </si>
  <si>
    <t>2698528.485 1233954.827</t>
  </si>
  <si>
    <t>2696801.184 1238886.917</t>
  </si>
  <si>
    <t>2693088.729 1243942.741</t>
  </si>
  <si>
    <t>2672978.572 1250899.396</t>
  </si>
  <si>
    <t>2673025.871 1250917.058</t>
  </si>
  <si>
    <t>41: Status 'bestehend'  ist mit dem Topic Bodenbedeckung projektiert der AV nicht kohärent &lt;/br&gt;62: 2 GWR-Gebäude (28199, 192005279) innerhalb des gleichen AV-Gebäudes</t>
  </si>
  <si>
    <t>62: 6 GWR-Gebäude (191977217, 191977218, 191977219, 191977220, 191977221, 191977226) innerhalb des gleichen AV-Gebäudes</t>
  </si>
  <si>
    <t>12: Verknüpft mit EGID 191957585 in der gleiche Gemeinde&lt;/br&gt;62: 2 GWR-Gebäude (191957585, 210194196) innerhalb des gleichen AV-Gebäudes</t>
  </si>
  <si>
    <t>42: die Kategorie 1060  ist mit dem Topic Einzelobjekte der AV nicht kohärent &lt;/br&gt;62: 2 GWR-Gebäude (210262331, 210262757) innerhalb des gleichen AV-Gebäudes</t>
  </si>
  <si>
    <t>12: Verknüpft mit EGID 192026826 in der gleiche Gemeinde&lt;/br&gt;42: die Kategorie 1080 ist mit dem Topic Bodenbedeckung der AV nicht kohärent&lt;/br&gt;61: 2 AV-Gebäude haben den gleichen GWR-EGID</t>
  </si>
  <si>
    <t>31: Kein AV-Umriss für das Gebäude 192014339</t>
  </si>
  <si>
    <t>31: Kein AV-Umriss für das Gebäude 192038994&lt;/br&gt;33: Das Gebäude 192038994 has GSTAT '1003 im Bau'</t>
  </si>
  <si>
    <t>31: Kein AV-Umriss für das Gebäude 192001336</t>
  </si>
  <si>
    <t>31: Kein AV-Umriss für das Gebäude 53370</t>
  </si>
  <si>
    <t>31: Kein AV-Umriss für das Gebäude 210190624</t>
  </si>
  <si>
    <t>31: Kein AV-Umriss für das Gebäude 192039384</t>
  </si>
  <si>
    <t>35: überholt im GWR. AV-Umriss schon verknüpft mit dem Gebäude mit EGID 191971223</t>
  </si>
  <si>
    <t>42: die Kategorie 1060 ist mit dem Topic Einzelobjekte der AV nicht kohärent &lt;/br&gt;62: 2 GWR-Gebäude (210262331, 210262757) innerhalb des gleichen AV-Gebäudes</t>
  </si>
  <si>
    <t>2683096.000 1264957.000</t>
  </si>
  <si>
    <t>2680722.227 1262556.667</t>
  </si>
  <si>
    <t>2678616.300 1255193.400</t>
  </si>
  <si>
    <t>2686539.472 1240920.184</t>
  </si>
  <si>
    <t>2686549.029 1240923.430</t>
  </si>
  <si>
    <t>2689418.942 1250363.864</t>
  </si>
  <si>
    <t>2696996.000 1244840.000</t>
  </si>
  <si>
    <t>2697003.000 1244852.000</t>
  </si>
  <si>
    <t>2696947.089 1259306.227</t>
  </si>
  <si>
    <t>2687425.000 1234545.000</t>
  </si>
  <si>
    <t>2682704.699 1263601.292</t>
  </si>
  <si>
    <t>2681622.420 1269711.968</t>
  </si>
  <si>
    <t>2681616.824 1269687.457</t>
  </si>
  <si>
    <t>2687281.568 1261599.908</t>
  </si>
  <si>
    <t>2687308.170 1261615.941</t>
  </si>
  <si>
    <t>2695862.503 1229227.007</t>
  </si>
  <si>
    <t>2687410.679 1242319.561</t>
  </si>
  <si>
    <t>2700121.732 1253012.128</t>
  </si>
  <si>
    <t>2692136.439 1232833.447</t>
  </si>
  <si>
    <t>41: Status 'bestehend'  ist mit dem Topic Bodenbedeckung projektiert der AV nicht kohärent &lt;/br&gt;62: 5 GWR-Gebäude (20524, 191967252, 191967253, 191967254, 192023060) innerhalb des gleichen AV-Gebäudes</t>
  </si>
  <si>
    <t>41: Status 'bestehend'  ist mit dem Topic Bodenbedeckung projektiert der AV nicht kohärent &lt;/br&gt;62: 2 GWR-Gebäude (71446, 192004735) innerhalb des gleichen AV-Gebäudes</t>
  </si>
  <si>
    <t>41: Status 'bestehend'  ist mit dem Topic Bodenbedeckung projektiert der AV nicht kohärent &lt;/br&gt;62: 2 GWR-Gebäude (191961083, 191961085) innerhalb des gleichen AV-Gebäudes</t>
  </si>
  <si>
    <t>31: Kein AV-Umriss für das Gebäude 192039855</t>
  </si>
  <si>
    <t>31: Kein AV-Umriss für das Gebäude 210195341</t>
  </si>
  <si>
    <t>31: Kein AV-Umriss für das Gebäude 210284858</t>
  </si>
  <si>
    <t>31: Kein AV-Umriss für das Gebäude 210195676</t>
  </si>
  <si>
    <t>31: Kein AV-Umriss für das Gebäude 191996530&lt;/br&gt;33: Das Gebäude 191996530 has GSTAT '1003 im Bau'</t>
  </si>
  <si>
    <t>35: überholt im GWR. AV-Umriss schon verknüpft mit dem Gebäude mit EGID 191957712</t>
  </si>
  <si>
    <t>Nussbaumstrasse</t>
  </si>
  <si>
    <t>WD9185</t>
  </si>
  <si>
    <t>Buechenweg</t>
  </si>
  <si>
    <t>Garagengebäude</t>
  </si>
  <si>
    <t>1335</t>
  </si>
  <si>
    <t>CH257223771540</t>
  </si>
  <si>
    <t>3579</t>
  </si>
  <si>
    <t>2677005.193 1230634.579</t>
  </si>
  <si>
    <t>2693714.573 1269000.173</t>
  </si>
  <si>
    <t>2693753.640 1269012.064</t>
  </si>
  <si>
    <t>2682751.790 1273505.265</t>
  </si>
  <si>
    <t>2681309.702 1258934.347</t>
  </si>
  <si>
    <t>2706662.777 1244286.706</t>
  </si>
  <si>
    <t>2688135.761 1240336.069</t>
  </si>
  <si>
    <t>2699528.000 1234100.000</t>
  </si>
  <si>
    <t>2694864.000 1257540.000</t>
  </si>
  <si>
    <t>2689739.000 1250489.000</t>
  </si>
  <si>
    <t>2697594.405 1265678.349</t>
  </si>
  <si>
    <t>2697606.356 1265673.787</t>
  </si>
  <si>
    <t>2671523.500 1251700.750</t>
  </si>
  <si>
    <t>2693663.132 1270665.802</t>
  </si>
  <si>
    <t>2693646.319 1270645.710</t>
  </si>
  <si>
    <t>2693665.407 1270648.909</t>
  </si>
  <si>
    <t>2693674.465 1270677.976</t>
  </si>
  <si>
    <t>2693656.303 1270640.736</t>
  </si>
  <si>
    <t>2693672.784 1270638.134</t>
  </si>
  <si>
    <t>2683025.587 1264922.981</t>
  </si>
  <si>
    <t>2683035.111 1264924.314</t>
  </si>
  <si>
    <t>2683007.766 1264883.415</t>
  </si>
  <si>
    <t>2679615.713 1271890.816</t>
  </si>
  <si>
    <t>2682745.956 1256134.251</t>
  </si>
  <si>
    <t>2676556.159 1261623.696</t>
  </si>
  <si>
    <t>2676563.924 1261649.987</t>
  </si>
  <si>
    <t>2706640.051 1244296.324</t>
  </si>
  <si>
    <t>2703509.069 1243378.005</t>
  </si>
  <si>
    <t>2687589.154 1240471.315</t>
  </si>
  <si>
    <t>2688722.864 1237504.032</t>
  </si>
  <si>
    <t>2707599.916 1261238.494</t>
  </si>
  <si>
    <t>2704361.644 1266381.860</t>
  </si>
  <si>
    <t>31: Kein AV-Umriss für das Gebäude 210278576</t>
  </si>
  <si>
    <t>31: Kein AV-Umriss für das Gebäude 25463</t>
  </si>
  <si>
    <t>31: Kein AV-Umriss für das Gebäude 210260990</t>
  </si>
  <si>
    <t>31: Kein AV-Umriss für das Gebäude 210270025</t>
  </si>
  <si>
    <t>31: Kein AV-Umriss für das Gebäude 67643</t>
  </si>
  <si>
    <t>31: Kein AV-Umriss für das Gebäude 192040803</t>
  </si>
  <si>
    <t>31: Kein AV-Umriss für das Gebäude 192015245</t>
  </si>
  <si>
    <t>31: Kein AV-Umriss für das Gebäude 191987979</t>
  </si>
  <si>
    <t>31: Kein AV-Umriss für das Gebäude 210251473</t>
  </si>
  <si>
    <t>31: Kein AV-Umriss für das Gebäude 192040790</t>
  </si>
  <si>
    <t>31: Kein AV-Umriss für das Gebäude 7684</t>
  </si>
  <si>
    <t>31: Kein AV-Umriss für das Gebäude 210223835</t>
  </si>
  <si>
    <t>31: Kein AV-Umriss für das Gebäude 210223845</t>
  </si>
  <si>
    <t>31: Kein AV-Umriss für das Gebäude 210223853</t>
  </si>
  <si>
    <t>31: Kein AV-Umriss für das Gebäude 210223880</t>
  </si>
  <si>
    <t>31: Kein AV-Umriss für das Gebäude 210223892</t>
  </si>
  <si>
    <t>35: überholt im GWR. AV-Umriss schon verknüpft mit dem Gebäude mit EGID 192005152</t>
  </si>
  <si>
    <t>2676964.000 1259641.000</t>
  </si>
  <si>
    <t>2679994.631 1260526.160</t>
  </si>
  <si>
    <t>2701352.820 1243114.110</t>
  </si>
  <si>
    <t>2703136.000 1242104.000</t>
  </si>
  <si>
    <t>2701347.843 1243107.939</t>
  </si>
  <si>
    <t>2683948.978 1241925.623</t>
  </si>
  <si>
    <t>2695638.000 1234807.000</t>
  </si>
  <si>
    <t>2699680.000 1232577.000</t>
  </si>
  <si>
    <t>2699673.710 1232570.200</t>
  </si>
  <si>
    <t>2688282.577 1244532.090</t>
  </si>
  <si>
    <t>2697220.606 1265082.447</t>
  </si>
  <si>
    <t>2708019.849 1261111.665</t>
  </si>
  <si>
    <t>2705846.425 1239601.870</t>
  </si>
  <si>
    <t>2684517.348 1237947.844</t>
  </si>
  <si>
    <t>2701336.487 1233623.575</t>
  </si>
  <si>
    <t>2699677.577 1232566.610</t>
  </si>
  <si>
    <t>2694155.806 1236167.046</t>
  </si>
  <si>
    <t>2694161.403 1236165.673</t>
  </si>
  <si>
    <t>2706082.215 1255673.541</t>
  </si>
  <si>
    <t>2704375.618 1255847.014</t>
  </si>
  <si>
    <t>2671121.152 1250370.675</t>
  </si>
  <si>
    <t>41: Status 'bestehend'  ist mit dem Topic Bodenbedeckung projektiert der AV nicht kohärent &lt;/br&gt;62: 2 GWR-Gebäude (191983732, 191983734) innerhalb des gleichen AV-Gebäudes</t>
  </si>
  <si>
    <t>62: 2 GWR-Gebäude (191964088, 191992223) innerhalb des gleichen AV-Gebäudes</t>
  </si>
  <si>
    <t>12: Verknüpft mit EGID 191964088 in der gleiche Gemeinde&lt;/br&gt;41: Status 'bestehend'  ist mit dem Topic Bodenbedeckung projektiert der AV nicht kohärent &lt;/br&gt;42: die Kategorie 1020  ist mit dem Topic Einzelobjekte der AV nicht kohärent &lt;/br&gt;62: 2 GWR-Gebäude (191964088, 191992223) innerhalb des gleichen AV-Gebäudes</t>
  </si>
  <si>
    <t>31: Kein AV-Umriss für das Gebäude 192030517</t>
  </si>
  <si>
    <t>31: Kein AV-Umriss für das Gebäude 210222038</t>
  </si>
  <si>
    <t>31: Kein AV-Umriss für das Gebäude 191984054</t>
  </si>
  <si>
    <t>31: Kein AV-Umriss für das Gebäude 210101906</t>
  </si>
  <si>
    <t>31: Kein AV-Umriss für das Gebäude 210295386</t>
  </si>
  <si>
    <t>31: Kein AV-Umriss für das Gebäude 191992510&lt;/br&gt;33: Das Gebäude 191992510 has GSTAT '1003 im Bau'</t>
  </si>
  <si>
    <t>31: Kein AV-Umriss für das Gebäude 210293280</t>
  </si>
  <si>
    <t>31: Kein AV-Umriss für das Gebäude 210267843</t>
  </si>
  <si>
    <t>35: überholt im GWR. AV-Umriss schon verknüpft mit dem Gebäude mit EGID 210221485</t>
  </si>
  <si>
    <t>35: überholt im GWR. AV-Umriss schon verknüpft mit dem Gebäude mit EGID 191988398</t>
  </si>
  <si>
    <t>35: überholt im GWR. AV-Umriss schon verknüpft mit dem Gebäude mit EGID 79985</t>
  </si>
  <si>
    <t>35: überholt im GWR. AV-Umriss schon verknüpft mit dem Gebäude mit EGID 192025639</t>
  </si>
  <si>
    <t>35: überholt im GWR. AV-Umriss schon verknüpft mit dem Gebäude mit EGID 192014329</t>
  </si>
  <si>
    <t>12: Verknüpft mit EGID 191964088 in der gleiche Gemeinde&lt;/br&gt;41: Status 'bestehend' ist mit dem Topic Bodenbedeckung projektiert der AV nicht kohärent &lt;/br&gt;42: die Kategorie 1020 ist mit dem Topic Einzelobjekte der AV nicht kohärent &lt;/br&gt;62: 2 GWR-Gebäude (191964088, 191992223) innerhalb des gleichen AV-Gebäudes</t>
  </si>
  <si>
    <t>2677075.557 1230576.381</t>
  </si>
  <si>
    <t>2690094.910 1255341.155</t>
  </si>
  <si>
    <t>2690308.130 1255055.401</t>
  </si>
  <si>
    <t>2689301.929 1255592.611</t>
  </si>
  <si>
    <t>2686594.000 1263685.000</t>
  </si>
  <si>
    <t>2687234.436 1262388.213</t>
  </si>
  <si>
    <t>2702743.302 1235885.274</t>
  </si>
  <si>
    <t>2702652.632 1240932.227</t>
  </si>
  <si>
    <t>2694675.000 1229158.000</t>
  </si>
  <si>
    <t>2694628.000 1229032.000</t>
  </si>
  <si>
    <t>2694629.000 1229019.000</t>
  </si>
  <si>
    <t>2694631.000 1229009.000</t>
  </si>
  <si>
    <t>2695924.127 1229261.617</t>
  </si>
  <si>
    <t>2684642.385 1240020.796</t>
  </si>
  <si>
    <t>2690148.000 1242535.000</t>
  </si>
  <si>
    <t>2685962.358 1243476.387</t>
  </si>
  <si>
    <t>2693349.036 1254162.751</t>
  </si>
  <si>
    <t>2693309.221 1254170.054</t>
  </si>
  <si>
    <t>2693315.164 1254154.615</t>
  </si>
  <si>
    <t>2693334.663 1254130.488</t>
  </si>
  <si>
    <t>2693319.141 1254121.774</t>
  </si>
  <si>
    <t>2693366.126 1254192.754</t>
  </si>
  <si>
    <t>2693372.754 1254213.840</t>
  </si>
  <si>
    <t>2699803.000 1254620.000</t>
  </si>
  <si>
    <t>2688699.985 1250805.799</t>
  </si>
  <si>
    <t>2705930.000 1255541.000</t>
  </si>
  <si>
    <t>2675480.286 1243321.248</t>
  </si>
  <si>
    <t>2675454.210 1243324.479</t>
  </si>
  <si>
    <t>2687406.000 1234219.000</t>
  </si>
  <si>
    <t>2688032.000 1229548.000</t>
  </si>
  <si>
    <t>2679235.749 1235525.718</t>
  </si>
  <si>
    <t>2677415.890 1231062.985</t>
  </si>
  <si>
    <t>2689277.682 1255588.990</t>
  </si>
  <si>
    <t>2677319.176 1254645.952</t>
  </si>
  <si>
    <t>2676939.235 1256501.711</t>
  </si>
  <si>
    <t>2682050.089 1256992.884</t>
  </si>
  <si>
    <t>2689495.350 1237663.365</t>
  </si>
  <si>
    <t>2700745.623 1233244.750</t>
  </si>
  <si>
    <t>2695101.185 1235159.148</t>
  </si>
  <si>
    <t>2695273.897 1233996.117</t>
  </si>
  <si>
    <t>2695252.962 1234015.901</t>
  </si>
  <si>
    <t>2700331.823 1253180.701</t>
  </si>
  <si>
    <t>2677002.645 1246064.640</t>
  </si>
  <si>
    <t>41: Status 'bestehend'  ist mit dem Topic Bodenbedeckung projektiert der AV nicht kohärent &lt;/br&gt;62: 2 GWR-Gebäude (210031420, 210292895) innerhalb des gleichen AV-Gebäudes</t>
  </si>
  <si>
    <t>41: Status 'bestehend'  ist mit dem Topic Bodenbedeckung projektiert der AV nicht kohärent &lt;/br&gt;62: 2 GWR-Gebäude (191955719, 201041727) innerhalb des gleichen AV-Gebäudes</t>
  </si>
  <si>
    <t>31: Kein AV-Umriss für das Gebäude 210240906</t>
  </si>
  <si>
    <t>31: Kein AV-Umriss für das Gebäude 210288355</t>
  </si>
  <si>
    <t>31: Kein AV-Umriss für das Gebäude 51025</t>
  </si>
  <si>
    <t>31: Kein AV-Umriss für das Gebäude 191961616&lt;/br&gt;33: Das Gebäude 191961616 has GSTAT '1003 im Bau'</t>
  </si>
  <si>
    <t>31: Kein AV-Umriss für das Gebäude 191961632&lt;/br&gt;33: Das Gebäude 191961632 has GSTAT '1003 im Bau'</t>
  </si>
  <si>
    <t>31: Kein AV-Umriss für das Gebäude 191961640&lt;/br&gt;33: Das Gebäude 191961640 has GSTAT '1003 im Bau'</t>
  </si>
  <si>
    <t>31: Kein AV-Umriss für das Gebäude 191961642&lt;/br&gt;33: Das Gebäude 191961642 has GSTAT '1003 im Bau'</t>
  </si>
  <si>
    <t>31: Kein AV-Umriss für das Gebäude 191944435</t>
  </si>
  <si>
    <t>31: Kein AV-Umriss für das Gebäude 86776</t>
  </si>
  <si>
    <t>31: Kein AV-Umriss für das Gebäude 86777</t>
  </si>
  <si>
    <t>31: Kein AV-Umriss für das Gebäude 86778</t>
  </si>
  <si>
    <t>31: Kein AV-Umriss für das Gebäude 86779</t>
  </si>
  <si>
    <t>31: Kein AV-Umriss für das Gebäude 86780</t>
  </si>
  <si>
    <t>31: Kein AV-Umriss für das Gebäude 191934584</t>
  </si>
  <si>
    <t>31: Kein AV-Umriss für das Gebäude 210244580</t>
  </si>
  <si>
    <t>31: Kein AV-Umriss für das Gebäude 192042194</t>
  </si>
  <si>
    <t>31: Kein AV-Umriss für das Gebäude 210298652&lt;/br&gt;33: Das Gebäude 210298652 has GSTAT '1003 im Bau'</t>
  </si>
  <si>
    <t>31: Kein AV-Umriss für das Gebäude 210298653&lt;/br&gt;33: Das Gebäude 210298653 has GSTAT '1003 im Bau'</t>
  </si>
  <si>
    <t>31: Kein AV-Umriss für das Gebäude 192037836</t>
  </si>
  <si>
    <t>31: Kein AV-Umriss für das Gebäude 192042690</t>
  </si>
  <si>
    <t>31: Kein AV-Umriss für das Gebäude 201041783</t>
  </si>
  <si>
    <t>31: Kein AV-Umriss für das Gebäude 191985295&lt;/br&gt;33: Das Gebäude 191985295 has GSTAT '1003 im Bau'</t>
  </si>
  <si>
    <t>31: Kein AV-Umriss für das Gebäude 192042498</t>
  </si>
  <si>
    <t>35: überholt im GWR. AV-Umriss schon verknüpft mit dem Gebäude mit EGID 191988482</t>
  </si>
  <si>
    <t>35: überholt im GWR. AV-Umriss schon verknüpft mit dem Gebäude mit EGID 192041086</t>
  </si>
  <si>
    <t>35: überholt im GWR. AV-Umriss schon verknüpft mit dem Gebäude mit EGID 192041083</t>
  </si>
  <si>
    <t>35: überholt im GWR. AV-Umriss schon verknüpft mit dem Gebäude mit EGID 14472</t>
  </si>
  <si>
    <t>35: überholt im GWR. AV-Umriss schon verknüpft mit dem Gebäude mit EGID 3014515</t>
  </si>
  <si>
    <t>35: überholt im GWR. AV-Umriss schon verknüpft mit dem Gebäude mit EGID 210295957</t>
  </si>
  <si>
    <t>35: überholt im GWR. AV-Umriss schon verknüpft mit dem Gebäude mit EGID 59973</t>
  </si>
  <si>
    <t>35: überholt im GWR. AV-Umriss schon verknüpft mit dem Gebäude mit EGID 210236919</t>
  </si>
  <si>
    <t>2684003.332 1231422.738</t>
  </si>
  <si>
    <t>2682879.246 1233334.039</t>
  </si>
  <si>
    <t>2684781.805 1230747.134</t>
  </si>
  <si>
    <t>2682205.117 1231357.234</t>
  </si>
  <si>
    <t>2680931.264 1230147.308</t>
  </si>
  <si>
    <t>2680149.691 1230856.825</t>
  </si>
  <si>
    <t>2679538.000 1234229.000</t>
  </si>
  <si>
    <t>2684658.683 1253798.671</t>
  </si>
  <si>
    <t>2684667.660 1253802.033</t>
  </si>
  <si>
    <t>2679870.000 1260450.000</t>
  </si>
  <si>
    <t>2679866.174 1260418.048</t>
  </si>
  <si>
    <t>2679901.945 1260424.602</t>
  </si>
  <si>
    <t>2681123.000 1258403.000</t>
  </si>
  <si>
    <t>2682125.561 1256108.453</t>
  </si>
  <si>
    <t>2691216.221 1235970.740</t>
  </si>
  <si>
    <t>2689534.411 1237072.603</t>
  </si>
  <si>
    <t>2689531.588 1237072.081</t>
  </si>
  <si>
    <t>2690395.699 1243063.870</t>
  </si>
  <si>
    <t>2695080.457 1255496.345</t>
  </si>
  <si>
    <t>2695107.921 1255504.306</t>
  </si>
  <si>
    <t>2695094.313 1255553.374</t>
  </si>
  <si>
    <t>2695082.874 1255428.825</t>
  </si>
  <si>
    <t>2687719.606 1248581.216</t>
  </si>
  <si>
    <t>2696916.676 1241161.357</t>
  </si>
  <si>
    <t>2693604.000 1230509.000</t>
  </si>
  <si>
    <t>2691571.375 1232838.267</t>
  </si>
  <si>
    <t>2690949.239 1228960.876</t>
  </si>
  <si>
    <t>2691472.395 1227804.802</t>
  </si>
  <si>
    <t>2709231.000 1257437.000</t>
  </si>
  <si>
    <t>2683004.125 1232596.639</t>
  </si>
  <si>
    <t>2684678.949 1253783.642</t>
  </si>
  <si>
    <t>2687112.251 1252129.944</t>
  </si>
  <si>
    <t>2680009.771 1273291.583</t>
  </si>
  <si>
    <t>2705842.754 1240296.208</t>
  </si>
  <si>
    <t>2686441.452 1236949.312</t>
  </si>
  <si>
    <t>2686489.654 1236436.439</t>
  </si>
  <si>
    <t>2696921.405 1241158.848</t>
  </si>
  <si>
    <t>2683510.372 1248182.001</t>
  </si>
  <si>
    <t>2690758.453 1228613.719</t>
  </si>
  <si>
    <t>2690761.008 1228613.867</t>
  </si>
  <si>
    <t>2693238.272 1231590.551</t>
  </si>
  <si>
    <t>2692722.784 1225683.762</t>
  </si>
  <si>
    <t>2701514.637 1264780.738</t>
  </si>
  <si>
    <t>41: Status 'bestehend'  ist mit dem Topic Bodenbedeckung projektiert der AV nicht kohärent &lt;/br&gt;62: 2 GWR-Gebäude (24166, 210295284) innerhalb des gleichen AV-Gebäudes</t>
  </si>
  <si>
    <t>41: Status 'bestehend'  ist mit dem Topic Bodenbedeckung projektiert der AV nicht kohärent &lt;/br&gt;62: 2 GWR-Gebäude (79709, 191991233) innerhalb des gleichen AV-Gebäudes</t>
  </si>
  <si>
    <t>41: Status 'bestehend'  ist mit dem Topic Bodenbedeckung projektiert der AV nicht kohärent &lt;/br&gt;62: 2 GWR-Gebäude (93789, 191992817) innerhalb des gleichen AV-Gebäudes</t>
  </si>
  <si>
    <t>12: Verknüpft mit EGID 210218815 in der gleiche Gemeinde&lt;/br&gt;42: die Kategorie 1020  ist mit dem Topic Einzelobjekte der AV nicht kohärent &lt;/br&gt;62: 2 GWR-Gebäude (210218815, 210218816) innerhalb des gleichen AV-Gebäudes</t>
  </si>
  <si>
    <t>12: Verknüpft mit EGID 210218816 in der gleiche Gemeinde&lt;/br&gt;42: die Kategorie 1020  ist mit dem Topic Einzelobjekte der AV nicht kohärent &lt;/br&gt;62: 2 GWR-Gebäude (210218815, 210218816) innerhalb des gleichen AV-Gebäudes</t>
  </si>
  <si>
    <t>12: Verknüpft mit EGID 210261487 in der gleiche Gemeinde&lt;/br&gt;42: die Kategorie 1020  ist mit dem Topic Einzelobjekte der AV nicht kohärent &lt;/br&gt;62: 2 GWR-Gebäude (192005120, 210261487) innerhalb des gleichen AV-Gebäudes</t>
  </si>
  <si>
    <t>31: Kein AV-Umriss für das Gebäude 210241924</t>
  </si>
  <si>
    <t>31: Kein AV-Umriss für das Gebäude 210298185&lt;/br&gt;33: Das Gebäude 210298185 has GSTAT '1003 im Bau'</t>
  </si>
  <si>
    <t>31: Kein AV-Umriss für das Gebäude 210062007</t>
  </si>
  <si>
    <t>31: Kein AV-Umriss für das Gebäude 192043463</t>
  </si>
  <si>
    <t>31: Kein AV-Umriss für das Gebäude 210248759</t>
  </si>
  <si>
    <t>31: Kein AV-Umriss für das Gebäude 192024734</t>
  </si>
  <si>
    <t>31: Kein AV-Umriss für das Gebäude 210295277</t>
  </si>
  <si>
    <t>31: Kein AV-Umriss für das Gebäude 210295278</t>
  </si>
  <si>
    <t>31: Kein AV-Umriss für das Gebäude 210295279</t>
  </si>
  <si>
    <t>31: Kein AV-Umriss für das Gebäude 210295280</t>
  </si>
  <si>
    <t>31: Kein AV-Umriss für das Gebäude 210295326</t>
  </si>
  <si>
    <t>31: Kein AV-Umriss für das Gebäude 210283043</t>
  </si>
  <si>
    <t>31: Kein AV-Umriss für das Gebäude 210283495</t>
  </si>
  <si>
    <t>31: Kein AV-Umriss für das Gebäude 210283496</t>
  </si>
  <si>
    <t>31: Kein AV-Umriss für das Gebäude 210244375</t>
  </si>
  <si>
    <t>31: Kein AV-Umriss für das Gebäude 210244454</t>
  </si>
  <si>
    <t>31: Kein AV-Umriss für das Gebäude 210244741</t>
  </si>
  <si>
    <t>31: Kein AV-Umriss für das Gebäude 210244782</t>
  </si>
  <si>
    <t>31: Kein AV-Umriss für das Gebäude 66218</t>
  </si>
  <si>
    <t>31: Kein AV-Umriss für das Gebäude 191911970</t>
  </si>
  <si>
    <t>31: Kein AV-Umriss für das Gebäude 210223628</t>
  </si>
  <si>
    <t>31: Kein AV-Umriss für das Gebäude 210223719</t>
  </si>
  <si>
    <t>31: Kein AV-Umriss für das Gebäude 192031132</t>
  </si>
  <si>
    <t>35: überholt im GWR. AV-Umriss schon verknüpft mit dem Gebäude mit EGID 192008243</t>
  </si>
  <si>
    <t>35: überholt im GWR. AV-Umriss schon verknüpft mit dem Gebäude mit EGID 192014511</t>
  </si>
  <si>
    <t>35: überholt im GWR. AV-Umriss schon verknüpft mit dem Gebäude mit EGID 191977560</t>
  </si>
  <si>
    <t>35: überholt im GWR. AV-Umriss schon verknüpft mit dem Gebäude mit EGID 33400</t>
  </si>
  <si>
    <t>12: Verknüpft mit EGID 210218815 in der gleiche Gemeinde&lt;/br&gt;42: die Kategorie 1020 ist mit dem Topic Einzelobjekte der AV nicht kohärent &lt;/br&gt;62: 2 GWR-Gebäude (210218815, 210218816) innerhalb des gleichen AV-Gebäudes</t>
  </si>
  <si>
    <t>12: Verknüpft mit EGID 210218816 in der gleiche Gemeinde&lt;/br&gt;42: die Kategorie 1020 ist mit dem Topic Einzelobjekte der AV nicht kohärent &lt;/br&gt;62: 2 GWR-Gebäude (210218815, 210218816) innerhalb des gleichen AV-Gebäudes</t>
  </si>
  <si>
    <t>12: Verknüpft mit EGID 210261487 in der gleiche Gemeinde&lt;/br&gt;42: die Kategorie 1020 ist mit dem Topic Einzelobjekte der AV nicht kohärent &lt;/br&gt;62: 2 GWR-Gebäude (192005120, 210261487) innerhalb des gleichen AV-Gebäudes</t>
  </si>
  <si>
    <t>2682043.000 1263174.000</t>
  </si>
  <si>
    <t>2682038.000 1263178.000</t>
  </si>
  <si>
    <t>2702807.620 1262107.324</t>
  </si>
  <si>
    <t>2703379.885 1242264.739</t>
  </si>
  <si>
    <t>31: Kein AV-Umriss für das Gebäude 191997349&lt;/br&gt;33: Das Gebäude 191997349 has GSTAT '1003 im Bau'</t>
  </si>
  <si>
    <t>31: Kein AV-Umriss für das Gebäude 191997350&lt;/br&gt;33: Das Gebäude 191997350 has GSTAT '1003 im Bau'</t>
  </si>
  <si>
    <t>35: überholt im GWR. AV-Umriss schon verknüpft mit dem Gebäude mit EGID 210293584</t>
  </si>
  <si>
    <t>2: Main building takes EGID&lt;/br&gt;42: die Kategorie 1080 ist mit dem Topic Bodenbedeckung der AV nicht kohärent&lt;/br&gt;51: Der gleichen EGID 192017878 ist für mehrere AV-Gebäude verwendet</t>
  </si>
  <si>
    <t>Waldhof</t>
  </si>
  <si>
    <t>CH974677817773</t>
  </si>
  <si>
    <t>1522</t>
  </si>
  <si>
    <t>1104</t>
  </si>
  <si>
    <t>1106</t>
  </si>
  <si>
    <t>1105</t>
  </si>
  <si>
    <t>KY8084</t>
  </si>
  <si>
    <t>2694691.000 1229170.000</t>
  </si>
  <si>
    <t>2694686.000 1229166.000</t>
  </si>
  <si>
    <t>2706106.000 1255732.000</t>
  </si>
  <si>
    <t>2687182.000 1234861.000</t>
  </si>
  <si>
    <t>2689221.090 1252376.752</t>
  </si>
  <si>
    <t>2691802.159 1243129.823</t>
  </si>
  <si>
    <t>31: Kein AV-Umriss für das Gebäude 191961599&lt;/br&gt;33: Das Gebäude 191961599 has GSTAT '1003 im Bau'</t>
  </si>
  <si>
    <t>31: Kein AV-Umriss für das Gebäude 191961623&lt;/br&gt;33: Das Gebäude 191961623 has GSTAT '1003 im Bau'</t>
  </si>
  <si>
    <t>31: Kein AV-Umriss für das Gebäude 192037303</t>
  </si>
  <si>
    <t>31: Kein AV-Umriss für das Gebäude 191969629&lt;/br&gt;33: Das Gebäude 191969629 has GSTAT '1003 im Bau'</t>
  </si>
  <si>
    <t>Dachlisserweg</t>
  </si>
  <si>
    <t>Aussichtsplattform</t>
  </si>
  <si>
    <t>6966</t>
  </si>
  <si>
    <t>CH159228778994</t>
  </si>
  <si>
    <t>6713</t>
  </si>
  <si>
    <t>2678211.000 1233244.000</t>
  </si>
  <si>
    <t>2687248.000 1276745.000</t>
  </si>
  <si>
    <t>2683386.500 1262907.000</t>
  </si>
  <si>
    <t>2683409.591 1267024.119</t>
  </si>
  <si>
    <t>2682883.224 1264455.427</t>
  </si>
  <si>
    <t>2678709.000 1271914.750</t>
  </si>
  <si>
    <t>2688991.750 1260272.875</t>
  </si>
  <si>
    <t>2681298.000 1258928.000</t>
  </si>
  <si>
    <t>2677452.293 1264336.656</t>
  </si>
  <si>
    <t>2708646.000 1237030.000</t>
  </si>
  <si>
    <t>2707411.000 1236051.875</t>
  </si>
  <si>
    <t>2703102.715 1243481.915</t>
  </si>
  <si>
    <t>2691309.194 1235872.160</t>
  </si>
  <si>
    <t>2688604.000 1242723.000</t>
  </si>
  <si>
    <t>2685626.180 1244102.908</t>
  </si>
  <si>
    <t>2686293.513 1243336.320</t>
  </si>
  <si>
    <t>2685632.812 1244081.720</t>
  </si>
  <si>
    <t>2690279.000 1249780.000</t>
  </si>
  <si>
    <t>2687895.000 1250390.000</t>
  </si>
  <si>
    <t>2689131.033 1249885.582</t>
  </si>
  <si>
    <t>2689197.585 1249977.030</t>
  </si>
  <si>
    <t>2690280.839 1252565.957</t>
  </si>
  <si>
    <t>2690308.109 1252535.340</t>
  </si>
  <si>
    <t>2697964.000 1265796.000</t>
  </si>
  <si>
    <t>2697992.000 1265771.000</t>
  </si>
  <si>
    <t>2697999.000 1265773.000</t>
  </si>
  <si>
    <t>2698309.000 1265622.000</t>
  </si>
  <si>
    <t>2698450.000 1265870.000</t>
  </si>
  <si>
    <t>2698458.000 1265871.000</t>
  </si>
  <si>
    <t>2677218.083 1247394.154</t>
  </si>
  <si>
    <t>2677049.994 1230571.035</t>
  </si>
  <si>
    <t>2683572.840 1263397.710</t>
  </si>
  <si>
    <t>2682022.651 1239332.692</t>
  </si>
  <si>
    <t>2684361.255 1239524.725</t>
  </si>
  <si>
    <t>2684273.186 1239677.898</t>
  </si>
  <si>
    <t>2687735.389 1242021.863</t>
  </si>
  <si>
    <t>2688508.515 1242659.044</t>
  </si>
  <si>
    <t>2692364.711 1249003.686</t>
  </si>
  <si>
    <t>2692381.080 1249021.021</t>
  </si>
  <si>
    <t>62: 3 GWR-Gebäude (192006390, 192006393, 192006394) innerhalb des gleichen AV-Gebäudes</t>
  </si>
  <si>
    <t>41: Status 'bestehend'  ist mit dem Topic Bodenbedeckung projektiert der AV nicht kohärent &lt;/br&gt;62: 2 GWR-Gebäude (80612, 191970769) innerhalb des gleichen AV-Gebäudes</t>
  </si>
  <si>
    <t>62: 9 GWR-Gebäude (191893338, 191893345, 191893412, 191893462, 191893486, 191893534, 192044456, 192044458, 192044503) innerhalb des gleichen AV-Gebäudes</t>
  </si>
  <si>
    <t>31: Kein AV-Umriss für das Gebäude 191955012&lt;/br&gt;33: Das Gebäude 191955012 has GSTAT '1003 im Bau'</t>
  </si>
  <si>
    <t>31: Kein AV-Umriss für das Gebäude 191986719</t>
  </si>
  <si>
    <t>31: Kein AV-Umriss für das Gebäude 192044389</t>
  </si>
  <si>
    <t>31: Kein AV-Umriss für das Gebäude 191963552</t>
  </si>
  <si>
    <t>31: Kein AV-Umriss für das Gebäude 192034821</t>
  </si>
  <si>
    <t>31: Kein AV-Umriss für das Gebäude 192004993</t>
  </si>
  <si>
    <t>31: Kein AV-Umriss für das Gebäude 210237341</t>
  </si>
  <si>
    <t>31: Kein AV-Umriss für das Gebäude 192043941</t>
  </si>
  <si>
    <t>31: Kein AV-Umriss für das Gebäude 192044253</t>
  </si>
  <si>
    <t>31: Kein AV-Umriss für das Gebäude 210283131</t>
  </si>
  <si>
    <t>31: Kein AV-Umriss für das Gebäude 192002954</t>
  </si>
  <si>
    <t>31: Kein AV-Umriss für das Gebäude 210293261</t>
  </si>
  <si>
    <t>31: Kein AV-Umriss für das Gebäude 191952603</t>
  </si>
  <si>
    <t>31: Kein AV-Umriss für das Gebäude 191968334&lt;/br&gt;33: Das Gebäude 191968334 has GSTAT '1003 im Bau'</t>
  </si>
  <si>
    <t>31: Kein AV-Umriss für das Gebäude 191971721&lt;/br&gt;33: Das Gebäude 191971721 has GSTAT '1003 im Bau'</t>
  </si>
  <si>
    <t>31: Kein AV-Umriss für das Gebäude 191971722&lt;/br&gt;33: Das Gebäude 191971722 has GSTAT '1003 im Bau'</t>
  </si>
  <si>
    <t>31: Kein AV-Umriss für das Gebäude 210295055</t>
  </si>
  <si>
    <t>31: Kein AV-Umriss für das Gebäude 210295056</t>
  </si>
  <si>
    <t>31: Kein AV-Umriss für das Gebäude 191899559</t>
  </si>
  <si>
    <t>31: Kein AV-Umriss für das Gebäude 191899560</t>
  </si>
  <si>
    <t>31: Kein AV-Umriss für das Gebäude 191899561</t>
  </si>
  <si>
    <t>31: Kein AV-Umriss für das Gebäude 191959524</t>
  </si>
  <si>
    <t>31: Kein AV-Umriss für das Gebäude 191967004</t>
  </si>
  <si>
    <t>31: Kein AV-Umriss für das Gebäude 191967005</t>
  </si>
  <si>
    <t>35: überholt im GWR. AV-Umriss schon verknüpft mit dem Gebäude mit EGID 210209366</t>
  </si>
  <si>
    <t>35: überholt im GWR. AV-Umriss schon verknüpft mit dem Gebäude mit EGID 16678</t>
  </si>
  <si>
    <t>35: überholt im GWR. AV-Umriss schon verknüpft mit dem Gebäude mit EGID 192006740</t>
  </si>
  <si>
    <t>35: überholt im GWR. AV-Umriss schon verknüpft mit dem Gebäude mit EGID 210216014</t>
  </si>
  <si>
    <t>35: überholt im GWR. AV-Umriss schon verknüpft mit dem Gebäude mit EGID 210216015</t>
  </si>
  <si>
    <t>42: die Kategorie 1020 ist mit dem Topic Einzelobjekte der AV nicht kohärent &lt;/br&gt;52: Der AV-EGID 192009292 ist nicht kohärent mit dem GWR-EGID 192009277</t>
  </si>
  <si>
    <t>75a</t>
  </si>
  <si>
    <t>n.b.</t>
  </si>
  <si>
    <t>2681961.000 1263993.000</t>
  </si>
  <si>
    <t>2680729.000 1262550.000</t>
  </si>
  <si>
    <t>2680723.000 1262554.000</t>
  </si>
  <si>
    <t>2680726.000 1262552.000</t>
  </si>
  <si>
    <t>2680725.000 1262556.000</t>
  </si>
  <si>
    <t>2675445.000 1264014.000</t>
  </si>
  <si>
    <t>2675409.000 1256339.000</t>
  </si>
  <si>
    <t>2706624.750 1238256.375</t>
  </si>
  <si>
    <t>2701768.000 1240879.000</t>
  </si>
  <si>
    <t>2682343.799 1240881.169</t>
  </si>
  <si>
    <t>2693945.520 1228162.504</t>
  </si>
  <si>
    <t>2689133.000 1250173.000</t>
  </si>
  <si>
    <t>2688629.610 1250973.430</t>
  </si>
  <si>
    <t>2693468.936 1248499.345</t>
  </si>
  <si>
    <t>2694446.723 1249553.975</t>
  </si>
  <si>
    <t>2691148.000 1263290.000</t>
  </si>
  <si>
    <t>2676757.855 1247711.201</t>
  </si>
  <si>
    <t>2674862.000 1249091.000</t>
  </si>
  <si>
    <t>2678443.773 1235256.052</t>
  </si>
  <si>
    <t>2691127.688 1269796.402</t>
  </si>
  <si>
    <t>2689650.159 1255269.590</t>
  </si>
  <si>
    <t>2683829.765 1264343.161</t>
  </si>
  <si>
    <t>2681815.698 1264009.601</t>
  </si>
  <si>
    <t>2681966.750 1263301.202</t>
  </si>
  <si>
    <t>2684000.596 1264192.566</t>
  </si>
  <si>
    <t>2680255.215 1262592.225</t>
  </si>
  <si>
    <t>2680184.634 1262477.451</t>
  </si>
  <si>
    <t>2681063.354 1262561.393</t>
  </si>
  <si>
    <t>2680901.976 1262827.218</t>
  </si>
  <si>
    <t>2679184.259 1262147.145</t>
  </si>
  <si>
    <t>2681135.832 1262731.521</t>
  </si>
  <si>
    <t>2694712.176 1234764.728</t>
  </si>
  <si>
    <t>2694398.003 1249637.599</t>
  </si>
  <si>
    <t>2675623.461 1252210.074</t>
  </si>
  <si>
    <t>2688815.453 1230136.344</t>
  </si>
  <si>
    <t>62: 5 GWR-Gebäude (20524, 191967252, 191967253, 191967254, 192023060) innerhalb des gleichen AV-Gebäudes</t>
  </si>
  <si>
    <t>62: 2 GWR-Gebäude (122928, 192024909) innerhalb des gleichen AV-Gebäudes</t>
  </si>
  <si>
    <t>42: die Kategorie 1080  ist mit dem Topic Bodenbedeckung projektiert der AV nicht kohärent &lt;/br&gt;62: 5 GWR-Gebäude (20524, 191967252, 191967253, 191967254, 192023060) innerhalb des gleichen AV-Gebäudes</t>
  </si>
  <si>
    <t>31: Kein AV-Umriss für das Gebäude 192045255</t>
  </si>
  <si>
    <t>31: Kein AV-Umriss für das Gebäude 191950701</t>
  </si>
  <si>
    <t>31: Kein AV-Umriss für das Gebäude 210290302</t>
  </si>
  <si>
    <t>31: Kein AV-Umriss für das Gebäude 192031457</t>
  </si>
  <si>
    <t>31: Kein AV-Umriss für das Gebäude 192017756</t>
  </si>
  <si>
    <t>31: Kein AV-Umriss für das Gebäude 191967687&lt;/br&gt;33: Das Gebäude 191967687 has GSTAT '1003 im Bau'</t>
  </si>
  <si>
    <t>31: Kein AV-Umriss für das Gebäude 192045983</t>
  </si>
  <si>
    <t>31: Kein AV-Umriss für das Gebäude 191964553</t>
  </si>
  <si>
    <t>31: Kein AV-Umriss für das Gebäude 210275382</t>
  </si>
  <si>
    <t>31: Kein AV-Umriss für das Gebäude 191996729&lt;/br&gt;33: Das Gebäude 191996729 has GSTAT '1003 im Bau'</t>
  </si>
  <si>
    <t>35: überholt im GWR. AV-Umriss schon verknüpft mit dem Gebäude mit EGID 9002889</t>
  </si>
  <si>
    <t>35: überholt im GWR. AV-Umriss schon verknüpft mit dem Gebäude mit EGID 210219420</t>
  </si>
  <si>
    <t>35: überholt im GWR. AV-Umriss schon verknüpft mit dem Gebäude mit EGID 210260062</t>
  </si>
  <si>
    <t>35: überholt im GWR. AV-Umriss schon verknüpft mit dem Gebäude mit EGID 191904867</t>
  </si>
  <si>
    <t>35: überholt im GWR. AV-Umriss schon verknüpft mit dem Gebäude mit EGID 192036164</t>
  </si>
  <si>
    <t xml:space="preserve">14: AV-Gebäude verknüpft mit EGID 210280536, but status is 'abgebrochen / aufgehoben'&lt;/br&gt;42: die Kategorie 1060 ist mit dem Topic Einzelobjekte der AV nicht kohärent </t>
  </si>
  <si>
    <t>Untere Mühle</t>
  </si>
  <si>
    <t>CH239177869269</t>
  </si>
  <si>
    <t>618</t>
  </si>
  <si>
    <t>610</t>
  </si>
  <si>
    <t>2690653.000 1282791.000</t>
  </si>
  <si>
    <t>2682871.602 1264598.556</t>
  </si>
  <si>
    <t>2681082.000 1258366.000</t>
  </si>
  <si>
    <t>2686129.888 1237291.625</t>
  </si>
  <si>
    <t>2694723.206 1229779.563</t>
  </si>
  <si>
    <t>2705939.000 1253060.000</t>
  </si>
  <si>
    <t>2690992.096 1248054.036</t>
  </si>
  <si>
    <t>2694538.736 1249536.229</t>
  </si>
  <si>
    <t>2700466.225 1257145.942</t>
  </si>
  <si>
    <t>2678151.655 1251019.784</t>
  </si>
  <si>
    <t>2675979.346 1250383.840</t>
  </si>
  <si>
    <t>2694197.973 1253970.479</t>
  </si>
  <si>
    <t>2678569.877 1235282.577</t>
  </si>
  <si>
    <t>2679339.512 1235651.222</t>
  </si>
  <si>
    <t>2678369.819 1236429.105</t>
  </si>
  <si>
    <t>2693045.667 1275372.381</t>
  </si>
  <si>
    <t>2682768.284 1263360.316</t>
  </si>
  <si>
    <t>2702999.905 1242642.983</t>
  </si>
  <si>
    <t>2703014.993 1242666.819</t>
  </si>
  <si>
    <t>2683721.583 1241656.104</t>
  </si>
  <si>
    <t>2686621.121 1241706.368</t>
  </si>
  <si>
    <t>2694535.645 1249543.515</t>
  </si>
  <si>
    <t>61: 2 AV-Gebäude haben den gleichen GWR-EGID&lt;/br&gt;62: 3 GWR-Gebäude (192046502, 210295317, 210295318) innerhalb des gleichen AV-Gebäudes</t>
  </si>
  <si>
    <t>12: Verknüpft mit EGID 210295317 in der gleiche Gemeinde&lt;/br&gt;61: 2 AV-Gebäude haben den gleichen GWR-EGID&lt;/br&gt;62: 3 GWR-Gebäude (192046502, 210295317, 210295318) innerhalb des gleichen AV-Gebäudes</t>
  </si>
  <si>
    <t>12: Verknüpft mit EGID 210295318 in der gleiche Gemeinde&lt;/br&gt;61: 2 AV-Gebäude haben den gleichen GWR-EGID&lt;/br&gt;62: 3 GWR-Gebäude (192046502, 210295317, 210295318) innerhalb des gleichen AV-Gebäudes</t>
  </si>
  <si>
    <t>31: Kein AV-Umriss für das Gebäude 192005382</t>
  </si>
  <si>
    <t>31: Kein AV-Umriss für das Gebäude 210294010</t>
  </si>
  <si>
    <t>31: Kein AV-Umriss für das Gebäude 192015486&lt;/br&gt;33: Das Gebäude 192015486 has GSTAT '1003 im Bau'</t>
  </si>
  <si>
    <t>31: Kein AV-Umriss für das Gebäude 210271777&lt;/br&gt;33: Das Gebäude 210271777 has GSTAT '1003 im Bau'</t>
  </si>
  <si>
    <t>31: Kein AV-Umriss für das Gebäude 192046626</t>
  </si>
  <si>
    <t>31: Kein AV-Umriss für das Gebäude 210278281</t>
  </si>
  <si>
    <t>31: Kein AV-Umriss für das Gebäude 210275701</t>
  </si>
  <si>
    <t>31: Kein AV-Umriss für das Gebäude 191894567</t>
  </si>
  <si>
    <t>31: Kein AV-Umriss für das Gebäude 119493</t>
  </si>
  <si>
    <t>31: Kein AV-Umriss für das Gebäude 2329863</t>
  </si>
  <si>
    <t>31: Kein AV-Umriss für das Gebäude 192046169</t>
  </si>
  <si>
    <t>31: Kein AV-Umriss für das Gebäude 192046180</t>
  </si>
  <si>
    <t>35: überholt im GWR. AV-Umriss schon verknüpft mit dem Gebäude mit EGID 33398</t>
  </si>
  <si>
    <t>35: überholt im GWR. AV-Umriss schon verknüpft mit dem Gebäude mit EGID 192005429</t>
  </si>
  <si>
    <t>42: die Kategorie 1030 ist mit dem Topic Einzelobjekte der AV nicht kohärent &lt;/br&gt;52: Der AV-EGID 210254072 ist nicht kohärent mit dem GWR-EGID 50308</t>
  </si>
  <si>
    <t>42: die Kategorie 1030 ist mit dem Topic Einzelobjekte der AV nicht kohärent &lt;/br&gt;52: Der AV-EGID 210254073 ist nicht kohärent mit dem GWR-EGID 50289</t>
  </si>
  <si>
    <t>Attenhoferstrasse</t>
  </si>
  <si>
    <t>9a</t>
  </si>
  <si>
    <t>FL00480</t>
  </si>
  <si>
    <t>FL3385</t>
  </si>
  <si>
    <t>Gfennstrasse</t>
  </si>
  <si>
    <t>Gfennstrasse 8</t>
  </si>
  <si>
    <t>CH732277277714</t>
  </si>
  <si>
    <t>911</t>
  </si>
  <si>
    <t>340</t>
  </si>
  <si>
    <t>2682676.000 1263324.000</t>
  </si>
  <si>
    <t>2684347.427 1240288.984</t>
  </si>
  <si>
    <t>2684339.171 1240273.427</t>
  </si>
  <si>
    <t>2684364.712 1239518.420</t>
  </si>
  <si>
    <t>2701038.879 1234345.327</t>
  </si>
  <si>
    <t>2692133.000 1235615.000</t>
  </si>
  <si>
    <t>2693796.482 1235796.565</t>
  </si>
  <si>
    <t>2691876.000 1248788.000</t>
  </si>
  <si>
    <t>2695983.164 1244366.565</t>
  </si>
  <si>
    <t>2696003.971 1244362.944</t>
  </si>
  <si>
    <t>2695995.000 1244354.000</t>
  </si>
  <si>
    <t>2695967.299 1244551.946</t>
  </si>
  <si>
    <t>2700670.741 1270055.118</t>
  </si>
  <si>
    <t>2700674.835 1270044.705</t>
  </si>
  <si>
    <t>2701620.734 1264142.637</t>
  </si>
  <si>
    <t>2690027.627 1255674.108</t>
  </si>
  <si>
    <t>2704390.522 1243031.477</t>
  </si>
  <si>
    <t>2702743.399 1242383.931</t>
  </si>
  <si>
    <t>2686418.887 1236267.383</t>
  </si>
  <si>
    <t>2684529.050 1240774.497</t>
  </si>
  <si>
    <t>2684344.747 1240729.386</t>
  </si>
  <si>
    <t>2684372.971 1240725.246</t>
  </si>
  <si>
    <t>2686538.412 1240934.384</t>
  </si>
  <si>
    <t>2689709.426 1251093.002</t>
  </si>
  <si>
    <t>2690429.116 1253057.466</t>
  </si>
  <si>
    <t>2675365.753 1245018.020</t>
  </si>
  <si>
    <t>2676038.981 1245517.468</t>
  </si>
  <si>
    <t>2675865.881 1244713.062</t>
  </si>
  <si>
    <t>2676182.975 1245494.550</t>
  </si>
  <si>
    <t>2673894.641 1246429.460</t>
  </si>
  <si>
    <t>2673944.393 1246426.848</t>
  </si>
  <si>
    <t>2675392.271 1245244.941</t>
  </si>
  <si>
    <t>2675415.608 1245285.931</t>
  </si>
  <si>
    <t>2693361.236 1231221.490</t>
  </si>
  <si>
    <t>41: Status 'bestehend'  ist mit dem Topic Bodenbedeckung projektiert der AV nicht kohärent &lt;/br&gt;62: 2 GWR-Gebäude (101650, 191968653) innerhalb des gleichen AV-Gebäudes</t>
  </si>
  <si>
    <t>62: 2 GWR-Gebäude (101650, 191968653) innerhalb des gleichen AV-Gebäudes</t>
  </si>
  <si>
    <t>31: Kein AV-Umriss für das Gebäude 192026682</t>
  </si>
  <si>
    <t>31: Kein AV-Umriss für das Gebäude 192000270</t>
  </si>
  <si>
    <t>31: Kein AV-Umriss für das Gebäude 210209693</t>
  </si>
  <si>
    <t>31: Kein AV-Umriss für das Gebäude 210269624</t>
  </si>
  <si>
    <t>31: Kein AV-Umriss für das Gebäude 191995014&lt;/br&gt;33: Das Gebäude 191995014 has GSTAT '1003 im Bau'</t>
  </si>
  <si>
    <t>31: Kein AV-Umriss für das Gebäude 191982945</t>
  </si>
  <si>
    <t>31: Kein AV-Umriss für das Gebäude 101649</t>
  </si>
  <si>
    <t>31: Kein AV-Umriss für das Gebäude 210259293</t>
  </si>
  <si>
    <t>31: Kein AV-Umriss für das Gebäude 105177</t>
  </si>
  <si>
    <t>31: Kein AV-Umriss für das Gebäude 210226475</t>
  </si>
  <si>
    <t>35: überholt im GWR. AV-Umriss schon verknüpft mit dem Gebäude mit EGID 191979859</t>
  </si>
  <si>
    <t>35: überholt im GWR. AV-Umriss schon verknüpft mit dem Gebäude mit EGID 191977889</t>
  </si>
  <si>
    <t>35: überholt im GWR. AV-Umriss schon verknüpft mit dem Gebäude mit EGID 191992071</t>
  </si>
  <si>
    <t>35: überholt im GWR. AV-Umriss schon verknüpft mit dem Gebäude mit EGID 191998782</t>
  </si>
  <si>
    <t>35: überholt im GWR. AV-Umriss schon verknüpft mit dem Gebäude mit EGID 113509</t>
  </si>
  <si>
    <t>Neuguet</t>
  </si>
  <si>
    <t>Hinteregg</t>
  </si>
  <si>
    <t>Vorderuttenberg</t>
  </si>
  <si>
    <t>28a</t>
  </si>
  <si>
    <t>CH427779774630</t>
  </si>
  <si>
    <t>891</t>
  </si>
  <si>
    <t>CH144677778708</t>
  </si>
  <si>
    <t>1273</t>
  </si>
  <si>
    <t>1010</t>
  </si>
  <si>
    <t>CH389830157792</t>
  </si>
  <si>
    <t>Sonnhaldenstrasse</t>
  </si>
  <si>
    <t>38.1</t>
  </si>
  <si>
    <t>K1601</t>
  </si>
  <si>
    <t>2684342.585 1264122.701</t>
  </si>
  <si>
    <t>2682858.757 1263416.216</t>
  </si>
  <si>
    <t>2682882.885 1263421.052</t>
  </si>
  <si>
    <t>2688869.020 1252097.412</t>
  </si>
  <si>
    <t>2684448.000 1252745.000</t>
  </si>
  <si>
    <t>2684460.000 1252746.000</t>
  </si>
  <si>
    <t>2684464.000 1252742.000</t>
  </si>
  <si>
    <t>2675618.931 1257119.015</t>
  </si>
  <si>
    <t>2675622.862 1257111.925</t>
  </si>
  <si>
    <t>2677522.600 1255638.900</t>
  </si>
  <si>
    <t>2706151.998 1237323.720</t>
  </si>
  <si>
    <t>2697363.000 1235670.000</t>
  </si>
  <si>
    <t>2688103.140 1244617.839</t>
  </si>
  <si>
    <t>2675333.923 1249982.170</t>
  </si>
  <si>
    <t>2707336.788 1248913.172</t>
  </si>
  <si>
    <t>2676647.455 1236430.613</t>
  </si>
  <si>
    <t>2682876.258 1263452.285</t>
  </si>
  <si>
    <t>2682476.428 1264591.617</t>
  </si>
  <si>
    <t>2682082.074 1263865.134</t>
  </si>
  <si>
    <t>2680976.070 1262434.648</t>
  </si>
  <si>
    <t>2679669.519 1272122.171</t>
  </si>
  <si>
    <t>2680192.663 1260540.355</t>
  </si>
  <si>
    <t>2696033.908 1234123.637</t>
  </si>
  <si>
    <t>2695005.092 1256564.971</t>
  </si>
  <si>
    <t>2698734.751 1261199.761</t>
  </si>
  <si>
    <t>2698714.079 1261234.565</t>
  </si>
  <si>
    <t>2675377.545 1245244.296</t>
  </si>
  <si>
    <t>2675198.132 1245154.331</t>
  </si>
  <si>
    <t>31: Kein AV-Umriss für das Gebäude 210211328</t>
  </si>
  <si>
    <t>31: Kein AV-Umriss für das Gebäude 210279563</t>
  </si>
  <si>
    <t>31: Kein AV-Umriss für das Gebäude 210279567</t>
  </si>
  <si>
    <t>31: Kein AV-Umriss für das Gebäude 210279713</t>
  </si>
  <si>
    <t>31: Kein AV-Umriss für das Gebäude 191970330</t>
  </si>
  <si>
    <t>31: Kein AV-Umriss für das Gebäude 191970331</t>
  </si>
  <si>
    <t>31: Kein AV-Umriss für das Gebäude 191970332</t>
  </si>
  <si>
    <t>31: Kein AV-Umriss für das Gebäude 191898671</t>
  </si>
  <si>
    <t>31: Kein AV-Umriss für das Gebäude 210295553</t>
  </si>
  <si>
    <t>31: Kein AV-Umriss für das Gebäude 210276746</t>
  </si>
  <si>
    <t>31: Kein AV-Umriss für das Gebäude 2329837</t>
  </si>
  <si>
    <t>31: Kein AV-Umriss für das Gebäude 210282302</t>
  </si>
  <si>
    <t>35: überholt im GWR. AV-Umriss schon verknüpft mit dem Gebäude mit EGID 3021055</t>
  </si>
  <si>
    <t>35: überholt im GWR. AV-Umriss schon verknüpft mit dem Gebäude mit EGID 192000541</t>
  </si>
  <si>
    <t>35: überholt im GWR. AV-Umriss schon verknüpft mit dem Gebäude mit EGID 210131639</t>
  </si>
  <si>
    <t xml:space="preserve">12: Verknüpft mit EGID 210228276 in der gleiche Gemeinde&lt;/br&gt;42: die Kategorie 1060 ist mit dem Topic Einzelobjekte der AV nicht kohärent </t>
  </si>
  <si>
    <t xml:space="preserve">12: Verknüpft mit EGID 210228296 in der gleiche Gemeinde&lt;/br&gt;42: die Kategorie 1060 ist mit dem Topic Einzelobjekte der AV nicht kohärent </t>
  </si>
  <si>
    <t>2674774.831 1235407.267</t>
  </si>
  <si>
    <t>2681401.442 1258829.488</t>
  </si>
  <si>
    <t>2681415.884 1258832.129</t>
  </si>
  <si>
    <t>2681419.272 1258831.033</t>
  </si>
  <si>
    <t>2681404.927 1258812.113</t>
  </si>
  <si>
    <t>2708006.000 1235008.000</t>
  </si>
  <si>
    <t>2682568.000 1237786.000</t>
  </si>
  <si>
    <t>2695891.259 1229098.431</t>
  </si>
  <si>
    <t>2695646.325 1229942.466</t>
  </si>
  <si>
    <t>2695657.986 1229921.593</t>
  </si>
  <si>
    <t>2694943.635 1228854.079</t>
  </si>
  <si>
    <t>2695873.577 1229154.613</t>
  </si>
  <si>
    <t>2695671.381 1229925.014</t>
  </si>
  <si>
    <t>2695642.424 1229921.352</t>
  </si>
  <si>
    <t>2694070.000 1227960.000</t>
  </si>
  <si>
    <t>2695868.563 1229133.012</t>
  </si>
  <si>
    <t>2695037.388 1234387.166</t>
  </si>
  <si>
    <t>2674926.582 1234928.600</t>
  </si>
  <si>
    <t>2678283.318 1243310.784</t>
  </si>
  <si>
    <t>2682131.880 1270248.501</t>
  </si>
  <si>
    <t>2681677.893 1269548.500</t>
  </si>
  <si>
    <t>2678858.824 1255572.849</t>
  </si>
  <si>
    <t>2683549.739 1242721.130</t>
  </si>
  <si>
    <t>2695548.039 1234080.425</t>
  </si>
  <si>
    <t>2695757.507 1234301.479</t>
  </si>
  <si>
    <t>2675272.041 1245622.429</t>
  </si>
  <si>
    <t>2671117.338 1250375.490</t>
  </si>
  <si>
    <t>41: Status 'bestehend'  ist mit dem Topic Bodenbedeckung projektiert der AV nicht kohärent &lt;/br&gt;62: 2 GWR-Gebäude (33498, 191998620) innerhalb des gleichen AV-Gebäudes</t>
  </si>
  <si>
    <t>41: Status 'bestehend'  ist mit dem Topic Bodenbedeckung projektiert der AV nicht kohärent &lt;/br&gt;62: 2 GWR-Gebäude (59841, 191998376) innerhalb des gleichen AV-Gebäudes</t>
  </si>
  <si>
    <t>41: Status 'bestehend'  ist mit dem Topic Bodenbedeckung projektiert der AV nicht kohärent &lt;/br&gt;62: 3 GWR-Gebäude (60065, 60066, 192017402) innerhalb des gleichen AV-Gebäudes</t>
  </si>
  <si>
    <t>41: Status 'bestehend'  ist mit dem Topic Bodenbedeckung projektiert der AV nicht kohärent &lt;/br&gt;62: 2 GWR-Gebäude (2289291, 191998373) innerhalb des gleichen AV-Gebäudes</t>
  </si>
  <si>
    <t>12: Verknüpft mit EGID 210298294 in der gleiche Gemeinde&lt;/br&gt;52: Der AV-EGID 191948141ist nicht kohärent mit dem GWR-EGID 210298294&lt;/br&gt;62: 6 GWR-Gebäude (210298286, 210298294, 210298295, 210298297, 210298298, 210298299) innerhalb des gleichen AV-Gebäudes</t>
  </si>
  <si>
    <t>12: Verknüpft mit EGID 210298295 in der gleiche Gemeinde&lt;/br&gt;52: Der AV-EGID 191948141ist nicht kohärent mit dem GWR-EGID 210298295&lt;/br&gt;62: 6 GWR-Gebäude (210298286, 210298294, 210298295, 210298297, 210298298, 210298299) innerhalb des gleichen AV-Gebäudes</t>
  </si>
  <si>
    <t>12: Verknüpft mit EGID 210298297 in der gleiche Gemeinde&lt;/br&gt;52: Der AV-EGID 191948141ist nicht kohärent mit dem GWR-EGID 210298297&lt;/br&gt;62: 6 GWR-Gebäude (210298286, 210298294, 210298295, 210298297, 210298298, 210298299) innerhalb des gleichen AV-Gebäudes</t>
  </si>
  <si>
    <t>12: Verknüpft mit EGID 210298298 in der gleiche Gemeinde&lt;/br&gt;52: Der AV-EGID 191948141ist nicht kohärent mit dem GWR-EGID 210298298&lt;/br&gt;62: 6 GWR-Gebäude (210298286, 210298294, 210298295, 210298297, 210298298, 210298299) innerhalb des gleichen AV-Gebäudes</t>
  </si>
  <si>
    <t>12: Verknüpft mit EGID 210298299 in der gleiche Gemeinde&lt;/br&gt;52: Der AV-EGID 191948141ist nicht kohärent mit dem GWR-EGID 210298299&lt;/br&gt;62: 6 GWR-Gebäude (210298286, 210298294, 210298295, 210298297, 210298298, 210298299) innerhalb des gleichen AV-Gebäudes</t>
  </si>
  <si>
    <t>31: Kein AV-Umriss für das Gebäude 210263955</t>
  </si>
  <si>
    <t>31: Kein AV-Umriss für das Gebäude 210260772</t>
  </si>
  <si>
    <t>31: Kein AV-Umriss für das Gebäude 210260829</t>
  </si>
  <si>
    <t>31: Kein AV-Umriss für das Gebäude 210260937</t>
  </si>
  <si>
    <t>31: Kein AV-Umriss für das Gebäude 192035242</t>
  </si>
  <si>
    <t>31: Kein AV-Umriss für das Gebäude 192048106</t>
  </si>
  <si>
    <t>31: Kein AV-Umriss für das Gebäude 60332</t>
  </si>
  <si>
    <t>31: Kein AV-Umriss für das Gebäude 191931049</t>
  </si>
  <si>
    <t>31: Kein AV-Umriss für das Gebäude 191931158</t>
  </si>
  <si>
    <t>31: Kein AV-Umriss für das Gebäude 191961759&lt;/br&gt;33: Das Gebäude 191961759 has GSTAT '1003 im Bau'</t>
  </si>
  <si>
    <t>31: Kein AV-Umriss für das Gebäude 210281258</t>
  </si>
  <si>
    <t>31: Kein AV-Umriss für das Gebäude 210277913</t>
  </si>
  <si>
    <t>12: Verknüpft mit EGID 210245629 in der gleiche Gemeinde&lt;/br&gt;2: Main building takes EGID&lt;/br&gt;42: die Kategorie 1080 ist mit dem Topic Bodenbedeckung der AV nicht kohärent&lt;/br&gt;51: Der gleichen EGID 210245629 ist für mehrere AV-Gebäude verwendet</t>
  </si>
  <si>
    <t>1131</t>
  </si>
  <si>
    <t>2590</t>
  </si>
  <si>
    <t>CH493077981539</t>
  </si>
  <si>
    <t>100</t>
  </si>
  <si>
    <t>469</t>
  </si>
  <si>
    <t>110.2</t>
  </si>
  <si>
    <t>2677925.000 1236769.000</t>
  </si>
  <si>
    <t>2676305.625 1239355.642</t>
  </si>
  <si>
    <t>2679902.250 1232926.125</t>
  </si>
  <si>
    <t>2689585.118 1280798.131</t>
  </si>
  <si>
    <t>2689599.649 1280787.394</t>
  </si>
  <si>
    <t>2682452.000 1263983.000</t>
  </si>
  <si>
    <t>2684612.000 1253699.000</t>
  </si>
  <si>
    <t>2680446.976 1273288.812</t>
  </si>
  <si>
    <t>2680479.417 1273336.424</t>
  </si>
  <si>
    <t>2703032.865 1235055.941</t>
  </si>
  <si>
    <t>2681764.715 1241510.711</t>
  </si>
  <si>
    <t>2694679.000 1235465.000</t>
  </si>
  <si>
    <t>2694689.000 1235457.000</t>
  </si>
  <si>
    <t>2692531.336 1236069.467</t>
  </si>
  <si>
    <t>2692533.383 1236075.752</t>
  </si>
  <si>
    <t>2700836.000 1249739.000</t>
  </si>
  <si>
    <t>2688212.137 1250993.595</t>
  </si>
  <si>
    <t>2689779.685 1250702.293</t>
  </si>
  <si>
    <t>2689756.881 1250730.393</t>
  </si>
  <si>
    <t>2689672.000 1251237.000</t>
  </si>
  <si>
    <t>2694278.170 1241426.450</t>
  </si>
  <si>
    <t>2698107.691 1244297.750</t>
  </si>
  <si>
    <t>2700905.000 1265100.500</t>
  </si>
  <si>
    <t>2683205.836 1232580.408</t>
  </si>
  <si>
    <t>2681581.125 1269705.791</t>
  </si>
  <si>
    <t>2670515.676 1262424.338</t>
  </si>
  <si>
    <t>2689763.518 1250715.168</t>
  </si>
  <si>
    <t>2692111.583 1249799.923</t>
  </si>
  <si>
    <t>2702342.196 1255929.011</t>
  </si>
  <si>
    <t>2675821.703 1244730.855</t>
  </si>
  <si>
    <t>2676467.621 1247033.189</t>
  </si>
  <si>
    <t>2676315.122 1247745.952</t>
  </si>
  <si>
    <t>62: 2 GWR-Gebäude (191957160, 192048326) innerhalb des gleichen AV-Gebäudes</t>
  </si>
  <si>
    <t>41: Status 'bestehend'  ist mit dem Topic Bodenbedeckung projektiert der AV nicht kohärent &lt;/br&gt;62: 3 GWR-Gebäude (192022434, 192022435, 210246026) innerhalb des gleichen AV-Gebäudes</t>
  </si>
  <si>
    <t>41: Status 'bestehend'  ist mit dem Topic Bodenbedeckung projektiert der AV nicht kohärent &lt;/br&gt;62: 2 GWR-Gebäude (74432, 210298390) innerhalb des gleichen AV-Gebäudes</t>
  </si>
  <si>
    <t>62: 2 GWR-Gebäude (74432, 210298390) innerhalb des gleichen AV-Gebäudes</t>
  </si>
  <si>
    <t>41: Status 'bestehend'  ist mit dem Topic Bodenbedeckung projektiert der AV nicht kohärent &lt;/br&gt;62: 2 GWR-Gebäude (92068, 191984897) innerhalb des gleichen AV-Gebäudes</t>
  </si>
  <si>
    <t>41: Status 'bestehend'  ist mit dem Topic Bodenbedeckung projektiert der AV nicht kohärent &lt;/br&gt;62: 2 GWR-Gebäude (93184, 192013307) innerhalb des gleichen AV-Gebäudes</t>
  </si>
  <si>
    <t>41: Status 'bestehend'  ist mit dem Topic Bodenbedeckung projektiert der AV nicht kohärent &lt;/br&gt;62: 2 GWR-Gebäude (93185, 192013306) innerhalb des gleichen AV-Gebäudes</t>
  </si>
  <si>
    <t>31: Kein AV-Umriss für das Gebäude 192030648&lt;/br&gt;33: Das Gebäude 192030648 has GSTAT '1003 im Bau'</t>
  </si>
  <si>
    <t>31: Kein AV-Umriss für das Gebäude 192048438</t>
  </si>
  <si>
    <t>31: Kein AV-Umriss für das Gebäude 191974466</t>
  </si>
  <si>
    <t>31: Kein AV-Umriss für das Gebäude 192033152</t>
  </si>
  <si>
    <t>31: Kein AV-Umriss für das Gebäude 210202692</t>
  </si>
  <si>
    <t>31: Kein AV-Umriss für das Gebäude 192001152</t>
  </si>
  <si>
    <t>31: Kein AV-Umriss für das Gebäude 192026283&lt;/br&gt;33: Das Gebäude 192026283 has GSTAT '1003 im Bau'</t>
  </si>
  <si>
    <t>31: Kein AV-Umriss für das Gebäude 192026286&lt;/br&gt;33: Das Gebäude 192026286 has GSTAT '1003 im Bau'</t>
  </si>
  <si>
    <t>31: Kein AV-Umriss für das Gebäude 192048718&lt;/br&gt;33: Das Gebäude 192048718 has GSTAT '1003 im Bau'</t>
  </si>
  <si>
    <t>31: Kein AV-Umriss für das Gebäude 192000715&lt;/br&gt;33: Das Gebäude 192000715 has GSTAT '1003 im Bau'</t>
  </si>
  <si>
    <t>35: überholt im GWR. AV-Umriss schon verknüpft mit dem Gebäude mit EGID 192014745</t>
  </si>
  <si>
    <t>35: überholt im GWR. AV-Umriss schon verknüpft mit dem Gebäude mit EGID 210294307</t>
  </si>
  <si>
    <t>35: überholt im GWR. AV-Umriss schon verknüpft mit dem Gebäude mit EGID 191964324</t>
  </si>
  <si>
    <t>35: überholt im GWR. AV-Umriss schon verknüpft mit dem Gebäude mit EGID 2305748</t>
  </si>
  <si>
    <t>35: überholt im GWR. AV-Umriss schon verknüpft mit dem Gebäude mit EGID 210208042</t>
  </si>
  <si>
    <t>35: überholt im GWR. AV-Umriss schon verknüpft mit dem Gebäude mit EGID 113995</t>
  </si>
  <si>
    <t>42: die Kategorie 1020 ist mit dem Topic Einzelobjekte der AV nicht kohärent &lt;/br&gt;52: Der AV-EGID 210295211 ist nicht kohärent mit dem GWR-EGID 210236184</t>
  </si>
  <si>
    <t>3688n.n.</t>
  </si>
  <si>
    <t>Wallisellenstrasse</t>
  </si>
  <si>
    <t>37</t>
  </si>
  <si>
    <t>R-EFH</t>
  </si>
  <si>
    <t>CH427775940358</t>
  </si>
  <si>
    <t>17634</t>
  </si>
  <si>
    <t>738</t>
  </si>
  <si>
    <t>Wohn- und Gewerbehaus</t>
  </si>
  <si>
    <t>39</t>
  </si>
  <si>
    <t>739</t>
  </si>
  <si>
    <t>41</t>
  </si>
  <si>
    <t>abgebrochen Wohnhaus</t>
  </si>
  <si>
    <t>2687054.000 1261650.000</t>
  </si>
  <si>
    <t>2687031.000 1261633.000</t>
  </si>
  <si>
    <t>2683217.000 1255778.000</t>
  </si>
  <si>
    <t>2706499.200 1240212.900</t>
  </si>
  <si>
    <t>2704296.977 1240281.194</t>
  </si>
  <si>
    <t>2700075.432 1243255.145</t>
  </si>
  <si>
    <t>2702802.000 1243041.000</t>
  </si>
  <si>
    <t>2681854.000 1240641.000</t>
  </si>
  <si>
    <t>2682214.643 1241143.214</t>
  </si>
  <si>
    <t>2683326.428 1242806.857</t>
  </si>
  <si>
    <t>2694700.000 1229140.000</t>
  </si>
  <si>
    <t>2694716.005 1229790.697</t>
  </si>
  <si>
    <t>2684987.000 1238804.000</t>
  </si>
  <si>
    <t>2689824.918 1239164.439</t>
  </si>
  <si>
    <t>2689276.554 1237128.006</t>
  </si>
  <si>
    <t>2703417.500 1252804.375</t>
  </si>
  <si>
    <t>2692299.000 1241815.000</t>
  </si>
  <si>
    <t>2694045.000 1265938.000</t>
  </si>
  <si>
    <t>2694022.000 1265963.000</t>
  </si>
  <si>
    <t>2684038.863 1265021.496</t>
  </si>
  <si>
    <t>2682656.838 1267414.125</t>
  </si>
  <si>
    <t>2682902.828 1264182.984</t>
  </si>
  <si>
    <t>2682585.893 1264515.061</t>
  </si>
  <si>
    <t>2682579.449 1264518.476</t>
  </si>
  <si>
    <t>2682582.571 1264523.362</t>
  </si>
  <si>
    <t>2682088.639 1265028.123</t>
  </si>
  <si>
    <t>2684302.192 1265467.505</t>
  </si>
  <si>
    <t>2683790.410 1264035.418</t>
  </si>
  <si>
    <t>2682372.320 1263639.331</t>
  </si>
  <si>
    <t>2682356.891 1267027.192</t>
  </si>
  <si>
    <t>2683701.947 1264208.251</t>
  </si>
  <si>
    <t>2684161.061 1265098.748</t>
  </si>
  <si>
    <t>2681758.288 1267025.389</t>
  </si>
  <si>
    <t>2683873.290 1264006.805</t>
  </si>
  <si>
    <t>2682131.347 1263546.511</t>
  </si>
  <si>
    <t>2682158.072 1263550.442</t>
  </si>
  <si>
    <t>2682231.868 1263730.522</t>
  </si>
  <si>
    <t>2682964.475 1263671.683</t>
  </si>
  <si>
    <t>2682858.526 1264322.248</t>
  </si>
  <si>
    <t>2682818.397 1263293.049</t>
  </si>
  <si>
    <t>2682761.901 1264202.345</t>
  </si>
  <si>
    <t>2683623.222 1264457.778</t>
  </si>
  <si>
    <t>2681889.640 1263484.351</t>
  </si>
  <si>
    <t>2683782.084 1265036.821</t>
  </si>
  <si>
    <t>2683062.014 1264310.320</t>
  </si>
  <si>
    <t>2683057.069 1264314.065</t>
  </si>
  <si>
    <t>2683045.475 1264296.082</t>
  </si>
  <si>
    <t>2683203.675 1263920.142</t>
  </si>
  <si>
    <t>2681893.194 1269561.964</t>
  </si>
  <si>
    <t>2683023.371 1255868.040</t>
  </si>
  <si>
    <t>2683049.500 1255818.574</t>
  </si>
  <si>
    <t>2690829.347 1237248.727</t>
  </si>
  <si>
    <t>2692536.664 1235870.859</t>
  </si>
  <si>
    <t>2692548.201 1235868.273</t>
  </si>
  <si>
    <t>2692546.747 1235857.700</t>
  </si>
  <si>
    <t>2703418.238 1252816.012</t>
  </si>
  <si>
    <t>2689893.215 1245747.685</t>
  </si>
  <si>
    <t>2689886.709 1245739.092</t>
  </si>
  <si>
    <t>2696183.574 1267335.659</t>
  </si>
  <si>
    <t>2694039.445 1265972.992</t>
  </si>
  <si>
    <t>2676762.151 1247715.898</t>
  </si>
  <si>
    <t>62: 2 GWR-Gebäude (192017474, 192049689) innerhalb des gleichen AV-Gebäudes</t>
  </si>
  <si>
    <t>42: die Kategorie 1080  ist mit dem Topic Bodenbedeckung projektiert der AV nicht kohärent &lt;/br&gt;62: 5 GWR-Gebäude (191917997, 191917999, 191918001, 191918011, 191977551) innerhalb des gleichen AV-Gebäudes</t>
  </si>
  <si>
    <t>42: die Kategorie 1080  ist mit dem Topic Bodenbedeckung projektiert der AV nicht kohärent &lt;/br&gt;62: 2 GWR-Gebäude (192047224, 192047229) innerhalb des gleichen AV-Gebäudes</t>
  </si>
  <si>
    <t>31: Kein AV-Umriss für das Gebäude 192008526</t>
  </si>
  <si>
    <t>31: Kein AV-Umriss für das Gebäude 192049692</t>
  </si>
  <si>
    <t>31: Kein AV-Umriss für das Gebäude 210196348</t>
  </si>
  <si>
    <t>31: Kein AV-Umriss für das Gebäude 210246591</t>
  </si>
  <si>
    <t>31: Kein AV-Umriss für das Gebäude 191931422</t>
  </si>
  <si>
    <t>31: Kein AV-Umriss für das Gebäude 191955845</t>
  </si>
  <si>
    <t>31: Kein AV-Umriss für das Gebäude 191955847</t>
  </si>
  <si>
    <t>31: Kein AV-Umriss für das Gebäude 191955848</t>
  </si>
  <si>
    <t>31: Kein AV-Umriss für das Gebäude 191955849</t>
  </si>
  <si>
    <t>31: Kein AV-Umriss für das Gebäude 57258</t>
  </si>
  <si>
    <t>31: Kein AV-Umriss für das Gebäude 210271778&lt;/br&gt;33: Das Gebäude 210271778 has GSTAT '1003 im Bau'</t>
  </si>
  <si>
    <t>31: Kein AV-Umriss für das Gebäude 192049597</t>
  </si>
  <si>
    <t>31: Kein AV-Umriss für das Gebäude 210254517</t>
  </si>
  <si>
    <t>31: Kein AV-Umriss für das Gebäude 192049451&lt;/br&gt;33: Das Gebäude 192049451 has GSTAT '1003 im Bau'</t>
  </si>
  <si>
    <t>31: Kein AV-Umriss für das Gebäude 192049580</t>
  </si>
  <si>
    <t>31: Kein AV-Umriss für das Gebäude 192049582</t>
  </si>
  <si>
    <t>35: überholt im GWR. AV-Umriss schon verknüpft mit dem Gebäude mit EGID 210292809</t>
  </si>
  <si>
    <t>35: überholt im GWR. AV-Umriss schon verknüpft mit dem Gebäude mit EGID 191983752</t>
  </si>
  <si>
    <t>35: überholt im GWR. AV-Umriss schon verknüpft mit dem Gebäude mit EGID 52343</t>
  </si>
  <si>
    <t>35: überholt im GWR. AV-Umriss schon verknüpft mit dem Gebäude mit EGID 75003</t>
  </si>
  <si>
    <t>Uessiker Seeweg</t>
  </si>
  <si>
    <t>31.1</t>
  </si>
  <si>
    <t>1090</t>
  </si>
  <si>
    <t>31.2</t>
  </si>
  <si>
    <t>2677147.304 1242356.917</t>
  </si>
  <si>
    <t>2688321.000 1280081.000</t>
  </si>
  <si>
    <t>2685493.822 1255790.096</t>
  </si>
  <si>
    <t>2685479.574 1255823.424</t>
  </si>
  <si>
    <t>2685911.531 1255674.857</t>
  </si>
  <si>
    <t>2685921.541 1255664.407</t>
  </si>
  <si>
    <t>2685528.877 1255786.831</t>
  </si>
  <si>
    <t>2685508.356 1255831.283</t>
  </si>
  <si>
    <t>2685501.250 1255848.072</t>
  </si>
  <si>
    <t>2686007.260 1256073.300</t>
  </si>
  <si>
    <t>2686028.775 1255426.124</t>
  </si>
  <si>
    <t>2685889.138 1255217.095</t>
  </si>
  <si>
    <t>2686101.128 1255357.892</t>
  </si>
  <si>
    <t>2686136.058 1255345.702</t>
  </si>
  <si>
    <t>2686150.463 1255334.630</t>
  </si>
  <si>
    <t>2686134.662 1255316.170</t>
  </si>
  <si>
    <t>2686134.731 1255308.647</t>
  </si>
  <si>
    <t>2686134.872 1255301.140</t>
  </si>
  <si>
    <t>2686114.686 1255286.470</t>
  </si>
  <si>
    <t>2686092.340 1255335.578</t>
  </si>
  <si>
    <t>2686093.340 1255328.348</t>
  </si>
  <si>
    <t>2686088.089 1255297.696</t>
  </si>
  <si>
    <t>2686083.960 1255303.730</t>
  </si>
  <si>
    <t>2686044.213 1255416.517</t>
  </si>
  <si>
    <t>2686079.810 1255394.682</t>
  </si>
  <si>
    <t>2685193.659 1257914.725</t>
  </si>
  <si>
    <t>2684139.759 1255285.735</t>
  </si>
  <si>
    <t>2686471.000 1256150.000</t>
  </si>
  <si>
    <t>2686034.037 1256138.039</t>
  </si>
  <si>
    <t>2686668.000 1256646.000</t>
  </si>
  <si>
    <t>2686663.000 1256647.000</t>
  </si>
  <si>
    <t>2686012.390 1255733.878</t>
  </si>
  <si>
    <t>2686459.000 1256099.000</t>
  </si>
  <si>
    <t>2686451.000 1256504.000</t>
  </si>
  <si>
    <t>2687313.746 1257211.223</t>
  </si>
  <si>
    <t>2684984.965 1256073.832</t>
  </si>
  <si>
    <t>2685096.963 1255965.829</t>
  </si>
  <si>
    <t>2685931.000 1256112.384</t>
  </si>
  <si>
    <t>2686337.874 1255276.454</t>
  </si>
  <si>
    <t>2685848.524 1256550.648</t>
  </si>
  <si>
    <t>2684817.970 1256446.840</t>
  </si>
  <si>
    <t>2684805.970 1256465.840</t>
  </si>
  <si>
    <t>2686696.187 1255816.677</t>
  </si>
  <si>
    <t>2685188.900 1257911.205</t>
  </si>
  <si>
    <t>2686114.533 1255321.081</t>
  </si>
  <si>
    <t>2686296.280 1256536.105</t>
  </si>
  <si>
    <t>2686386.696 1256569.313</t>
  </si>
  <si>
    <t>2684899.690 1256269.828</t>
  </si>
  <si>
    <t>2685209.864 1257903.824</t>
  </si>
  <si>
    <t>2685376.965 1255091.104</t>
  </si>
  <si>
    <t>2685380.588 1255089.986</t>
  </si>
  <si>
    <t>2686083.776 1256607.874</t>
  </si>
  <si>
    <t>2687333.018 1257273.486</t>
  </si>
  <si>
    <t>2687346.593 1257225.233</t>
  </si>
  <si>
    <t>2687326.067 1257299.599</t>
  </si>
  <si>
    <t>2687286.786 1257259.540</t>
  </si>
  <si>
    <t>2687343.547 1257235.276</t>
  </si>
  <si>
    <t>2687330.475 1257283.185</t>
  </si>
  <si>
    <t>2687291.949 1257274.407</t>
  </si>
  <si>
    <t>2685373.272 1255082.404</t>
  </si>
  <si>
    <t>2686392.662 1257059.009</t>
  </si>
  <si>
    <t>2686176.636 1256851.698</t>
  </si>
  <si>
    <t>2686025.936 1255413.503</t>
  </si>
  <si>
    <t>2686010.718 1257563.773</t>
  </si>
  <si>
    <t>2686014.030 1257562.060</t>
  </si>
  <si>
    <t>2686017.343 1257560.345</t>
  </si>
  <si>
    <t>2686020.657 1257558.631</t>
  </si>
  <si>
    <t>2686408.087 1257063.151</t>
  </si>
  <si>
    <t>2687916.961 1255600.653</t>
  </si>
  <si>
    <t>2686292.185 1256075.397</t>
  </si>
  <si>
    <t>2686297.318 1256092.686</t>
  </si>
  <si>
    <t>2685727.696 1255548.397</t>
  </si>
  <si>
    <t>2686109.652 1255292.038</t>
  </si>
  <si>
    <t>2690351.790 1257092.730</t>
  </si>
  <si>
    <t>2690118.938 1257310.204</t>
  </si>
  <si>
    <t>2690418.000 1256813.000</t>
  </si>
  <si>
    <t>2691633.000 1255742.125</t>
  </si>
  <si>
    <t>2690647.017 1257856.213</t>
  </si>
  <si>
    <t>2690070.869 1257338.970</t>
  </si>
  <si>
    <t>2690396.348 1256866.007</t>
  </si>
  <si>
    <t>2690317.485 1256988.209</t>
  </si>
  <si>
    <t>2689905.362 1257336.117</t>
  </si>
  <si>
    <t>2689509.526 1260470.903</t>
  </si>
  <si>
    <t>2682810.180 1273573.195</t>
  </si>
  <si>
    <t>2682817.184 1273559.491</t>
  </si>
  <si>
    <t>2684816.079 1259680.413</t>
  </si>
  <si>
    <t>2684903.122 1238202.182</t>
  </si>
  <si>
    <t>2684563.720 1239492.204</t>
  </si>
  <si>
    <t>2699127.134 1232579.033</t>
  </si>
  <si>
    <t>2688096.000 1244205.000</t>
  </si>
  <si>
    <t>2706105.570 1253469.708</t>
  </si>
  <si>
    <t>2691022.000 1245460.000</t>
  </si>
  <si>
    <t>2702627.000 1262403.000</t>
  </si>
  <si>
    <t>2702635.000 1262420.000</t>
  </si>
  <si>
    <t>2675484.000 1243321.000</t>
  </si>
  <si>
    <t>2672996.182 1250571.237</t>
  </si>
  <si>
    <t>2672978.788 1250584.842</t>
  </si>
  <si>
    <t>2673252.820 1253238.578</t>
  </si>
  <si>
    <t>2701527.714 1276856.357</t>
  </si>
  <si>
    <t>2701526.452 1276817.656</t>
  </si>
  <si>
    <t>2701536.996 1276838.567</t>
  </si>
  <si>
    <t>2701523.549 1276844.258</t>
  </si>
  <si>
    <t>2688449.000 1233290.000</t>
  </si>
  <si>
    <t>2687219.000 1234759.000</t>
  </si>
  <si>
    <t>2687184.000 1234788.000</t>
  </si>
  <si>
    <t>2686862.000 1235549.000</t>
  </si>
  <si>
    <t>2686874.000 1235523.000</t>
  </si>
  <si>
    <t>2686867.000 1235522.000</t>
  </si>
  <si>
    <t>2688520.000 1234362.000</t>
  </si>
  <si>
    <t>2680551.151 1269719.545</t>
  </si>
  <si>
    <t>2686072.733 1256650.789</t>
  </si>
  <si>
    <t>2686366.794 1255983.277</t>
  </si>
  <si>
    <t>2691361.101 1255965.003</t>
  </si>
  <si>
    <t>2682853.889 1273542.261</t>
  </si>
  <si>
    <t>2686530.520 1252806.866</t>
  </si>
  <si>
    <t>2703237.779 1234930.290</t>
  </si>
  <si>
    <t>2701577.042 1241050.267</t>
  </si>
  <si>
    <t>2707915.499 1235379.976</t>
  </si>
  <si>
    <t>2707887.177 1235451.467</t>
  </si>
  <si>
    <t>2703092.879 1243455.573</t>
  </si>
  <si>
    <t>2682526.143 1240713.775</t>
  </si>
  <si>
    <t>2682095.632 1240624.519</t>
  </si>
  <si>
    <t>2701327.755 1234597.379</t>
  </si>
  <si>
    <t>2701063.831 1234601.077</t>
  </si>
  <si>
    <t>2695228.223 1234285.758</t>
  </si>
  <si>
    <t>2689573.566 1237240.974</t>
  </si>
  <si>
    <t>2677587.606 1246588.203</t>
  </si>
  <si>
    <t>2674827.599 1249192.487</t>
  </si>
  <si>
    <t>2684091.250 1249960.213</t>
  </si>
  <si>
    <t>41: Status 'bestehend'  ist mit dem Topic Bodenbedeckung projektiert der AV nicht kohärent &lt;/br&gt;62: 2 GWR-Gebäude (1600746, 191994680) innerhalb des gleichen AV-Gebäudes</t>
  </si>
  <si>
    <t>41: Status 'bestehend'  ist mit dem Topic Bodenbedeckung projektiert der AV nicht kohärent &lt;/br&gt;62: 2 GWR-Gebäude (21047, 191990429) innerhalb des gleichen AV-Gebäudes</t>
  </si>
  <si>
    <t>41: Status 'bestehend'  ist mit dem Topic Bodenbedeckung projektiert der AV nicht kohärent &lt;/br&gt;62: 3 GWR-Gebäude (21049, 21062, 191990417) innerhalb des gleichen AV-Gebäudes</t>
  </si>
  <si>
    <t>41: Status 'bestehend'  ist mit dem Topic Bodenbedeckung projektiert der AV nicht kohärent &lt;/br&gt;62: 2 GWR-Gebäude (21135, 191978541) innerhalb des gleichen AV-Gebäudes</t>
  </si>
  <si>
    <t>62: 2 GWR-Gebäude (191982962, 191982963) innerhalb des gleichen AV-Gebäudes</t>
  </si>
  <si>
    <t>62: 2 GWR-Gebäude (191989334, 191989338) innerhalb des gleichen AV-Gebäudes</t>
  </si>
  <si>
    <t>62: 3 GWR-Gebäude (210277196, 210277228, 210277333) innerhalb des gleichen AV-Gebäudes</t>
  </si>
  <si>
    <t>62: 2 GWR-Gebäude (210277355, 210277794) innerhalb des gleichen AV-Gebäudes</t>
  </si>
  <si>
    <t>41: Status 'bestehend'  ist mit dem Topic Bodenbedeckung projektiert der AV nicht kohärent &lt;/br&gt;62: 2 GWR-Gebäude (210286148, 210286150) innerhalb des gleichen AV-Gebäudes</t>
  </si>
  <si>
    <t>62: 2 GWR-Gebäude (210286148, 210286150) innerhalb des gleichen AV-Gebäudes</t>
  </si>
  <si>
    <t>62: 2 GWR-Gebäude (191955719, 201041727) innerhalb des gleichen AV-Gebäudes</t>
  </si>
  <si>
    <t>41: Status 'bestehend'  ist mit dem Topic Bodenbedeckung projektiert der AV nicht kohärent &lt;/br&gt;62: 2 GWR-Gebäude (116445, 116446) innerhalb des gleichen AV-Gebäudes</t>
  </si>
  <si>
    <t>61: 2 AV-Gebäude haben den gleichen GWR-EGID&lt;/br&gt;62: 4 GWR-Gebäude (210277738, 210277739, 210277740, 210277741) innerhalb des gleichen AV-Gebäudes</t>
  </si>
  <si>
    <t>42: die Kategorie 1080  ist mit dem Topic Bodenbedeckung projektiert der AV nicht kohärent &lt;/br&gt;62: 2 GWR-Gebäude (191982962, 191982963) innerhalb des gleichen AV-Gebäudes</t>
  </si>
  <si>
    <t>31: Kein AV-Umriss für das Gebäude 192026681</t>
  </si>
  <si>
    <t>31: Kein AV-Umriss für das Gebäude 20981</t>
  </si>
  <si>
    <t>31: Kein AV-Umriss für das Gebäude 20982</t>
  </si>
  <si>
    <t>31: Kein AV-Umriss für das Gebäude 21020</t>
  </si>
  <si>
    <t>31: Kein AV-Umriss für das Gebäude 21290</t>
  </si>
  <si>
    <t>31: Kein AV-Umriss für das Gebäude 21292</t>
  </si>
  <si>
    <t>31: Kein AV-Umriss für das Gebäude 21293</t>
  </si>
  <si>
    <t>31: Kein AV-Umriss für das Gebäude 21294</t>
  </si>
  <si>
    <t>31: Kein AV-Umriss für das Gebäude 21296</t>
  </si>
  <si>
    <t>31: Kein AV-Umriss für das Gebäude 21297</t>
  </si>
  <si>
    <t>31: Kein AV-Umriss für das Gebäude 21298</t>
  </si>
  <si>
    <t>31: Kein AV-Umriss für das Gebäude 191898447</t>
  </si>
  <si>
    <t>31: Kein AV-Umriss für das Gebäude 191935250</t>
  </si>
  <si>
    <t>31: Kein AV-Umriss für das Gebäude 192008336</t>
  </si>
  <si>
    <t>31: Kein AV-Umriss für das Gebäude 210185874</t>
  </si>
  <si>
    <t>31: Kein AV-Umriss für das Gebäude 210185875</t>
  </si>
  <si>
    <t>31: Kein AV-Umriss für das Gebäude 210276961</t>
  </si>
  <si>
    <t>31: Kein AV-Umriss für das Gebäude 210276996</t>
  </si>
  <si>
    <t>31: Kein AV-Umriss für das Gebäude 210277016</t>
  </si>
  <si>
    <t>31: Kein AV-Umriss für das Gebäude 210277069</t>
  </si>
  <si>
    <t>31: Kein AV-Umriss für das Gebäude 210277193</t>
  </si>
  <si>
    <t>31: Kein AV-Umriss für das Gebäude 210277243</t>
  </si>
  <si>
    <t>31: Kein AV-Umriss für das Gebäude 210277265</t>
  </si>
  <si>
    <t>31: Kein AV-Umriss für das Gebäude 210277266</t>
  </si>
  <si>
    <t>31: Kein AV-Umriss für das Gebäude 210277269</t>
  </si>
  <si>
    <t>31: Kein AV-Umriss für das Gebäude 210277270</t>
  </si>
  <si>
    <t>31: Kein AV-Umriss für das Gebäude 210277271</t>
  </si>
  <si>
    <t>31: Kein AV-Umriss für das Gebäude 210277272</t>
  </si>
  <si>
    <t>31: Kein AV-Umriss für das Gebäude 210277292</t>
  </si>
  <si>
    <t>31: Kein AV-Umriss für das Gebäude 210277547</t>
  </si>
  <si>
    <t>31: Kein AV-Umriss für das Gebäude 210277724</t>
  </si>
  <si>
    <t>31: Kein AV-Umriss für das Gebäude 210286141</t>
  </si>
  <si>
    <t>31: Kein AV-Umriss für das Gebäude 210294076</t>
  </si>
  <si>
    <t>31: Kein AV-Umriss für das Gebäude 23304</t>
  </si>
  <si>
    <t>31: Kein AV-Umriss für das Gebäude 192004472</t>
  </si>
  <si>
    <t>31: Kein AV-Umriss für das Gebäude 192028021</t>
  </si>
  <si>
    <t>31: Kein AV-Umriss für das Gebäude 210247428</t>
  </si>
  <si>
    <t>31: Kein AV-Umriss für das Gebäude 210247486</t>
  </si>
  <si>
    <t>31: Kein AV-Umriss für das Gebäude 210247505</t>
  </si>
  <si>
    <t>31: Kein AV-Umriss für das Gebäude 210247573</t>
  </si>
  <si>
    <t>31: Kein AV-Umriss für das Gebäude 192050753&lt;/br&gt;33: Das Gebäude 192050753 has GSTAT '1003 im Bau'</t>
  </si>
  <si>
    <t>31: Kein AV-Umriss für das Gebäude 191931154</t>
  </si>
  <si>
    <t>31: Kein AV-Umriss für das Gebäude 191956901</t>
  </si>
  <si>
    <t>31: Kein AV-Umriss für das Gebäude 77263</t>
  </si>
  <si>
    <t>31: Kein AV-Umriss für das Gebäude 210248255</t>
  </si>
  <si>
    <t>31: Kein AV-Umriss für das Gebäude 192050106</t>
  </si>
  <si>
    <t>31: Kein AV-Umriss für das Gebäude 192050530&lt;/br&gt;33: Das Gebäude 192050530 has GSTAT '1003 im Bau'</t>
  </si>
  <si>
    <t>31: Kein AV-Umriss für das Gebäude 192050531&lt;/br&gt;33: Das Gebäude 192050531 has GSTAT '1003 im Bau'</t>
  </si>
  <si>
    <t>31: Kein AV-Umriss für das Gebäude 210288772</t>
  </si>
  <si>
    <t>31: Kein AV-Umriss für das Gebäude 2259099</t>
  </si>
  <si>
    <t>31: Kein AV-Umriss für das Gebäude 210271188</t>
  </si>
  <si>
    <t>31: Kein AV-Umriss für das Gebäude 210271351</t>
  </si>
  <si>
    <t>31: Kein AV-Umriss für das Gebäude 210271411</t>
  </si>
  <si>
    <t>31: Kein AV-Umriss für das Gebäude 192011499&lt;/br&gt;33: Das Gebäude 192011499 has GSTAT '1003 im Bau'</t>
  </si>
  <si>
    <t>31: Kein AV-Umriss für das Gebäude 192011502&lt;/br&gt;33: Das Gebäude 192011502 has GSTAT '1003 im Bau'</t>
  </si>
  <si>
    <t>35: überholt im GWR. AV-Umriss schon verknüpft mit dem Gebäude mit EGID 192000009</t>
  </si>
  <si>
    <t>35: überholt im GWR. AV-Umriss schon verknüpft mit dem Gebäude mit EGID 191989351</t>
  </si>
  <si>
    <t>35: überholt im GWR. AV-Umriss schon verknüpft mit dem Gebäude mit EGID 210236903</t>
  </si>
  <si>
    <t>35: überholt im GWR. AV-Umriss schon verknüpft mit dem Gebäude mit EGID 191989714</t>
  </si>
  <si>
    <t>35: überholt im GWR. AV-Umriss schon verknüpft mit dem Gebäude mit EGID 191989994</t>
  </si>
  <si>
    <t>35: überholt im GWR. AV-Umriss schon verknüpft mit dem Gebäude mit EGID 191990365</t>
  </si>
  <si>
    <t>35: überholt im GWR. AV-Umriss schon verknüpft mit dem Gebäude mit EGID 191989366</t>
  </si>
  <si>
    <t>35: überholt im GWR. AV-Umriss schon verknüpft mit dem Gebäude mit EGID 2264226</t>
  </si>
  <si>
    <t>35: überholt im GWR. AV-Umriss schon verknüpft mit dem Gebäude mit EGID 191962397</t>
  </si>
  <si>
    <t>35: überholt im GWR. AV-Umriss schon verknüpft mit dem Gebäude mit EGID 191993726</t>
  </si>
  <si>
    <t>35: überholt im GWR. AV-Umriss schon verknüpft mit dem Gebäude mit EGID 210277487</t>
  </si>
  <si>
    <t>35: überholt im GWR. AV-Umriss schon verknüpft mit dem Gebäude mit EGID 210292745</t>
  </si>
  <si>
    <t>35: überholt im GWR. AV-Umriss schon verknüpft mit dem Gebäude mit EGID 210292749</t>
  </si>
  <si>
    <t>35: überholt im GWR. AV-Umriss schon verknüpft mit dem Gebäude mit EGID 210276950</t>
  </si>
  <si>
    <t>35: überholt im GWR. AV-Umriss schon verknüpft mit dem Gebäude mit EGID 210198757</t>
  </si>
  <si>
    <t>35: überholt im GWR. AV-Umriss schon verknüpft mit dem Gebäude mit EGID 210285952</t>
  </si>
  <si>
    <t>35: überholt im GWR. AV-Umriss schon verknüpft mit dem Gebäude mit EGID 210216583</t>
  </si>
  <si>
    <t>35: überholt im GWR. AV-Umriss schon verknüpft mit dem Gebäude mit EGID 210292719</t>
  </si>
  <si>
    <t>35: überholt im GWR. AV-Umriss schon verknüpft mit dem Gebäude mit EGID 191910762</t>
  </si>
  <si>
    <t>35: überholt im GWR. AV-Umriss schon verknüpft mit dem Gebäude mit EGID 210169550</t>
  </si>
  <si>
    <t>35: überholt im GWR. AV-Umriss schon verknüpft mit dem Gebäude mit EGID 210226558</t>
  </si>
  <si>
    <t>35: überholt im GWR. AV-Umriss schon verknüpft mit dem Gebäude mit EGID 210274117</t>
  </si>
  <si>
    <t>35: überholt im GWR. AV-Umriss schon verknüpft mit dem Gebäude mit EGID 81656</t>
  </si>
  <si>
    <t>35: überholt im GWR. AV-Umriss schon verknüpft mit dem Gebäude mit EGID 210204677</t>
  </si>
  <si>
    <t>35: überholt im GWR. AV-Umriss schon verknüpft mit dem Gebäude mit EGID 210298142</t>
  </si>
  <si>
    <t>35: überholt im GWR. AV-Umriss schon verknüpft mit dem Gebäude mit EGID 210296119</t>
  </si>
  <si>
    <t xml:space="preserve">14: AV-Gebäude verknüpft mit EGID 210274124, but status is 'abgebrochen / aufgehoben'&lt;/br&gt;42: die Kategorie 1060 ist mit dem Topic Einzelobjekte der AV nicht kohärent </t>
  </si>
  <si>
    <t>42: die Kategorie 1020 ist mit dem Topic Einzelobjekte der AV nicht kohärent &lt;/br&gt;61: 2 AV-Gebäude haben den gleichen GWR-EGID</t>
  </si>
  <si>
    <t xml:space="preserve">12: Verknüpft mit EGID 192042241 in der gleiche Gemeinde&lt;/br&gt;42: die Kategorie 1060 ist mit dem Topic Einzelobjekte der AV nicht kohärent </t>
  </si>
  <si>
    <t>Buechbrunnenstrasse</t>
  </si>
  <si>
    <t>6.1</t>
  </si>
  <si>
    <t>2089</t>
  </si>
  <si>
    <t>CH912588907730</t>
  </si>
  <si>
    <t>2688745.000 1279662.000</t>
  </si>
  <si>
    <t>2688751.000 1279664.000</t>
  </si>
  <si>
    <t>2688765.000 1279639.000</t>
  </si>
  <si>
    <t>2688770.000 1279643.000</t>
  </si>
  <si>
    <t>2688778.000 1279630.000</t>
  </si>
  <si>
    <t>2688789.000 1279669.000</t>
  </si>
  <si>
    <t>2692889.250 1275925.066</t>
  </si>
  <si>
    <t>2689146.815 1252396.432</t>
  </si>
  <si>
    <t>2685564.549 1255753.340</t>
  </si>
  <si>
    <t>2685109.000 1252645.000</t>
  </si>
  <si>
    <t>2685117.000 1252649.000</t>
  </si>
  <si>
    <t>2675454.000 1264027.000</t>
  </si>
  <si>
    <t>2677566.900 1255643.600</t>
  </si>
  <si>
    <t>2677587.885 1254517.044</t>
  </si>
  <si>
    <t>2676495.474 1261426.565</t>
  </si>
  <si>
    <t>2677180.000 1260837.000</t>
  </si>
  <si>
    <t>2676479.352 1261413.609</t>
  </si>
  <si>
    <t>2700827.802 1237456.267</t>
  </si>
  <si>
    <t>2700835.367 1237446.095</t>
  </si>
  <si>
    <t>2683467.813 1241463.822</t>
  </si>
  <si>
    <t>2683560.789 1237595.920</t>
  </si>
  <si>
    <t>2692510.774 1235772.112</t>
  </si>
  <si>
    <t>2697832.924 1232480.803</t>
  </si>
  <si>
    <t>2700532.458 1247092.208</t>
  </si>
  <si>
    <t>2700502.791 1247074.874</t>
  </si>
  <si>
    <t>2689338.000 1249630.000</t>
  </si>
  <si>
    <t>2690119.000 1249473.000</t>
  </si>
  <si>
    <t>2692626.091 1267557.429</t>
  </si>
  <si>
    <t>2701514.518 1266626.681</t>
  </si>
  <si>
    <t>2696335.838 1262011.054</t>
  </si>
  <si>
    <t>2696341.205 1261993.303</t>
  </si>
  <si>
    <t>2696336.256 1262027.637</t>
  </si>
  <si>
    <t>2702416.000 1255938.000</t>
  </si>
  <si>
    <t>2700960.500 1257042.375</t>
  </si>
  <si>
    <t>2674779.000 1244805.000</t>
  </si>
  <si>
    <t>2706788.230 1249738.206</t>
  </si>
  <si>
    <t>2682875.367 1231167.741</t>
  </si>
  <si>
    <t>2682841.664 1231166.849</t>
  </si>
  <si>
    <t>2685900.012 1254160.577</t>
  </si>
  <si>
    <t>2683803.637 1260762.827</t>
  </si>
  <si>
    <t>2670442.338 1261766.136</t>
  </si>
  <si>
    <t>2677538.838 1255664.254</t>
  </si>
  <si>
    <t>2699913.983 1236769.970</t>
  </si>
  <si>
    <t>2693464.860 1227600.454</t>
  </si>
  <si>
    <t>2700143.358 1250614.421</t>
  </si>
  <si>
    <t>2694458.592 1239869.187</t>
  </si>
  <si>
    <t>2691937.478 1243037.177</t>
  </si>
  <si>
    <t>2691859.223 1263678.209</t>
  </si>
  <si>
    <t>2674351.174 1248277.602</t>
  </si>
  <si>
    <t>2674719.309 1248080.115</t>
  </si>
  <si>
    <t>62: 3 GWR-Gebäude (21049, 21062, 191990417) innerhalb des gleichen AV-Gebäudes</t>
  </si>
  <si>
    <t>62: 2 GWR-Gebäude (21047, 191990429) innerhalb des gleichen AV-Gebäudes</t>
  </si>
  <si>
    <t>62: 3 GWR-Gebäude (191963290, 191963300, 191963303) innerhalb des gleichen AV-Gebäudes</t>
  </si>
  <si>
    <t>41: Status 'bestehend'  ist mit dem Topic Bodenbedeckung projektiert der AV nicht kohärent &lt;/br&gt;62: 3 GWR-Gebäude (191977685, 192016793, 210291994) innerhalb des gleichen AV-Gebäudes</t>
  </si>
  <si>
    <t>41: Status 'bestehend'  ist mit dem Topic Bodenbedeckung projektiert der AV nicht kohärent &lt;/br&gt;62: 2 GWR-Gebäude (37211, 191985264) innerhalb des gleichen AV-Gebäudes</t>
  </si>
  <si>
    <t>41: Status 'bestehend'  ist mit dem Topic Bodenbedeckung projektiert der AV nicht kohärent &lt;/br&gt;62: 2 GWR-Gebäude (57457, 192011153) innerhalb des gleichen AV-Gebäudes</t>
  </si>
  <si>
    <t>12: Verknüpft mit EGID 210292796 in der gleiche Gemeinde&lt;/br&gt;42: die Kategorie 1020  ist mit dem Topic Einzelobjekte der AV nicht kohärent &lt;/br&gt;62: 2 GWR-Gebäude (210292796, 210292797) innerhalb des gleichen AV-Gebäudes</t>
  </si>
  <si>
    <t>12: Verknüpft mit EGID 210292797 in der gleiche Gemeinde&lt;/br&gt;42: die Kategorie 1020  ist mit dem Topic Einzelobjekte der AV nicht kohärent &lt;/br&gt;62: 2 GWR-Gebäude (210292796, 210292797) innerhalb des gleichen AV-Gebäudes</t>
  </si>
  <si>
    <t>12: Verknüpft mit EGID 191963290 in der gleiche Gemeinde&lt;/br&gt;42: die Kategorie 1060  ist mit dem Topic Einzelobjekte der AV nicht kohärent &lt;/br&gt;62: 3 GWR-Gebäude (191963290, 191963300, 191963303) innerhalb des gleichen AV-Gebäudes</t>
  </si>
  <si>
    <t>12: Verknüpft mit EGID 210298720 in der gleiche Gemeinde&lt;/br&gt;41: Status 'bestehend'  ist mit dem Topic Bodenbedeckung projektiert der AV nicht kohärent &lt;/br&gt;42: die Kategorie 1030  ist mit dem Topic Einzelobjekte der AV nicht kohärent &lt;/br&gt;62: 5 GWR-Gebäude (210298488, 210298489, 210298720, 210298721, 210298723) innerhalb des gleichen AV-Gebäudes</t>
  </si>
  <si>
    <t>31: Kein AV-Umriss für das Gebäude 192051390</t>
  </si>
  <si>
    <t>31: Kein AV-Umriss für das Gebäude 192051392</t>
  </si>
  <si>
    <t>31: Kein AV-Umriss für das Gebäude 192051399</t>
  </si>
  <si>
    <t>31: Kein AV-Umriss für das Gebäude 192051404</t>
  </si>
  <si>
    <t>31: Kein AV-Umriss für das Gebäude 192051405</t>
  </si>
  <si>
    <t>31: Kein AV-Umriss für das Gebäude 191990435&lt;/br&gt;33: Das Gebäude 191990435 has GSTAT '1003 im Bau'</t>
  </si>
  <si>
    <t>31: Kein AV-Umriss für das Gebäude 192051364</t>
  </si>
  <si>
    <t>31: Kein AV-Umriss für das Gebäude 192051365</t>
  </si>
  <si>
    <t>31: Kein AV-Umriss für das Gebäude 191950702</t>
  </si>
  <si>
    <t>31: Kein AV-Umriss für das Gebäude 192030719</t>
  </si>
  <si>
    <t>31: Kein AV-Umriss für das Gebäude 210214147</t>
  </si>
  <si>
    <t>31: Kein AV-Umriss für das Gebäude 210237572</t>
  </si>
  <si>
    <t>31: Kein AV-Umriss für das Gebäude 78468</t>
  </si>
  <si>
    <t>31: Kein AV-Umriss für das Gebäude 192051677</t>
  </si>
  <si>
    <t>31: Kein AV-Umriss für das Gebäude 192051678</t>
  </si>
  <si>
    <t>31: Kein AV-Umriss für das Gebäude 191966602</t>
  </si>
  <si>
    <t>31: Kein AV-Umriss für das Gebäude 191993312&lt;/br&gt;33: Das Gebäude 191993312 has GSTAT '1003 im Bau'</t>
  </si>
  <si>
    <t>31: Kein AV-Umriss für das Gebäude 210267421</t>
  </si>
  <si>
    <t>31: Kein AV-Umriss für das Gebäude 192015553</t>
  </si>
  <si>
    <t>31: Kein AV-Umriss für das Gebäude 192051062</t>
  </si>
  <si>
    <t>31: Kein AV-Umriss für das Gebäude 191995407</t>
  </si>
  <si>
    <t>31: Kein AV-Umriss für das Gebäude 2300794</t>
  </si>
  <si>
    <t>35: überholt im GWR. AV-Umriss schon verknüpft mit dem Gebäude mit EGID 210239097</t>
  </si>
  <si>
    <t>35: überholt im GWR. AV-Umriss schon verknüpft mit dem Gebäude mit EGID 10862</t>
  </si>
  <si>
    <t>35: überholt im GWR. AV-Umriss schon verknüpft mit dem Gebäude mit EGID 192020364</t>
  </si>
  <si>
    <t>35: überholt im GWR. AV-Umriss schon verknüpft mit dem Gebäude mit EGID 210198653</t>
  </si>
  <si>
    <t>35: überholt im GWR. AV-Umriss schon verknüpft mit dem Gebäude mit EGID 210249068</t>
  </si>
  <si>
    <t>35: überholt im GWR. AV-Umriss schon verknüpft mit dem Gebäude mit EGID 74294</t>
  </si>
  <si>
    <t>35: überholt im GWR. AV-Umriss schon verknüpft mit dem Gebäude mit EGID 210213380</t>
  </si>
  <si>
    <t>35: überholt im GWR. AV-Umriss schon verknüpft mit dem Gebäude mit EGID 201034811</t>
  </si>
  <si>
    <t>35: überholt im GWR. AV-Umriss schon verknüpft mit dem Gebäude mit EGID 2327054</t>
  </si>
  <si>
    <t>12: Verknüpft mit EGID 210292796 in der gleiche Gemeinde&lt;/br&gt;42: die Kategorie 1020 ist mit dem Topic Einzelobjekte der AV nicht kohärent &lt;/br&gt;62: 2 GWR-Gebäude (210292796, 210292797) innerhalb des gleichen AV-Gebäudes</t>
  </si>
  <si>
    <t>12: Verknüpft mit EGID 210292797 in der gleiche Gemeinde&lt;/br&gt;42: die Kategorie 1020 ist mit dem Topic Einzelobjekte der AV nicht kohärent &lt;/br&gt;62: 2 GWR-Gebäude (210292796, 210292797) innerhalb des gleichen AV-Gebäudes</t>
  </si>
  <si>
    <t>12: Verknüpft mit EGID 191963290 in der gleiche Gemeinde&lt;/br&gt;42: die Kategorie 1060 ist mit dem Topic Einzelobjekte der AV nicht kohärent &lt;/br&gt;62: 3 GWR-Gebäude (191963290, 191963300, 191963303) innerhalb des gleichen AV-Gebäudes</t>
  </si>
  <si>
    <t xml:space="preserve">12: Verknüpft mit EGID 192051011 in der gleiche Gemeinde&lt;/br&gt;42: die Kategorie 1060 ist mit dem Topic Einzelobjekte der AV nicht kohärent </t>
  </si>
  <si>
    <t>12: Verknüpft mit EGID 210298720 in der gleiche Gemeinde&lt;/br&gt;41: Status 'bestehend' ist mit dem Topic Bodenbedeckung projektiert der AV nicht kohärent &lt;/br&gt;42: die Kategorie 1030 ist mit dem Topic Einzelobjekte der AV nicht kohärent &lt;/br&gt;62: 5 GWR-Gebäude (210298488, 210298489, 210298720, 210298721, 210298723) innerhalb des gleichen AV-Gebäudes</t>
  </si>
  <si>
    <t>14: AV-Gebäude verknüpft mit EGID 210218494, but status is 'abgebrochen / aufgehoben'&lt;/br&gt;42: die Kategorie 1080 ist mit dem Topic Bodenbedeckung der AV nicht kohärent</t>
  </si>
  <si>
    <t>Hinterbirchstrasse</t>
  </si>
  <si>
    <t>Mehrfamilienhaus</t>
  </si>
  <si>
    <t>6098</t>
  </si>
  <si>
    <t>CH679977764948</t>
  </si>
  <si>
    <t>2319</t>
  </si>
  <si>
    <t>Kirchgasse</t>
  </si>
  <si>
    <t>CH882709177782</t>
  </si>
  <si>
    <t>7786</t>
  </si>
  <si>
    <t>1024</t>
  </si>
  <si>
    <t>Seeblick</t>
  </si>
  <si>
    <t>15</t>
  </si>
  <si>
    <t>Seeblick 3</t>
  </si>
  <si>
    <t>CH467786519461</t>
  </si>
  <si>
    <t>7671586</t>
  </si>
  <si>
    <t>3263</t>
  </si>
  <si>
    <t>324a</t>
  </si>
  <si>
    <t>Ueberlandstrasse</t>
  </si>
  <si>
    <t>2k.1</t>
  </si>
  <si>
    <t>CH150761775589</t>
  </si>
  <si>
    <t>10839</t>
  </si>
  <si>
    <t>3883</t>
  </si>
  <si>
    <t>Unterstände</t>
  </si>
  <si>
    <t>12312</t>
  </si>
  <si>
    <t>2693330.000 1268838.000</t>
  </si>
  <si>
    <t>2687587.919 1277541.377</t>
  </si>
  <si>
    <t>2687521.727 1277510.317</t>
  </si>
  <si>
    <t>2687557.220 1277525.684</t>
  </si>
  <si>
    <t>2698924.000 1270385.875</t>
  </si>
  <si>
    <t>2689414.000 1255715.000</t>
  </si>
  <si>
    <t>2689332.000 1255725.000</t>
  </si>
  <si>
    <t>2682289.171 1263815.931</t>
  </si>
  <si>
    <t>2689277.192 1252681.734</t>
  </si>
  <si>
    <t>2689263.897 1252719.983</t>
  </si>
  <si>
    <t>2689450.599 1252903.124</t>
  </si>
  <si>
    <t>2689273.147 1252703.981</t>
  </si>
  <si>
    <t>2686203.575 1257681.239</t>
  </si>
  <si>
    <t>2682987.000 1273778.000</t>
  </si>
  <si>
    <t>2682813.688 1273566.330</t>
  </si>
  <si>
    <t>2684733.000 1259569.000</t>
  </si>
  <si>
    <t>2684725.000 1259570.000</t>
  </si>
  <si>
    <t>2672994.750 1261592.875</t>
  </si>
  <si>
    <t>2702926.000 1242088.000</t>
  </si>
  <si>
    <t>2695662.000 1229283.000</t>
  </si>
  <si>
    <t>2695477.000 1229738.000</t>
  </si>
  <si>
    <t>2693860.000 1227195.000</t>
  </si>
  <si>
    <t>2695920.689 1229445.787</t>
  </si>
  <si>
    <t>2683903.522 1239171.620</t>
  </si>
  <si>
    <t>2683882.484 1239162.771</t>
  </si>
  <si>
    <t>2695382.000 1234968.000</t>
  </si>
  <si>
    <t>2697815.675 1232505.517</t>
  </si>
  <si>
    <t>2696920.750 1233886.375</t>
  </si>
  <si>
    <t>2700953.000 1250061.000</t>
  </si>
  <si>
    <t>2687822.000 1250559.000</t>
  </si>
  <si>
    <t>2687736.969 1248420.003</t>
  </si>
  <si>
    <t>2695762.727 1245268.919</t>
  </si>
  <si>
    <t>2694521.000 1266599.875</t>
  </si>
  <si>
    <t>2673116.040 1251732.420</t>
  </si>
  <si>
    <t>2673139.750 1251718.625</t>
  </si>
  <si>
    <t>2681787.150 1249322.400</t>
  </si>
  <si>
    <t>2682313.550 1250026.080</t>
  </si>
  <si>
    <t>2680163.163 1250634.400</t>
  </si>
  <si>
    <t>2696996.750 1251883.375</t>
  </si>
  <si>
    <t>2694856.308 1252099.922</t>
  </si>
  <si>
    <t>2676332.791 1239677.060</t>
  </si>
  <si>
    <t>2677648.910 1233151.467</t>
  </si>
  <si>
    <t>2683001.909 1273771.950</t>
  </si>
  <si>
    <t>2687915.305 1251859.162</t>
  </si>
  <si>
    <t>2691666.834 1250480.445</t>
  </si>
  <si>
    <t>2675949.635 1243320.795</t>
  </si>
  <si>
    <t>2683473.444 1252789.097</t>
  </si>
  <si>
    <t>2697528.163 1253683.803</t>
  </si>
  <si>
    <t>Update: 25.03.2024</t>
  </si>
  <si>
    <t>Stand: 25.03.2024</t>
  </si>
  <si>
    <t>41: Status 'bestehend'  ist mit dem Topic Bodenbedeckung projektiert der AV nicht kohärent &lt;/br&gt;62: 2 GWR-Gebäude (17066, 191989831) innerhalb des gleichen AV-Gebäudes</t>
  </si>
  <si>
    <t>41: Status 'bestehend'  ist mit dem Topic Bodenbedeckung projektiert der AV nicht kohärent &lt;/br&gt;62: 2 GWR-Gebäude (2261447, 191989823) innerhalb des gleichen AV-Gebäudes</t>
  </si>
  <si>
    <t>41: Status 'bestehend'  ist mit dem Topic Bodenbedeckung projektiert der AV nicht kohärent &lt;/br&gt;62: 2 GWR-Gebäude (192044763, 210074424) innerhalb des gleichen AV-Gebäudes</t>
  </si>
  <si>
    <t>62: 3 GWR-Gebäude (210290623, 210290624, 210290625) innerhalb des gleichen AV-Gebäudes</t>
  </si>
  <si>
    <t>62: 2 GWR-Gebäude (192009082, 192009083) innerhalb des gleichen AV-Gebäudes</t>
  </si>
  <si>
    <t>41: Status 'bestehend'  ist mit dem Topic Bodenbedeckung projektiert der AV nicht kohärent &lt;/br&gt;62: 2 GWR-Gebäude (191972579, 192033208) innerhalb des gleichen AV-Gebäudes</t>
  </si>
  <si>
    <t>61: 2 AV-Gebäude haben den gleichen GWR-EGID&lt;/br&gt;62: 2 GWR-Gebäude (191977443, 192052311) innerhalb des gleichen AV-Gebäudes</t>
  </si>
  <si>
    <t>12: Verknüpft mit EGID 191982843 in der gleiche Gemeinde&lt;/br&gt;52: Der AV-EGID 100704ist nicht kohärent mit dem GWR-EGID 191982843&lt;/br&gt;61: 2 AV-Gebäude haben den gleichen GWR-EGID</t>
  </si>
  <si>
    <t>42: die Kategorie 1020  ist mit dem Topic Einzelobjekte der AV nicht kohärent &lt;/br&gt;62: 5 GWR-Gebäude (191999986, 191999991, 191999994, 191999995, 191999996) innerhalb des gleichen AV-Gebäudes</t>
  </si>
  <si>
    <t>42: die Kategorie 1060  ist mit dem Topic Einzelobjekte der AV nicht kohärent &lt;/br&gt;62: 5 GWR-Gebäude (191999986, 191999991, 191999994, 191999995, 191999996) innerhalb des gleichen AV-Gebäudes</t>
  </si>
  <si>
    <t>12: Verknüpft mit EGID 191963300 in der gleiche Gemeinde&lt;/br&gt;42: die Kategorie 1020  ist mit dem Topic Einzelobjekte der AV nicht kohärent &lt;/br&gt;62: 3 GWR-Gebäude (191963290, 191963300, 191963303) innerhalb des gleichen AV-Gebäudes</t>
  </si>
  <si>
    <t>12: Verknüpft mit EGID 210298723 in der gleiche Gemeinde&lt;/br&gt;41: Status 'bestehend'  ist mit dem Topic Bodenbedeckung projektiert der AV nicht kohärent &lt;/br&gt;42: die Kategorie 1030  ist mit dem Topic Einzelobjekte der AV nicht kohärent &lt;/br&gt;62: 5 GWR-Gebäude (210298488, 210298489, 210298720, 210298721, 210298723) innerhalb des gleichen AV-Gebäudes</t>
  </si>
  <si>
    <t>31: Kein AV-Umriss für das Gebäude 192052255</t>
  </si>
  <si>
    <t>31: Kein AV-Umriss für das Gebäude 210070369</t>
  </si>
  <si>
    <t>31: Kein AV-Umriss für das Gebäude 210070383</t>
  </si>
  <si>
    <t>31: Kein AV-Umriss für das Gebäude 210070384</t>
  </si>
  <si>
    <t>31: Kein AV-Umriss für das Gebäude 192052124</t>
  </si>
  <si>
    <t>31: Kein AV-Umriss für das Gebäude 192050938</t>
  </si>
  <si>
    <t>31: Kein AV-Umriss für das Gebäude 192052362</t>
  </si>
  <si>
    <t>31: Kein AV-Umriss für das Gebäude 191985322</t>
  </si>
  <si>
    <t>31: Kein AV-Umriss für das Gebäude 210292778</t>
  </si>
  <si>
    <t>31: Kein AV-Umriss für das Gebäude 191994798</t>
  </si>
  <si>
    <t>31: Kein AV-Umriss für das Gebäude 192052061</t>
  </si>
  <si>
    <t>31: Kein AV-Umriss für das Gebäude 210222349&lt;/br&gt;33: Das Gebäude 210222349 has GSTAT '1003 im Bau'</t>
  </si>
  <si>
    <t>31: Kein AV-Umriss für das Gebäude 210222350&lt;/br&gt;33: Das Gebäude 210222350 has GSTAT '1003 im Bau'</t>
  </si>
  <si>
    <t>31: Kein AV-Umriss für das Gebäude 62102</t>
  </si>
  <si>
    <t>31: Kein AV-Umriss für das Gebäude 210209775</t>
  </si>
  <si>
    <t>31: Kein AV-Umriss für das Gebäude 191970880</t>
  </si>
  <si>
    <t>31: Kein AV-Umriss für das Gebäude 192052178</t>
  </si>
  <si>
    <t>31: Kein AV-Umriss für das Gebäude 210298271</t>
  </si>
  <si>
    <t>31: Kein AV-Umriss für das Gebäude 210258929</t>
  </si>
  <si>
    <t>31: Kein AV-Umriss für das Gebäude 192044587</t>
  </si>
  <si>
    <t>31: Kein AV-Umriss für das Gebäude 192004332</t>
  </si>
  <si>
    <t>31: Kein AV-Umriss für das Gebäude 192052365</t>
  </si>
  <si>
    <t>31: Kein AV-Umriss für das Gebäude 302067740</t>
  </si>
  <si>
    <t>31: Kein AV-Umriss für das Gebäude 302067758</t>
  </si>
  <si>
    <t>31: Kein AV-Umriss für das Gebäude 210291310</t>
  </si>
  <si>
    <t>35: überholt im GWR. AV-Umriss schon verknüpft mit dem Gebäude mit EGID 15956</t>
  </si>
  <si>
    <t>35: überholt im GWR. AV-Umriss schon verknüpft mit dem Gebäude mit EGID 191988421</t>
  </si>
  <si>
    <t>35: überholt im GWR. AV-Umriss schon verknüpft mit dem Gebäude mit EGID 60147</t>
  </si>
  <si>
    <t>35: überholt im GWR. AV-Umriss schon verknüpft mit dem Gebäude mit EGID 61112</t>
  </si>
  <si>
    <t>35: überholt im GWR. AV-Umriss schon verknüpft mit dem Gebäude mit EGID 192034473</t>
  </si>
  <si>
    <t>35: überholt im GWR. AV-Umriss schon verknüpft mit dem Gebäude mit EGID 88894</t>
  </si>
  <si>
    <t>35: überholt im GWR. AV-Umriss schon verknüpft mit dem Gebäude mit EGID 210284620</t>
  </si>
  <si>
    <t>35: überholt im GWR. AV-Umriss schon verknüpft mit dem Gebäude mit EGID 3169167</t>
  </si>
  <si>
    <t>35: überholt im GWR. AV-Umriss schon verknüpft mit dem Gebäude mit EGID 210291717</t>
  </si>
  <si>
    <t>42: die Kategorie 1020 ist mit dem Topic Einzelobjekte der AV nicht kohärent &lt;/br&gt;62: 5 GWR-Gebäude (191999986, 191999991, 191999994, 191999995, 191999996) innerhalb des gleichen AV-Gebäudes</t>
  </si>
  <si>
    <t>42: die Kategorie 1060 ist mit dem Topic Einzelobjekte der AV nicht kohärent &lt;/br&gt;62: 5 GWR-Gebäude (191999986, 191999991, 191999994, 191999995, 191999996) innerhalb des gleichen AV-Gebäudes</t>
  </si>
  <si>
    <t>12: Verknüpft mit EGID 191963300 in der gleiche Gemeinde&lt;/br&gt;42: die Kategorie 1020 ist mit dem Topic Einzelobjekte der AV nicht kohärent &lt;/br&gt;62: 3 GWR-Gebäude (191963290, 191963300, 191963303) innerhalb des gleichen AV-Gebäudes</t>
  </si>
  <si>
    <t>12: Verknüpft mit EGID 210298723 in der gleiche Gemeinde&lt;/br&gt;41: Status 'bestehend' ist mit dem Topic Bodenbedeckung projektiert der AV nicht kohärent &lt;/br&gt;42: die Kategorie 1030 ist mit dem Topic Einzelobjekte der AV nicht kohärent &lt;/br&gt;62: 5 GWR-Gebäude (210298488, 210298489, 210298720, 210298721, 210298723) innerhalb des gleichen AV-Gebäudes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</si>
</sst>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2" fillId="0" borderId="10" xfId="1" applyFont="1" applyFill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5" fillId="0" borderId="0" xfId="0" applyFont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41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p.geo.admin.ch/?zoom=13&amp;E=2694521&amp;N=1266599.875&amp;layers=ch.kantone.cadastralwebmap-farbe,ch.swisstopo.amtliches-strassenverzeichnis,ch.bfs.gebaeude_wohnungs_register,KML||https://tinyurl.com/yy7ya4g9/ZH/0221_bdg_erw.kml" TargetMode="External"/><Relationship Id="rId170" Type="http://schemas.openxmlformats.org/officeDocument/2006/relationships/hyperlink" Target="https://map.geo.admin.ch/?zoom=13&amp;E=2690094.91&amp;N=1255341.155&amp;layers=ch.kantone.cadastralwebmap-farbe,ch.swisstopo.amtliches-strassenverzeichnis,ch.bfs.gebaeude_wohnungs_register,KML||https://tinyurl.com/yy7ya4g9/ZH/0052_bdg_erw.kml" TargetMode="External"/><Relationship Id="rId987" Type="http://schemas.openxmlformats.org/officeDocument/2006/relationships/hyperlink" Target="https://map.geo.admin.ch/?zoom=13&amp;E=2702001.842&amp;N=1242831.306&amp;layers=ch.kantone.cadastralwebmap-farbe,ch.swisstopo.amtliches-strassenverzeichnis,ch.bfs.gebaeude_wohnungs_register,KML||https://tinyurl.com/yy7ya4g9/ZH/0121_bdg_erw.kml" TargetMode="External"/><Relationship Id="rId847" Type="http://schemas.openxmlformats.org/officeDocument/2006/relationships/hyperlink" Target="https://map.geo.admin.ch/?zoom=13&amp;E=2706099&amp;N=1239979&amp;layers=ch.kantone.cadastralwebmap-farbe,ch.swisstopo.amtliches-strassenverzeichnis,ch.bfs.gebaeude_wohnungs_register,KML||https://tinyurl.com/yy7ya4g9/ZH/0117_bdg_erw.kml" TargetMode="External"/><Relationship Id="rId1477" Type="http://schemas.openxmlformats.org/officeDocument/2006/relationships/hyperlink" Target="https://map.geo.admin.ch/?zoom=13&amp;E=2685542.135&amp;N=1243935.058&amp;layers=ch.kantone.cadastralwebmap-farbe,ch.swisstopo.amtliches-strassenverzeichnis,ch.bfs.gebaeude_wohnungs_register,KML||https://tinyurl.com/yy7ya4g9/ZH/0161_bdg_erw.kml" TargetMode="External"/><Relationship Id="rId1684" Type="http://schemas.openxmlformats.org/officeDocument/2006/relationships/hyperlink" Target="https://map.geo.admin.ch/?zoom=13&amp;E=2692133.513&amp;N=1248709.832&amp;layers=ch.kantone.cadastralwebmap-farbe,ch.swisstopo.amtliches-strassenverzeichnis,ch.bfs.gebaeude_wohnungs_register,KML||https://tinyurl.com/yy7ya4g9/ZH/0197_bdg_erw.kml" TargetMode="External"/><Relationship Id="rId1891" Type="http://schemas.openxmlformats.org/officeDocument/2006/relationships/hyperlink" Target="https://map.geo.admin.ch/?zoom=13&amp;E=2706007.043&amp;N=1254668.697&amp;layers=ch.kantone.cadastralwebmap-farbe,ch.swisstopo.amtliches-strassenverzeichnis,ch.bfs.gebaeude_wohnungs_register,KML||https://tinyurl.com/yy7ya4g9/ZH/0228_bdg_erw.kml" TargetMode="External"/><Relationship Id="rId707" Type="http://schemas.openxmlformats.org/officeDocument/2006/relationships/hyperlink" Target="https://map.geo.admin.ch/?zoom=13&amp;E=2682196.883&amp;N=1256286.627&amp;layers=ch.kantone.cadastralwebmap-farbe,ch.swisstopo.amtliches-strassenverzeichnis,ch.bfs.gebaeude_wohnungs_register,KML||https://tinyurl.com/yy7ya4g9/ZH/0097_bdg_erw.kml" TargetMode="External"/><Relationship Id="rId914" Type="http://schemas.openxmlformats.org/officeDocument/2006/relationships/hyperlink" Target="https://map.geo.admin.ch/?zoom=13&amp;E=2706957.003&amp;N=1235125.13&amp;layers=ch.kantone.cadastralwebmap-farbe,ch.swisstopo.amtliches-strassenverzeichnis,ch.bfs.gebaeude_wohnungs_register,KML||https://tinyurl.com/yy7ya4g9/ZH/0118_bdg_erw.kml" TargetMode="External"/><Relationship Id="rId1337" Type="http://schemas.openxmlformats.org/officeDocument/2006/relationships/hyperlink" Target="https://map.geo.admin.ch/?zoom=13&amp;E=2694451&amp;N=1235234&amp;layers=ch.kantone.cadastralwebmap-farbe,ch.swisstopo.amtliches-strassenverzeichnis,ch.bfs.gebaeude_wohnungs_register,KML||https://tinyurl.com/yy7ya4g9/ZH/0155_bdg_erw.kml" TargetMode="External"/><Relationship Id="rId1544" Type="http://schemas.openxmlformats.org/officeDocument/2006/relationships/hyperlink" Target="https://map.geo.admin.ch/?zoom=13&amp;E=2699871&amp;N=1254775&amp;layers=ch.kantone.cadastralwebmap-farbe,ch.swisstopo.amtliches-strassenverzeichnis,ch.bfs.gebaeude_wohnungs_register,KML||https://tinyurl.com/yy7ya4g9/ZH/0180_bdg_erw.kml" TargetMode="External"/><Relationship Id="rId1751" Type="http://schemas.openxmlformats.org/officeDocument/2006/relationships/hyperlink" Target="https://map.geo.admin.ch/?zoom=13&amp;E=2693212.945&amp;N=1249354.856&amp;layers=ch.kantone.cadastralwebmap-farbe,ch.swisstopo.amtliches-strassenverzeichnis,ch.bfs.gebaeude_wohnungs_register,KML||https://tinyurl.com/yy7ya4g9/ZH/0199_bdg_erw.kml" TargetMode="External"/><Relationship Id="rId43" Type="http://schemas.openxmlformats.org/officeDocument/2006/relationships/hyperlink" Target="https://map.geo.admin.ch/?zoom=13&amp;E=2683860&amp;N=1232720&amp;layers=ch.kantone.cadastralwebmap-farbe,ch.swisstopo.amtliches-strassenverzeichnis,ch.bfs.gebaeude_wohnungs_register,KML||https://tinyurl.com/yy7ya4g9/ZH/0004_bdg_erw.kml" TargetMode="External"/><Relationship Id="rId1404" Type="http://schemas.openxmlformats.org/officeDocument/2006/relationships/hyperlink" Target="https://map.geo.admin.ch/?zoom=13&amp;E=2698635&amp;N=1232625&amp;layers=ch.kantone.cadastralwebmap-farbe,ch.swisstopo.amtliches-strassenverzeichnis,ch.bfs.gebaeude_wohnungs_register,KML||https://tinyurl.com/yy7ya4g9/ZH/0158_bdg_erw.kml" TargetMode="External"/><Relationship Id="rId1611" Type="http://schemas.openxmlformats.org/officeDocument/2006/relationships/hyperlink" Target="https://map.geo.admin.ch/?zoom=13&amp;E=2690539.387&amp;N=1249973.743&amp;layers=ch.kantone.cadastralwebmap-farbe,ch.swisstopo.amtliches-strassenverzeichnis,ch.bfs.gebaeude_wohnungs_register,KML||https://tinyurl.com/yy7ya4g9/ZH/0191_bdg_erw.kml" TargetMode="External"/><Relationship Id="rId497" Type="http://schemas.openxmlformats.org/officeDocument/2006/relationships/hyperlink" Target="https://map.geo.admin.ch/?zoom=13&amp;E=2684450&amp;N=1259725&amp;layers=ch.kantone.cadastralwebmap-farbe,ch.swisstopo.amtliches-strassenverzeichnis,ch.bfs.gebaeude_wohnungs_register,KML||https://tinyurl.com/yy7ya4g9/ZH/0072_bdg_erw.kml" TargetMode="External"/><Relationship Id="rId2178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357" Type="http://schemas.openxmlformats.org/officeDocument/2006/relationships/hyperlink" Target="https://map.geo.admin.ch/?zoom=13&amp;E=2687330.475&amp;N=1257283.185&amp;layers=ch.kantone.cadastralwebmap-farbe,ch.swisstopo.amtliches-strassenverzeichnis,ch.bfs.gebaeude_wohnungs_register,KML||https://tinyurl.com/yy7ya4g9/ZH/0062_bdg_erw.kml" TargetMode="External"/><Relationship Id="rId1194" Type="http://schemas.openxmlformats.org/officeDocument/2006/relationships/hyperlink" Target="https://map.geo.admin.ch/?zoom=13&amp;E=2684345.522&amp;N=1240028.119&amp;layers=ch.kantone.cadastralwebmap-farbe,ch.swisstopo.amtliches-strassenverzeichnis,ch.bfs.gebaeude_wohnungs_register,KML||https://tinyurl.com/yy7ya4g9/ZH/0139_bdg_erw.kml" TargetMode="External"/><Relationship Id="rId2038" Type="http://schemas.openxmlformats.org/officeDocument/2006/relationships/hyperlink" Target="https://map.geo.admin.ch/?zoom=13&amp;E=2676399.123&amp;N=1251890.145&amp;layers=ch.kantone.cadastralwebmap-farbe,ch.swisstopo.amtliches-strassenverzeichnis,ch.bfs.gebaeude_wohnungs_register,KML||https://tinyurl.com/yy7ya4g9/ZH/0249_bdg_erw.kml" TargetMode="External"/><Relationship Id="rId217" Type="http://schemas.openxmlformats.org/officeDocument/2006/relationships/hyperlink" Target="https://map.geo.admin.ch/?zoom=13&amp;E=2682945.089&amp;N=1264032.04&amp;layers=ch.kantone.cadastralwebmap-farbe,ch.swisstopo.amtliches-strassenverzeichnis,ch.bfs.gebaeude_wohnungs_register,KML||https://tinyurl.com/yy7ya4g9/ZH/0053_bdg_erw.kml" TargetMode="External"/><Relationship Id="rId564" Type="http://schemas.openxmlformats.org/officeDocument/2006/relationships/hyperlink" Target="https://map.geo.admin.ch/?zoom=13&amp;E=2671480.091&amp;N=1255482.824&amp;layers=ch.kantone.cadastralwebmap-farbe,ch.swisstopo.amtliches-strassenverzeichnis,ch.bfs.gebaeude_wohnungs_register,KML||https://tinyurl.com/yy7ya4g9/ZH/0087_bdg_erw.kml" TargetMode="External"/><Relationship Id="rId771" Type="http://schemas.openxmlformats.org/officeDocument/2006/relationships/hyperlink" Target="https://map.geo.admin.ch/?zoom=13&amp;E=2707411&amp;N=1236051.875&amp;layers=ch.kantone.cadastralwebmap-farbe,ch.swisstopo.amtliches-strassenverzeichnis,ch.bfs.gebaeude_wohnungs_register,KML||https://tinyurl.com/yy7ya4g9/ZH/0113_bdg_erw.kml" TargetMode="External"/><Relationship Id="rId424" Type="http://schemas.openxmlformats.org/officeDocument/2006/relationships/hyperlink" Target="https://map.geo.admin.ch/?zoom=13&amp;E=2682987&amp;N=1273778&amp;layers=ch.kantone.cadastralwebmap-farbe,ch.swisstopo.amtliches-strassenverzeichnis,ch.bfs.gebaeude_wohnungs_register,KML||https://tinyurl.com/yy7ya4g9/ZH/0067_bdg_erw.kml" TargetMode="External"/><Relationship Id="rId631" Type="http://schemas.openxmlformats.org/officeDocument/2006/relationships/hyperlink" Target="https://map.geo.admin.ch/?zoom=13&amp;E=2681757.892&amp;N=1259006.995&amp;layers=ch.kantone.cadastralwebmap-farbe,ch.swisstopo.amtliches-strassenverzeichnis,ch.bfs.gebaeude_wohnungs_register,KML||https://tinyurl.com/yy7ya4g9/ZH/0092_bdg_erw.kml" TargetMode="External"/><Relationship Id="rId1054" Type="http://schemas.openxmlformats.org/officeDocument/2006/relationships/hyperlink" Target="https://map.geo.admin.ch/?zoom=13&amp;E=2681579.066&amp;N=1241839.602&amp;layers=ch.kantone.cadastralwebmap-farbe,ch.swisstopo.amtliches-strassenverzeichnis,ch.bfs.gebaeude_wohnungs_register,KML||https://tinyurl.com/yy7ya4g9/ZH/0131_bdg_erw.kml" TargetMode="External"/><Relationship Id="rId1261" Type="http://schemas.openxmlformats.org/officeDocument/2006/relationships/hyperlink" Target="https://map.geo.admin.ch/?zoom=13&amp;E=2687325.592&amp;N=1239553.207&amp;layers=ch.kantone.cadastralwebmap-farbe,ch.swisstopo.amtliches-strassenverzeichnis,ch.bfs.gebaeude_wohnungs_register,KML||https://tinyurl.com/yy7ya4g9/ZH/0151_bdg_erw.kml" TargetMode="External"/><Relationship Id="rId2105" Type="http://schemas.openxmlformats.org/officeDocument/2006/relationships/hyperlink" Target="https://map.geo.admin.ch/?zoom=13&amp;E=2693142.319&amp;N=1226636.355&amp;layers=ch.kantone.cadastralwebmap-farbe,ch.swisstopo.amtliches-strassenverzeichnis,ch.bfs.gebaeude_wohnungs_register,KML||https://tinyurl.com/yy7ya4g9/ZH/0293_bdg_erw.kml" TargetMode="External"/><Relationship Id="rId1121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938" Type="http://schemas.openxmlformats.org/officeDocument/2006/relationships/hyperlink" Target="https://map.geo.admin.ch/?zoom=13&amp;E=2676048.156&amp;N=1245536.398&amp;layers=ch.kantone.cadastralwebmap-farbe,ch.swisstopo.amtliches-strassenverzeichnis,ch.bfs.gebaeude_wohnungs_register,KML||https://tinyurl.com/yy7ya4g9/ZH/0242_bdg_erw.kml" TargetMode="External"/><Relationship Id="rId281" Type="http://schemas.openxmlformats.org/officeDocument/2006/relationships/hyperlink" Target="https://map.geo.admin.ch/?zoom=13&amp;E=2680723&amp;N=1262554&amp;layers=ch.kantone.cadastralwebmap-farbe,ch.swisstopo.amtliches-strassenverzeichnis,ch.bfs.gebaeude_wohnungs_register,KML||https://tinyurl.com/yy7ya4g9/ZH/0060_bdg_erw.kml" TargetMode="External"/><Relationship Id="rId141" Type="http://schemas.openxmlformats.org/officeDocument/2006/relationships/hyperlink" Target="https://map.geo.admin.ch/?zoom=13&amp;E=2689599.649&amp;N=1280787.394&amp;layers=ch.kantone.cadastralwebmap-farbe,ch.swisstopo.amtliches-strassenverzeichnis,ch.bfs.gebaeude_wohnungs_register,KML||https://tinyurl.com/yy7ya4g9/ZH/0034_bdg_erw.kml" TargetMode="External"/><Relationship Id="rId7" Type="http://schemas.openxmlformats.org/officeDocument/2006/relationships/hyperlink" Target="https://map.geo.admin.ch/?zoom=13&amp;E=2676646.465&amp;N=1237128.082&amp;layers=ch.kantone.cadastralwebmap-farbe,ch.swisstopo.amtliches-strassenverzeichnis,ch.bfs.gebaeude_wohnungs_register,KML||https://tinyurl.com/yy7ya4g9/ZH/0002_bdg_erw.kml" TargetMode="External"/><Relationship Id="rId958" Type="http://schemas.openxmlformats.org/officeDocument/2006/relationships/hyperlink" Target="https://map.geo.admin.ch/?zoom=13&amp;E=2702954.882&amp;N=1242745.773&amp;layers=ch.kantone.cadastralwebmap-farbe,ch.swisstopo.amtliches-strassenverzeichnis,ch.bfs.gebaeude_wohnungs_register,KML||https://tinyurl.com/yy7ya4g9/ZH/0121_bdg_erw.kml" TargetMode="External"/><Relationship Id="rId1588" Type="http://schemas.openxmlformats.org/officeDocument/2006/relationships/hyperlink" Target="https://map.geo.admin.ch/?zoom=13&amp;E=2687672&amp;N=1249981&amp;layers=ch.kantone.cadastralwebmap-farbe,ch.swisstopo.amtliches-strassenverzeichnis,ch.bfs.gebaeude_wohnungs_register,KML||https://tinyurl.com/yy7ya4g9/ZH/0191_bdg_erw.kml" TargetMode="External"/><Relationship Id="rId1795" Type="http://schemas.openxmlformats.org/officeDocument/2006/relationships/hyperlink" Target="https://map.geo.admin.ch/?zoom=13&amp;E=2690130.313&amp;N=1253344.797&amp;layers=ch.kantone.cadastralwebmap-farbe,ch.swisstopo.amtliches-strassenverzeichnis,ch.bfs.gebaeude_wohnungs_register,KML||https://tinyurl.com/yy7ya4g9/ZH/0200_bdg_erw.kml" TargetMode="External"/><Relationship Id="rId87" Type="http://schemas.openxmlformats.org/officeDocument/2006/relationships/hyperlink" Target="https://map.geo.admin.ch/?zoom=13&amp;E=2674773.12&amp;N=1235174.68&amp;layers=ch.kantone.cadastralwebmap-farbe,ch.swisstopo.amtliches-strassenverzeichnis,ch.bfs.gebaeude_wohnungs_register,KML||https://tinyurl.com/yy7ya4g9/ZH/0010_bdg_erw.kml" TargetMode="External"/><Relationship Id="rId818" Type="http://schemas.openxmlformats.org/officeDocument/2006/relationships/hyperlink" Target="https://map.geo.admin.ch/?zoom=13&amp;E=2706639.207&amp;N=1240448.297&amp;layers=ch.kantone.cadastralwebmap-farbe,ch.swisstopo.amtliches-strassenverzeichnis,ch.bfs.gebaeude_wohnungs_register,KML||https://tinyurl.com/yy7ya4g9/ZH/0117_bdg_erw.kml" TargetMode="External"/><Relationship Id="rId1448" Type="http://schemas.openxmlformats.org/officeDocument/2006/relationships/hyperlink" Target="https://map.geo.admin.ch/?zoom=13&amp;E=2688103.14&amp;N=1244617.839&amp;layers=ch.kantone.cadastralwebmap-farbe,ch.swisstopo.amtliches-strassenverzeichnis,ch.bfs.gebaeude_wohnungs_register,KML||https://tinyurl.com/yy7ya4g9/ZH/0161_bdg_erw.kml" TargetMode="External"/><Relationship Id="rId1655" Type="http://schemas.openxmlformats.org/officeDocument/2006/relationships/hyperlink" Target="https://map.geo.admin.ch/?zoom=13&amp;E=2690927.467&amp;N=1248188.963&amp;layers=ch.kantone.cadastralwebmap-farbe,ch.swisstopo.amtliches-strassenverzeichnis,ch.bfs.gebaeude_wohnungs_register,KML||https://tinyurl.com/yy7ya4g9/ZH/0193_bdg_erw.kml" TargetMode="External"/><Relationship Id="rId1308" Type="http://schemas.openxmlformats.org/officeDocument/2006/relationships/hyperlink" Target="https://map.geo.admin.ch/?zoom=13&amp;E=2701592.511&amp;N=1234049.651&amp;layers=ch.kantone.cadastralwebmap-farbe,ch.swisstopo.amtliches-strassenverzeichnis,ch.bfs.gebaeude_wohnungs_register,KML||https://tinyurl.com/yy7ya4g9/ZH/0153_bdg_erw.kml" TargetMode="External"/><Relationship Id="rId1862" Type="http://schemas.openxmlformats.org/officeDocument/2006/relationships/hyperlink" Target="https://map.geo.admin.ch/?zoom=13&amp;E=2697168.827&amp;N=1266076.655&amp;layers=ch.kantone.cadastralwebmap-farbe,ch.swisstopo.amtliches-strassenverzeichnis,ch.bfs.gebaeude_wohnungs_register,KML||https://tinyurl.com/yy7ya4g9/ZH/0227_bdg_erw.kml" TargetMode="External"/><Relationship Id="rId1515" Type="http://schemas.openxmlformats.org/officeDocument/2006/relationships/hyperlink" Target="https://map.geo.admin.ch/?zoom=13&amp;E=2692944.36&amp;N=1255260.998&amp;layers=ch.kantone.cadastralwebmap-farbe,ch.swisstopo.amtliches-strassenverzeichnis,ch.bfs.gebaeude_wohnungs_register,KML||https://tinyurl.com/yy7ya4g9/ZH/0176_bdg_erw.kml" TargetMode="External"/><Relationship Id="rId1722" Type="http://schemas.openxmlformats.org/officeDocument/2006/relationships/hyperlink" Target="https://map.geo.admin.ch/?zoom=13&amp;E=2693836.458&amp;N=1249406.874&amp;layers=ch.kantone.cadastralwebmap-farbe,ch.swisstopo.amtliches-strassenverzeichnis,ch.bfs.gebaeude_wohnungs_register,KML||https://tinyurl.com/yy7ya4g9/ZH/0199_bdg_erw.kml" TargetMode="External"/><Relationship Id="rId14" Type="http://schemas.openxmlformats.org/officeDocument/2006/relationships/hyperlink" Target="https://map.geo.admin.ch/?zoom=13&amp;E=2678178&amp;N=1238223&amp;layers=ch.kantone.cadastralwebmap-farbe,ch.swisstopo.amtliches-strassenverzeichnis,ch.bfs.gebaeude_wohnungs_register,KML||https://tinyurl.com/yy7ya4g9/ZH/0002_bdg_erw.kml" TargetMode="External"/><Relationship Id="rId468" Type="http://schemas.openxmlformats.org/officeDocument/2006/relationships/hyperlink" Target="https://map.geo.admin.ch/?zoom=13&amp;E=2680479.417&amp;N=1273336.424&amp;layers=ch.kantone.cadastralwebmap-farbe,ch.swisstopo.amtliches-strassenverzeichnis,ch.bfs.gebaeude_wohnungs_register,KML||https://tinyurl.com/yy7ya4g9/ZH/0071_bdg_erw.kml" TargetMode="External"/><Relationship Id="rId675" Type="http://schemas.openxmlformats.org/officeDocument/2006/relationships/hyperlink" Target="https://map.geo.admin.ch/?zoom=13&amp;E=2678280.611&amp;N=1255674.491&amp;layers=ch.kantone.cadastralwebmap-farbe,ch.swisstopo.amtliches-strassenverzeichnis,ch.bfs.gebaeude_wohnungs_register,KML||https://tinyurl.com/yy7ya4g9/ZH/0096_bdg_erw.kml" TargetMode="External"/><Relationship Id="rId882" Type="http://schemas.openxmlformats.org/officeDocument/2006/relationships/hyperlink" Target="https://map.geo.admin.ch/?zoom=13&amp;E=2707745.829&amp;N=1239476.778&amp;layers=ch.kantone.cadastralwebmap-farbe,ch.swisstopo.amtliches-strassenverzeichnis,ch.bfs.gebaeude_wohnungs_register,KML||https://tinyurl.com/yy7ya4g9/ZH/0117_bdg_erw.kml" TargetMode="External"/><Relationship Id="rId1098" Type="http://schemas.openxmlformats.org/officeDocument/2006/relationships/hyperlink" Target="https://map.geo.admin.ch/?zoom=13&amp;E=2683833.089&amp;N=1241513.231&amp;layers=ch.kantone.cadastralwebmap-farbe,ch.swisstopo.amtliches-strassenverzeichnis,ch.bfs.gebaeude_wohnungs_register,KML||https://tinyurl.com/yy7ya4g9/ZH/0135_bdg_erw.kml" TargetMode="External"/><Relationship Id="rId2149" Type="http://schemas.openxmlformats.org/officeDocument/2006/relationships/hyperlink" Target="https://map.geo.admin.ch/?zoom=13&amp;E=2687406&amp;N=1234219&amp;layers=ch.kantone.cadastralwebmap-farbe,ch.swisstopo.amtliches-strassenverzeichnis,ch.bfs.gebaeude_wohnungs_register,KML||https://tinyurl.com/yy7ya4g9/ZH/0295_bdg_erw.kml" TargetMode="External"/><Relationship Id="rId328" Type="http://schemas.openxmlformats.org/officeDocument/2006/relationships/hyperlink" Target="https://map.geo.admin.ch/?zoom=13&amp;E=2685508.356&amp;N=1255831.283&amp;layers=ch.kantone.cadastralwebmap-farbe,ch.swisstopo.amtliches-strassenverzeichnis,ch.bfs.gebaeude_wohnungs_register,KML||https://tinyurl.com/yy7ya4g9/ZH/0062_bdg_erw.kml" TargetMode="External"/><Relationship Id="rId535" Type="http://schemas.openxmlformats.org/officeDocument/2006/relationships/hyperlink" Target="https://map.geo.admin.ch/?zoom=13&amp;E=2675459&amp;N=1255327&amp;layers=ch.kantone.cadastralwebmap-farbe,ch.swisstopo.amtliches-strassenverzeichnis,ch.bfs.gebaeude_wohnungs_register,KML||https://tinyurl.com/yy7ya4g9/ZH/0084_bdg_erw.kml" TargetMode="External"/><Relationship Id="rId742" Type="http://schemas.openxmlformats.org/officeDocument/2006/relationships/hyperlink" Target="https://map.geo.admin.ch/?zoom=13&amp;E=2707022.399&amp;N=1244152.347&amp;layers=ch.kantone.cadastralwebmap-farbe,ch.swisstopo.amtliches-strassenverzeichnis,ch.bfs.gebaeude_wohnungs_register,KML||https://tinyurl.com/yy7ya4g9/ZH/0111_bdg_erw.kml" TargetMode="External"/><Relationship Id="rId1165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1372" Type="http://schemas.openxmlformats.org/officeDocument/2006/relationships/hyperlink" Target="https://map.geo.admin.ch/?zoom=13&amp;E=2691878.037&amp;N=1236553.381&amp;layers=ch.kantone.cadastralwebmap-farbe,ch.swisstopo.amtliches-strassenverzeichnis,ch.bfs.gebaeude_wohnungs_register,KML||https://tinyurl.com/yy7ya4g9/ZH/0156_bdg_erw.kml" TargetMode="External"/><Relationship Id="rId2009" Type="http://schemas.openxmlformats.org/officeDocument/2006/relationships/hyperlink" Target="https://map.geo.admin.ch/?zoom=13&amp;E=2675310.184&amp;N=1249643.707&amp;layers=ch.kantone.cadastralwebmap-farbe,ch.swisstopo.amtliches-strassenverzeichnis,ch.bfs.gebaeude_wohnungs_register,KML||https://tinyurl.com/yy7ya4g9/ZH/0247_bdg_erw.kml" TargetMode="External"/><Relationship Id="rId602" Type="http://schemas.openxmlformats.org/officeDocument/2006/relationships/hyperlink" Target="https://map.geo.admin.ch/?zoom=13&amp;E=2670622.951&amp;N=1262396.125&amp;layers=ch.kantone.cadastralwebmap-farbe,ch.swisstopo.amtliches-strassenverzeichnis,ch.bfs.gebaeude_wohnungs_register,KML||https://tinyurl.com/yy7ya4g9/ZH/0091_bdg_erw.kml" TargetMode="External"/><Relationship Id="rId1025" Type="http://schemas.openxmlformats.org/officeDocument/2006/relationships/hyperlink" Target="https://map.geo.admin.ch/?zoom=13&amp;E=2682536.348&amp;N=1242285.206&amp;layers=ch.kantone.cadastralwebmap-farbe,ch.swisstopo.amtliches-strassenverzeichnis,ch.bfs.gebaeude_wohnungs_register,KML||https://tinyurl.com/yy7ya4g9/ZH/0131_bdg_erw.kml" TargetMode="External"/><Relationship Id="rId1232" Type="http://schemas.openxmlformats.org/officeDocument/2006/relationships/hyperlink" Target="https://map.geo.admin.ch/?zoom=13&amp;E=2684465.651&amp;N=1240109.643&amp;layers=ch.kantone.cadastralwebmap-farbe,ch.swisstopo.amtliches-strassenverzeichnis,ch.bfs.gebaeude_wohnungs_register,KML||https://tinyurl.com/yy7ya4g9/ZH/0139_bdg_erw.kml" TargetMode="External"/><Relationship Id="rId185" Type="http://schemas.openxmlformats.org/officeDocument/2006/relationships/hyperlink" Target="https://map.geo.admin.ch/?zoom=13&amp;E=2689441.446&amp;N=1255384.682&amp;layers=ch.kantone.cadastralwebmap-farbe,ch.swisstopo.amtliches-strassenverzeichnis,ch.bfs.gebaeude_wohnungs_register,KML||https://tinyurl.com/yy7ya4g9/ZH/0052_bdg_erw.kml" TargetMode="External"/><Relationship Id="rId1909" Type="http://schemas.openxmlformats.org/officeDocument/2006/relationships/hyperlink" Target="https://map.geo.admin.ch/?zoom=13&amp;E=2700466.225&amp;N=1257145.942&amp;layers=ch.kantone.cadastralwebmap-farbe,ch.swisstopo.amtliches-strassenverzeichnis,ch.bfs.gebaeude_wohnungs_register,KML||https://tinyurl.com/yy7ya4g9/ZH/0231_bdg_erw.kml" TargetMode="External"/><Relationship Id="rId392" Type="http://schemas.openxmlformats.org/officeDocument/2006/relationships/hyperlink" Target="https://map.geo.admin.ch/?zoom=13&amp;E=2684658.683&amp;N=1253798.671&amp;layers=ch.kantone.cadastralwebmap-farbe,ch.swisstopo.amtliches-strassenverzeichnis,ch.bfs.gebaeude_wohnungs_register,KML||https://tinyurl.com/yy7ya4g9/ZH/0066_bdg_erw.kml" TargetMode="External"/><Relationship Id="rId2073" Type="http://schemas.openxmlformats.org/officeDocument/2006/relationships/hyperlink" Target="https://map.geo.admin.ch/?zoom=13&amp;E=2701637.16&amp;N=1277611.369&amp;layers=ch.kantone.cadastralwebmap-farbe,ch.swisstopo.amtliches-strassenverzeichnis,ch.bfs.gebaeude_wohnungs_register,KML||https://tinyurl.com/yy7ya4g9/ZH/0292_bdg_erw.kml" TargetMode="External"/><Relationship Id="rId252" Type="http://schemas.openxmlformats.org/officeDocument/2006/relationships/hyperlink" Target="https://map.geo.admin.ch/?zoom=13&amp;E=2686882.096&amp;N=1261698.701&amp;layers=ch.kantone.cadastralwebmap-farbe,ch.swisstopo.amtliches-strassenverzeichnis,ch.bfs.gebaeude_wohnungs_register,KML||https://tinyurl.com/yy7ya4g9/ZH/0056_bdg_erw.kml" TargetMode="External"/><Relationship Id="rId2140" Type="http://schemas.openxmlformats.org/officeDocument/2006/relationships/hyperlink" Target="https://map.geo.admin.ch/?zoom=13&amp;E=2708140&amp;N=1260842&amp;layers=ch.kantone.cadastralwebmap-farbe,ch.swisstopo.amtliches-strassenverzeichnis,ch.bfs.gebaeude_wohnungs_register,KML||https://tinyurl.com/yy7ya4g9/ZH/0294_bdg_erw.kml" TargetMode="External"/><Relationship Id="rId112" Type="http://schemas.openxmlformats.org/officeDocument/2006/relationships/hyperlink" Target="https://map.geo.admin.ch/?zoom=13&amp;E=2678233.394&amp;N=1243010.809&amp;layers=ch.kantone.cadastralwebmap-farbe,ch.swisstopo.amtliches-strassenverzeichnis,ch.bfs.gebaeude_wohnungs_register,KML||https://tinyurl.com/yy7ya4g9/ZH/0014_bdg_erw.kml" TargetMode="External"/><Relationship Id="rId1699" Type="http://schemas.openxmlformats.org/officeDocument/2006/relationships/hyperlink" Target="https://map.geo.admin.ch/?zoom=13&amp;E=2696939&amp;N=1244116&amp;layers=ch.kantone.cadastralwebmap-farbe,ch.swisstopo.amtliches-strassenverzeichnis,ch.bfs.gebaeude_wohnungs_register,KML||https://tinyurl.com/yy7ya4g9/ZH/0198_bdg_erw.kml" TargetMode="External"/><Relationship Id="rId2000" Type="http://schemas.openxmlformats.org/officeDocument/2006/relationships/hyperlink" Target="https://map.geo.admin.ch/?zoom=13&amp;E=2672196.083&amp;N=1253462.993&amp;layers=ch.kantone.cadastralwebmap-farbe,ch.swisstopo.amtliches-strassenverzeichnis,ch.bfs.gebaeude_wohnungs_register,KML||https://tinyurl.com/yy7ya4g9/ZH/0246_bdg_erw.kml" TargetMode="External"/><Relationship Id="rId929" Type="http://schemas.openxmlformats.org/officeDocument/2006/relationships/hyperlink" Target="https://map.geo.admin.ch/?zoom=13&amp;E=2700056.496&amp;N=1243524.333&amp;layers=ch.kantone.cadastralwebmap-farbe,ch.swisstopo.amtliches-strassenverzeichnis,ch.bfs.gebaeude_wohnungs_register,KML||https://tinyurl.com/yy7ya4g9/ZH/0119_bdg_erw.kml" TargetMode="External"/><Relationship Id="rId1559" Type="http://schemas.openxmlformats.org/officeDocument/2006/relationships/hyperlink" Target="https://map.geo.admin.ch/?zoom=13&amp;E=2688212.137&amp;N=1250993.595&amp;layers=ch.kantone.cadastralwebmap-farbe,ch.swisstopo.amtliches-strassenverzeichnis,ch.bfs.gebaeude_wohnungs_register,KML||https://tinyurl.com/yy7ya4g9/ZH/0191_bdg_erw.kml" TargetMode="External"/><Relationship Id="rId1766" Type="http://schemas.openxmlformats.org/officeDocument/2006/relationships/hyperlink" Target="https://map.geo.admin.ch/?zoom=13&amp;E=2692370.732&amp;N=1249951.518&amp;layers=ch.kantone.cadastralwebmap-farbe,ch.swisstopo.amtliches-strassenverzeichnis,ch.bfs.gebaeude_wohnungs_register,KML||https://tinyurl.com/yy7ya4g9/ZH/0199_bdg_erw.kml" TargetMode="External"/><Relationship Id="rId1973" Type="http://schemas.openxmlformats.org/officeDocument/2006/relationships/hyperlink" Target="https://map.geo.admin.ch/?zoom=13&amp;E=2671680.959&amp;N=1251719.638&amp;layers=ch.kantone.cadastralwebmap-farbe,ch.swisstopo.amtliches-strassenverzeichnis,ch.bfs.gebaeude_wohnungs_register,KML||https://tinyurl.com/yy7ya4g9/ZH/0243_bdg_erw.kml" TargetMode="External"/><Relationship Id="rId58" Type="http://schemas.openxmlformats.org/officeDocument/2006/relationships/hyperlink" Target="https://map.geo.admin.ch/?zoom=13&amp;E=2680149.691&amp;N=1230856.825&amp;layers=ch.kantone.cadastralwebmap-farbe,ch.swisstopo.amtliches-strassenverzeichnis,ch.bfs.gebaeude_wohnungs_register,KML||https://tinyurl.com/yy7ya4g9/ZH/0006_bdg_erw.kml" TargetMode="External"/><Relationship Id="rId1419" Type="http://schemas.openxmlformats.org/officeDocument/2006/relationships/hyperlink" Target="https://map.geo.admin.ch/?zoom=13&amp;E=2693970.356&amp;N=1235974.363&amp;layers=ch.kantone.cadastralwebmap-farbe,ch.swisstopo.amtliches-strassenverzeichnis,ch.bfs.gebaeude_wohnungs_register,KML||https://tinyurl.com/yy7ya4g9/ZH/0159_bdg_erw.kml" TargetMode="External"/><Relationship Id="rId1626" Type="http://schemas.openxmlformats.org/officeDocument/2006/relationships/hyperlink" Target="https://map.geo.admin.ch/?zoom=13&amp;E=2689808.158&amp;N=1250658.912&amp;layers=ch.kantone.cadastralwebmap-farbe,ch.swisstopo.amtliches-strassenverzeichnis,ch.bfs.gebaeude_wohnungs_register,KML||https://tinyurl.com/yy7ya4g9/ZH/0191_bdg_erw.kml" TargetMode="External"/><Relationship Id="rId1833" Type="http://schemas.openxmlformats.org/officeDocument/2006/relationships/hyperlink" Target="https://map.geo.admin.ch/?zoom=13&amp;E=2694778.125&amp;N=1265922.769&amp;layers=ch.kantone.cadastralwebmap-farbe,ch.swisstopo.amtliches-strassenverzeichnis,ch.bfs.gebaeude_wohnungs_register,KML||https://tinyurl.com/yy7ya4g9/ZH/0223_bdg_erw.kml" TargetMode="External"/><Relationship Id="rId1900" Type="http://schemas.openxmlformats.org/officeDocument/2006/relationships/hyperlink" Target="https://map.geo.admin.ch/?zoom=13&amp;E=2692415.022&amp;N=1263485.55&amp;layers=ch.kantone.cadastralwebmap-farbe,ch.swisstopo.amtliches-strassenverzeichnis,ch.bfs.gebaeude_wohnungs_register,KML||https://tinyurl.com/yy7ya4g9/ZH/0230_bdg_erw.kml" TargetMode="External"/><Relationship Id="rId579" Type="http://schemas.openxmlformats.org/officeDocument/2006/relationships/hyperlink" Target="https://map.geo.admin.ch/?zoom=13&amp;E=2679994.631&amp;N=1260526.16&amp;layers=ch.kantone.cadastralwebmap-farbe,ch.swisstopo.amtliches-strassenverzeichnis,ch.bfs.gebaeude_wohnungs_register,KML||https://tinyurl.com/yy7ya4g9/ZH/0089_bdg_erw.kml" TargetMode="External"/><Relationship Id="rId786" Type="http://schemas.openxmlformats.org/officeDocument/2006/relationships/hyperlink" Target="https://map.geo.admin.ch/?zoom=13&amp;E=2707563.264&amp;N=1237217.6&amp;layers=ch.kantone.cadastralwebmap-farbe,ch.swisstopo.amtliches-strassenverzeichnis,ch.bfs.gebaeude_wohnungs_register,KML||https://tinyurl.com/yy7ya4g9/ZH/0113_bdg_erw.kml" TargetMode="External"/><Relationship Id="rId993" Type="http://schemas.openxmlformats.org/officeDocument/2006/relationships/hyperlink" Target="https://map.geo.admin.ch/?zoom=13&amp;E=2703359.219&amp;N=1243183.05&amp;layers=ch.kantone.cadastralwebmap-farbe,ch.swisstopo.amtliches-strassenverzeichnis,ch.bfs.gebaeude_wohnungs_register,KML||https://tinyurl.com/yy7ya4g9/ZH/0121_bdg_erw.kml" TargetMode="External"/><Relationship Id="rId439" Type="http://schemas.openxmlformats.org/officeDocument/2006/relationships/hyperlink" Target="https://map.geo.admin.ch/?zoom=13&amp;E=2687364.929&amp;N=1252566.824&amp;layers=ch.kantone.cadastralwebmap-farbe,ch.swisstopo.amtliches-strassenverzeichnis,ch.bfs.gebaeude_wohnungs_register,KML||https://tinyurl.com/yy7ya4g9/ZH/0069_bdg_erw.kml" TargetMode="External"/><Relationship Id="rId646" Type="http://schemas.openxmlformats.org/officeDocument/2006/relationships/hyperlink" Target="https://map.geo.admin.ch/?zoom=13&amp;E=2671825.434&amp;N=1256622.338&amp;layers=ch.kantone.cadastralwebmap-farbe,ch.swisstopo.amtliches-strassenverzeichnis,ch.bfs.gebaeude_wohnungs_register,KML||https://tinyurl.com/yy7ya4g9/ZH/0094_bdg_erw.kml" TargetMode="External"/><Relationship Id="rId1069" Type="http://schemas.openxmlformats.org/officeDocument/2006/relationships/hyperlink" Target="https://map.geo.admin.ch/?zoom=13&amp;E=2684140.964&amp;N=1241165.475&amp;layers=ch.kantone.cadastralwebmap-farbe,ch.swisstopo.amtliches-strassenverzeichnis,ch.bfs.gebaeude_wohnungs_register,KML||https://tinyurl.com/yy7ya4g9/ZH/0135_bdg_erw.kml" TargetMode="External"/><Relationship Id="rId1276" Type="http://schemas.openxmlformats.org/officeDocument/2006/relationships/hyperlink" Target="https://map.geo.admin.ch/?zoom=13&amp;E=2689362.107&amp;N=1238470.493&amp;layers=ch.kantone.cadastralwebmap-farbe,ch.swisstopo.amtliches-strassenverzeichnis,ch.bfs.gebaeude_wohnungs_register,KML||https://tinyurl.com/yy7ya4g9/ZH/0152_bdg_erw.kml" TargetMode="External"/><Relationship Id="rId1483" Type="http://schemas.openxmlformats.org/officeDocument/2006/relationships/hyperlink" Target="https://map.geo.admin.ch/?zoom=13&amp;E=2699728&amp;N=1250042&amp;layers=ch.kantone.cadastralwebmap-farbe,ch.swisstopo.amtliches-strassenverzeichnis,ch.bfs.gebaeude_wohnungs_register,KML||https://tinyurl.com/yy7ya4g9/ZH/0172_bdg_erw.kml" TargetMode="External"/><Relationship Id="rId201" Type="http://schemas.openxmlformats.org/officeDocument/2006/relationships/hyperlink" Target="https://map.geo.admin.ch/?zoom=13&amp;E=2682883.224&amp;N=1264455.427&amp;layers=ch.kantone.cadastralwebmap-farbe,ch.swisstopo.amtliches-strassenverzeichnis,ch.bfs.gebaeude_wohnungs_register,KML||https://tinyurl.com/yy7ya4g9/ZH/0053_bdg_erw.kml" TargetMode="External"/><Relationship Id="rId506" Type="http://schemas.openxmlformats.org/officeDocument/2006/relationships/hyperlink" Target="https://map.geo.admin.ch/?zoom=13&amp;E=2672450.843&amp;N=1258494.892&amp;layers=ch.kantone.cadastralwebmap-farbe,ch.swisstopo.amtliches-strassenverzeichnis,ch.bfs.gebaeude_wohnungs_register,KML||https://tinyurl.com/yy7ya4g9/ZH/0082_bdg_erw.kml" TargetMode="External"/><Relationship Id="rId853" Type="http://schemas.openxmlformats.org/officeDocument/2006/relationships/hyperlink" Target="https://map.geo.admin.ch/?zoom=13&amp;E=2707463.404&amp;N=1239633.571&amp;layers=ch.kantone.cadastralwebmap-farbe,ch.swisstopo.amtliches-strassenverzeichnis,ch.bfs.gebaeude_wohnungs_register,KML||https://tinyurl.com/yy7ya4g9/ZH/0117_bdg_erw.kml" TargetMode="External"/><Relationship Id="rId1136" Type="http://schemas.openxmlformats.org/officeDocument/2006/relationships/hyperlink" Target="https://map.geo.admin.ch/?zoom=13&amp;E=2686241.231&amp;N=1236828.559&amp;layers=ch.kantone.cadastralwebmap-farbe,ch.swisstopo.amtliches-strassenverzeichnis,ch.bfs.gebaeude_wohnungs_register,KML||https://tinyurl.com/yy7ya4g9/ZH/0137_bdg_erw.kml" TargetMode="External"/><Relationship Id="rId1690" Type="http://schemas.openxmlformats.org/officeDocument/2006/relationships/hyperlink" Target="https://map.geo.admin.ch/?zoom=13&amp;E=2697300&amp;N=1244636&amp;layers=ch.kantone.cadastralwebmap-farbe,ch.swisstopo.amtliches-strassenverzeichnis,ch.bfs.gebaeude_wohnungs_register,KML||https://tinyurl.com/yy7ya4g9/ZH/0198_bdg_erw.kml" TargetMode="External"/><Relationship Id="rId1788" Type="http://schemas.openxmlformats.org/officeDocument/2006/relationships/hyperlink" Target="https://map.geo.admin.ch/?zoom=13&amp;E=2690308.109&amp;N=1252535.34&amp;layers=ch.kantone.cadastralwebmap-farbe,ch.swisstopo.amtliches-strassenverzeichnis,ch.bfs.gebaeude_wohnungs_register,KML||https://tinyurl.com/yy7ya4g9/ZH/0200_bdg_erw.kml" TargetMode="External"/><Relationship Id="rId1995" Type="http://schemas.openxmlformats.org/officeDocument/2006/relationships/hyperlink" Target="https://map.geo.admin.ch/?zoom=13&amp;E=2677598.927&amp;N=1251302.037&amp;layers=ch.kantone.cadastralwebmap-farbe,ch.swisstopo.amtliches-strassenverzeichnis,ch.bfs.gebaeude_wohnungs_register,KML||https://tinyurl.com/yy7ya4g9/ZH/0245_bdg_erw.kml" TargetMode="External"/><Relationship Id="rId713" Type="http://schemas.openxmlformats.org/officeDocument/2006/relationships/hyperlink" Target="https://map.geo.admin.ch/?zoom=13&amp;E=2682068.078&amp;N=1256988.023&amp;layers=ch.kantone.cadastralwebmap-farbe,ch.swisstopo.amtliches-strassenverzeichnis,ch.bfs.gebaeude_wohnungs_register,KML||https://tinyurl.com/yy7ya4g9/ZH/0097_bdg_erw.kml" TargetMode="External"/><Relationship Id="rId920" Type="http://schemas.openxmlformats.org/officeDocument/2006/relationships/hyperlink" Target="https://map.geo.admin.ch/?zoom=13&amp;E=2707339.673&amp;N=1234478.368&amp;layers=ch.kantone.cadastralwebmap-farbe,ch.swisstopo.amtliches-strassenverzeichnis,ch.bfs.gebaeude_wohnungs_register,KML||https://tinyurl.com/yy7ya4g9/ZH/0118_bdg_erw.kml" TargetMode="External"/><Relationship Id="rId1343" Type="http://schemas.openxmlformats.org/officeDocument/2006/relationships/hyperlink" Target="https://map.geo.admin.ch/?zoom=13&amp;E=2694689&amp;N=1235457&amp;layers=ch.kantone.cadastralwebmap-farbe,ch.swisstopo.amtliches-strassenverzeichnis,ch.bfs.gebaeude_wohnungs_register,KML||https://tinyurl.com/yy7ya4g9/ZH/0155_bdg_erw.kml" TargetMode="External"/><Relationship Id="rId1550" Type="http://schemas.openxmlformats.org/officeDocument/2006/relationships/hyperlink" Target="https://map.geo.admin.ch/?zoom=13&amp;E=2705939&amp;N=1253060&amp;layers=ch.kantone.cadastralwebmap-farbe,ch.swisstopo.amtliches-strassenverzeichnis,ch.bfs.gebaeude_wohnungs_register,KML||https://tinyurl.com/yy7ya4g9/ZH/0181_bdg_erw.kml" TargetMode="External"/><Relationship Id="rId1648" Type="http://schemas.openxmlformats.org/officeDocument/2006/relationships/hyperlink" Target="https://map.geo.admin.ch/?zoom=13&amp;E=2696156.346&amp;N=1238363.481&amp;layers=ch.kantone.cadastralwebmap-farbe,ch.swisstopo.amtliches-strassenverzeichnis,ch.bfs.gebaeude_wohnungs_register,KML||https://tinyurl.com/yy7ya4g9/ZH/0192_bdg_erw.kml" TargetMode="External"/><Relationship Id="rId1203" Type="http://schemas.openxmlformats.org/officeDocument/2006/relationships/hyperlink" Target="https://map.geo.admin.ch/?zoom=13&amp;E=2683447&amp;N=1240369&amp;layers=ch.kantone.cadastralwebmap-farbe,ch.swisstopo.amtliches-strassenverzeichnis,ch.bfs.gebaeude_wohnungs_register,KML||https://tinyurl.com/yy7ya4g9/ZH/0139_bdg_erw.kml" TargetMode="External"/><Relationship Id="rId1410" Type="http://schemas.openxmlformats.org/officeDocument/2006/relationships/hyperlink" Target="https://map.geo.admin.ch/?zoom=13&amp;E=2700251.889&amp;N=1232787.19&amp;layers=ch.kantone.cadastralwebmap-farbe,ch.swisstopo.amtliches-strassenverzeichnis,ch.bfs.gebaeude_wohnungs_register,KML||https://tinyurl.com/yy7ya4g9/ZH/0158_bdg_erw.kml" TargetMode="External"/><Relationship Id="rId1508" Type="http://schemas.openxmlformats.org/officeDocument/2006/relationships/hyperlink" Target="https://map.geo.admin.ch/?zoom=13&amp;E=2694636.777&amp;N=1257642.735&amp;layers=ch.kantone.cadastralwebmap-farbe,ch.swisstopo.amtliches-strassenverzeichnis,ch.bfs.gebaeude_wohnungs_register,KML||https://tinyurl.com/yy7ya4g9/ZH/0176_bdg_erw.kml" TargetMode="External"/><Relationship Id="rId1855" Type="http://schemas.openxmlformats.org/officeDocument/2006/relationships/hyperlink" Target="https://map.geo.admin.ch/?zoom=13&amp;E=2698450&amp;N=1265870&amp;layers=ch.kantone.cadastralwebmap-farbe,ch.swisstopo.amtliches-strassenverzeichnis,ch.bfs.gebaeude_wohnungs_register,KML||https://tinyurl.com/yy7ya4g9/ZH/0227_bdg_erw.kml" TargetMode="External"/><Relationship Id="rId1715" Type="http://schemas.openxmlformats.org/officeDocument/2006/relationships/hyperlink" Target="https://map.geo.admin.ch/?zoom=13&amp;E=2696440.531&amp;N=1245628.229&amp;layers=ch.kantone.cadastralwebmap-farbe,ch.swisstopo.amtliches-strassenverzeichnis,ch.bfs.gebaeude_wohnungs_register,KML||https://tinyurl.com/yy7ya4g9/ZH/0198_bdg_erw.kml" TargetMode="External"/><Relationship Id="rId1922" Type="http://schemas.openxmlformats.org/officeDocument/2006/relationships/hyperlink" Target="https://map.geo.admin.ch/?zoom=13&amp;E=2675480.286&amp;N=1243321.248&amp;layers=ch.kantone.cadastralwebmap-farbe,ch.swisstopo.amtliches-strassenverzeichnis,ch.bfs.gebaeude_wohnungs_register,KML||https://tinyurl.com/yy7ya4g9/ZH/0241_bdg_erw.kml" TargetMode="External"/><Relationship Id="rId296" Type="http://schemas.openxmlformats.org/officeDocument/2006/relationships/hyperlink" Target="https://map.geo.admin.ch/?zoom=13&amp;E=2679232.413&amp;N=1272289.034&amp;layers=ch.kantone.cadastralwebmap-farbe,ch.swisstopo.amtliches-strassenverzeichnis,ch.bfs.gebaeude_wohnungs_register,KML||https://tinyurl.com/yy7ya4g9/ZH/0061_bdg_erw.kml" TargetMode="External"/><Relationship Id="rId2184" Type="http://schemas.openxmlformats.org/officeDocument/2006/relationships/hyperlink" Target="https://map.geo.admin.ch/?zoom=13&amp;E=2697639.164&amp;N=1255352.717&amp;layers=ch.kantone.cadastralwebmap-farbe,ch.swisstopo.amtliches-strassenverzeichnis,ch.bfs.gebaeude_wohnungs_register,KML||https://tinyurl.com/yy7ya4g9/ZH/0296_bdg_erw.kml" TargetMode="External"/><Relationship Id="rId156" Type="http://schemas.openxmlformats.org/officeDocument/2006/relationships/hyperlink" Target="https://map.geo.admin.ch/?zoom=13&amp;E=2699068&amp;N=1270596&amp;layers=ch.kantone.cadastralwebmap-farbe,ch.swisstopo.amtliches-strassenverzeichnis,ch.bfs.gebaeude_wohnungs_register,KML||https://tinyurl.com/yy7ya4g9/ZH/0039_bdg_erw.kml" TargetMode="External"/><Relationship Id="rId363" Type="http://schemas.openxmlformats.org/officeDocument/2006/relationships/hyperlink" Target="https://map.geo.admin.ch/?zoom=13&amp;E=2686010.718&amp;N=1257563.773&amp;layers=ch.kantone.cadastralwebmap-farbe,ch.swisstopo.amtliches-strassenverzeichnis,ch.bfs.gebaeude_wohnungs_register,KML||https://tinyurl.com/yy7ya4g9/ZH/0062_bdg_erw.kml" TargetMode="External"/><Relationship Id="rId570" Type="http://schemas.openxmlformats.org/officeDocument/2006/relationships/hyperlink" Target="https://map.geo.admin.ch/?zoom=13&amp;E=2677764.882&amp;N=1261475.799&amp;layers=ch.kantone.cadastralwebmap-farbe,ch.swisstopo.amtliches-strassenverzeichnis,ch.bfs.gebaeude_wohnungs_register,KML||https://tinyurl.com/yy7ya4g9/ZH/0088_bdg_erw.kml" TargetMode="External"/><Relationship Id="rId2044" Type="http://schemas.openxmlformats.org/officeDocument/2006/relationships/hyperlink" Target="https://map.geo.admin.ch/?zoom=13&amp;E=2674064.673&amp;N=1248487.644&amp;layers=ch.kantone.cadastralwebmap-farbe,ch.swisstopo.amtliches-strassenverzeichnis,ch.bfs.gebaeude_wohnungs_register,KML||https://tinyurl.com/yy7ya4g9/ZH/0250_bdg_erw.kml" TargetMode="External"/><Relationship Id="rId223" Type="http://schemas.openxmlformats.org/officeDocument/2006/relationships/hyperlink" Target="https://map.geo.admin.ch/?zoom=13&amp;E=2682482.903&amp;N=1263238.305&amp;layers=ch.kantone.cadastralwebmap-farbe,ch.swisstopo.amtliches-strassenverzeichnis,ch.bfs.gebaeude_wohnungs_register,KML||https://tinyurl.com/yy7ya4g9/ZH/0053_bdg_erw.kml" TargetMode="External"/><Relationship Id="rId430" Type="http://schemas.openxmlformats.org/officeDocument/2006/relationships/hyperlink" Target="https://map.geo.admin.ch/?zoom=13&amp;E=2682450.777&amp;N=1274269.229&amp;layers=ch.kantone.cadastralwebmap-farbe,ch.swisstopo.amtliches-strassenverzeichnis,ch.bfs.gebaeude_wohnungs_register,KML||https://tinyurl.com/yy7ya4g9/ZH/0067_bdg_erw.kml" TargetMode="External"/><Relationship Id="rId668" Type="http://schemas.openxmlformats.org/officeDocument/2006/relationships/hyperlink" Target="https://map.geo.admin.ch/?zoom=13&amp;E=2677774&amp;N=1254060&amp;layers=ch.kantone.cadastralwebmap-farbe,ch.swisstopo.amtliches-strassenverzeichnis,ch.bfs.gebaeude_wohnungs_register,KML||https://tinyurl.com/yy7ya4g9/ZH/0096_bdg_erw.kml" TargetMode="External"/><Relationship Id="rId875" Type="http://schemas.openxmlformats.org/officeDocument/2006/relationships/hyperlink" Target="https://map.geo.admin.ch/?zoom=13&amp;E=2707698.432&amp;N=1239489.678&amp;layers=ch.kantone.cadastralwebmap-farbe,ch.swisstopo.amtliches-strassenverzeichnis,ch.bfs.gebaeude_wohnungs_register,KML||https://tinyurl.com/yy7ya4g9/ZH/0117_bdg_erw.kml" TargetMode="External"/><Relationship Id="rId1060" Type="http://schemas.openxmlformats.org/officeDocument/2006/relationships/hyperlink" Target="https://map.geo.admin.ch/?zoom=13&amp;E=2684022.638&amp;N=1241219.942&amp;layers=ch.kantone.cadastralwebmap-farbe,ch.swisstopo.amtliches-strassenverzeichnis,ch.bfs.gebaeude_wohnungs_register,KML||https://tinyurl.com/yy7ya4g9/ZH/0135_bdg_erw.kml" TargetMode="External"/><Relationship Id="rId1298" Type="http://schemas.openxmlformats.org/officeDocument/2006/relationships/hyperlink" Target="https://map.geo.admin.ch/?zoom=13&amp;E=2699862.404&amp;N=1235295.675&amp;layers=ch.kantone.cadastralwebmap-farbe,ch.swisstopo.amtliches-strassenverzeichnis,ch.bfs.gebaeude_wohnungs_register,KML||https://tinyurl.com/yy7ya4g9/ZH/0153_bdg_erw.kml" TargetMode="External"/><Relationship Id="rId2111" Type="http://schemas.openxmlformats.org/officeDocument/2006/relationships/hyperlink" Target="https://map.geo.admin.ch/?zoom=13&amp;E=2692854.668&amp;N=1228586.782&amp;layers=ch.kantone.cadastralwebmap-farbe,ch.swisstopo.amtliches-strassenverzeichnis,ch.bfs.gebaeude_wohnungs_register,KML||https://tinyurl.com/yy7ya4g9/ZH/0293_bdg_erw.kml" TargetMode="External"/><Relationship Id="rId528" Type="http://schemas.openxmlformats.org/officeDocument/2006/relationships/hyperlink" Target="https://map.geo.admin.ch/?zoom=13&amp;E=2675409&amp;N=1256339&amp;layers=ch.kantone.cadastralwebmap-farbe,ch.swisstopo.amtliches-strassenverzeichnis,ch.bfs.gebaeude_wohnungs_register,KML||https://tinyurl.com/yy7ya4g9/ZH/0083_bdg_erw.kml" TargetMode="External"/><Relationship Id="rId735" Type="http://schemas.openxmlformats.org/officeDocument/2006/relationships/hyperlink" Target="https://map.geo.admin.ch/?zoom=13&amp;E=2677180&amp;N=1260837&amp;layers=ch.kantone.cadastralwebmap-farbe,ch.swisstopo.amtliches-strassenverzeichnis,ch.bfs.gebaeude_wohnungs_register,KML||https://tinyurl.com/yy7ya4g9/ZH/0101_bdg_erw.kml" TargetMode="External"/><Relationship Id="rId942" Type="http://schemas.openxmlformats.org/officeDocument/2006/relationships/hyperlink" Target="https://map.geo.admin.ch/?zoom=13&amp;E=2700270.005&amp;N=1243198.754&amp;layers=ch.kantone.cadastralwebmap-farbe,ch.swisstopo.amtliches-strassenverzeichnis,ch.bfs.gebaeude_wohnungs_register,KML||https://tinyurl.com/yy7ya4g9/ZH/0119_bdg_erw.kml" TargetMode="External"/><Relationship Id="rId1158" Type="http://schemas.openxmlformats.org/officeDocument/2006/relationships/hyperlink" Target="https://map.geo.admin.ch/?zoom=13&amp;E=2694629&amp;N=1229019&amp;layers=ch.kantone.cadastralwebmap-farbe,ch.swisstopo.amtliches-strassenverzeichnis,ch.bfs.gebaeude_wohnungs_register,KML||https://tinyurl.com/yy7ya4g9/ZH/0138_bdg_erw.kml" TargetMode="External"/><Relationship Id="rId1365" Type="http://schemas.openxmlformats.org/officeDocument/2006/relationships/hyperlink" Target="https://map.geo.admin.ch/?zoom=13&amp;E=2691216.221&amp;N=1235970.74&amp;layers=ch.kantone.cadastralwebmap-farbe,ch.swisstopo.amtliches-strassenverzeichnis,ch.bfs.gebaeude_wohnungs_register,KML||https://tinyurl.com/yy7ya4g9/ZH/0156_bdg_erw.kml" TargetMode="External"/><Relationship Id="rId1572" Type="http://schemas.openxmlformats.org/officeDocument/2006/relationships/hyperlink" Target="https://map.geo.admin.ch/?zoom=13&amp;E=2687895&amp;N=1250390&amp;layers=ch.kantone.cadastralwebmap-farbe,ch.swisstopo.amtliches-strassenverzeichnis,ch.bfs.gebaeude_wohnungs_register,KML||https://tinyurl.com/yy7ya4g9/ZH/0191_bdg_erw.kml" TargetMode="External"/><Relationship Id="rId2209" Type="http://schemas.openxmlformats.org/officeDocument/2006/relationships/printerSettings" Target="../printerSettings/printerSettings7.bin"/><Relationship Id="rId1018" Type="http://schemas.openxmlformats.org/officeDocument/2006/relationships/hyperlink" Target="https://map.geo.admin.ch/?zoom=13&amp;E=2681844.93&amp;N=1240819.824&amp;layers=ch.kantone.cadastralwebmap-farbe,ch.swisstopo.amtliches-strassenverzeichnis,ch.bfs.gebaeude_wohnungs_register,KML||https://tinyurl.com/yy7ya4g9/ZH/0131_bdg_erw.kml" TargetMode="External"/><Relationship Id="rId1225" Type="http://schemas.openxmlformats.org/officeDocument/2006/relationships/hyperlink" Target="https://map.geo.admin.ch/?zoom=13&amp;E=2684747.906&amp;N=1239707.551&amp;layers=ch.kantone.cadastralwebmap-farbe,ch.swisstopo.amtliches-strassenverzeichnis,ch.bfs.gebaeude_wohnungs_register,KML||https://tinyurl.com/yy7ya4g9/ZH/0139_bdg_erw.kml" TargetMode="External"/><Relationship Id="rId1432" Type="http://schemas.openxmlformats.org/officeDocument/2006/relationships/hyperlink" Target="https://map.geo.admin.ch/?zoom=13&amp;E=2690542&amp;N=1243009&amp;layers=ch.kantone.cadastralwebmap-farbe,ch.swisstopo.amtliches-strassenverzeichnis,ch.bfs.gebaeude_wohnungs_register,KML||https://tinyurl.com/yy7ya4g9/ZH/0160_bdg_erw.kml" TargetMode="External"/><Relationship Id="rId1877" Type="http://schemas.openxmlformats.org/officeDocument/2006/relationships/hyperlink" Target="https://map.geo.admin.ch/?zoom=13&amp;E=2706293&amp;N=1254928&amp;layers=ch.kantone.cadastralwebmap-farbe,ch.swisstopo.amtliches-strassenverzeichnis,ch.bfs.gebaeude_wohnungs_register,KML||https://tinyurl.com/yy7ya4g9/ZH/0228_bdg_erw.kml" TargetMode="External"/><Relationship Id="rId71" Type="http://schemas.openxmlformats.org/officeDocument/2006/relationships/hyperlink" Target="https://map.geo.admin.ch/?zoom=13&amp;E=2674535.797&amp;N=1231978.875&amp;layers=ch.kantone.cadastralwebmap-farbe,ch.swisstopo.amtliches-strassenverzeichnis,ch.bfs.gebaeude_wohnungs_register,KML||https://tinyurl.com/yy7ya4g9/ZH/0008_bdg_erw.kml" TargetMode="External"/><Relationship Id="rId802" Type="http://schemas.openxmlformats.org/officeDocument/2006/relationships/hyperlink" Target="https://map.geo.admin.ch/?zoom=13&amp;E=2700827.802&amp;N=1237456.267&amp;layers=ch.kantone.cadastralwebmap-farbe,ch.swisstopo.amtliches-strassenverzeichnis,ch.bfs.gebaeude_wohnungs_register,KML||https://tinyurl.com/yy7ya4g9/ZH/0116_bdg_erw.kml" TargetMode="External"/><Relationship Id="rId1737" Type="http://schemas.openxmlformats.org/officeDocument/2006/relationships/hyperlink" Target="https://map.geo.admin.ch/?zoom=13&amp;E=2696625&amp;N=1248967&amp;layers=ch.kantone.cadastralwebmap-farbe,ch.swisstopo.amtliches-strassenverzeichnis,ch.bfs.gebaeude_wohnungs_register,KML||https://tinyurl.com/yy7ya4g9/ZH/0199_bdg_erw.kml" TargetMode="External"/><Relationship Id="rId1944" Type="http://schemas.openxmlformats.org/officeDocument/2006/relationships/hyperlink" Target="https://map.geo.admin.ch/?zoom=13&amp;E=2672978.788&amp;N=1250584.842&amp;layers=ch.kantone.cadastralwebmap-farbe,ch.swisstopo.amtliches-strassenverzeichnis,ch.bfs.gebaeude_wohnungs_register,KML||https://tinyurl.com/yy7ya4g9/ZH/0243_bdg_erw.kml" TargetMode="External"/><Relationship Id="rId29" Type="http://schemas.openxmlformats.org/officeDocument/2006/relationships/hyperlink" Target="https://map.geo.admin.ch/?zoom=13&amp;E=2677791.088&amp;N=1240946.008&amp;layers=ch.kantone.cadastralwebmap-farbe,ch.swisstopo.amtliches-strassenverzeichnis,ch.bfs.gebaeude_wohnungs_register,KML||https://tinyurl.com/yy7ya4g9/ZH/0003_bdg_erw.kml" TargetMode="External"/><Relationship Id="rId178" Type="http://schemas.openxmlformats.org/officeDocument/2006/relationships/hyperlink" Target="https://map.geo.admin.ch/?zoom=13&amp;E=2689301.929&amp;N=1255592.611&amp;layers=ch.kantone.cadastralwebmap-farbe,ch.swisstopo.amtliches-strassenverzeichnis,ch.bfs.gebaeude_wohnungs_register,KML||https://tinyurl.com/yy7ya4g9/ZH/0052_bdg_erw.kml" TargetMode="External"/><Relationship Id="rId1804" Type="http://schemas.openxmlformats.org/officeDocument/2006/relationships/hyperlink" Target="https://map.geo.admin.ch/?zoom=13&amp;E=2689894.261&amp;N=1252889.448&amp;layers=ch.kantone.cadastralwebmap-farbe,ch.swisstopo.amtliches-strassenverzeichnis,ch.bfs.gebaeude_wohnungs_register,KML||https://tinyurl.com/yy7ya4g9/ZH/0200_bdg_erw.kml" TargetMode="External"/><Relationship Id="rId385" Type="http://schemas.openxmlformats.org/officeDocument/2006/relationships/hyperlink" Target="https://map.geo.admin.ch/?zoom=13&amp;E=2690317.485&amp;N=1256988.209&amp;layers=ch.kantone.cadastralwebmap-farbe,ch.swisstopo.amtliches-strassenverzeichnis,ch.bfs.gebaeude_wohnungs_register,KML||https://tinyurl.com/yy7ya4g9/ZH/0064_bdg_erw.kml" TargetMode="External"/><Relationship Id="rId592" Type="http://schemas.openxmlformats.org/officeDocument/2006/relationships/hyperlink" Target="https://map.geo.admin.ch/?zoom=13&amp;E=2680326&amp;N=1258126&amp;layers=ch.kantone.cadastralwebmap-farbe,ch.swisstopo.amtliches-strassenverzeichnis,ch.bfs.gebaeude_wohnungs_register,KML||https://tinyurl.com/yy7ya4g9/ZH/0090_bdg_erw.kml" TargetMode="External"/><Relationship Id="rId2066" Type="http://schemas.openxmlformats.org/officeDocument/2006/relationships/hyperlink" Target="https://map.geo.admin.ch/?zoom=13&amp;E=2700177.041&amp;N=1276929.696&amp;layers=ch.kantone.cadastralwebmap-farbe,ch.swisstopo.amtliches-strassenverzeichnis,ch.bfs.gebaeude_wohnungs_register,KML||https://tinyurl.com/yy7ya4g9/ZH/0292_bdg_erw.kml" TargetMode="External"/><Relationship Id="rId245" Type="http://schemas.openxmlformats.org/officeDocument/2006/relationships/hyperlink" Target="https://map.geo.admin.ch/?zoom=13&amp;E=2687243.465&amp;N=1261638.517&amp;layers=ch.kantone.cadastralwebmap-farbe,ch.swisstopo.amtliches-strassenverzeichnis,ch.bfs.gebaeude_wohnungs_register,KML||https://tinyurl.com/yy7ya4g9/ZH/0056_bdg_erw.kml" TargetMode="External"/><Relationship Id="rId452" Type="http://schemas.openxmlformats.org/officeDocument/2006/relationships/hyperlink" Target="https://map.geo.admin.ch/?zoom=13&amp;E=2686779.881&amp;N=1252517.489&amp;layers=ch.kantone.cadastralwebmap-farbe,ch.swisstopo.amtliches-strassenverzeichnis,ch.bfs.gebaeude_wohnungs_register,KML||https://tinyurl.com/yy7ya4g9/ZH/0069_bdg_erw.kml" TargetMode="External"/><Relationship Id="rId897" Type="http://schemas.openxmlformats.org/officeDocument/2006/relationships/hyperlink" Target="https://map.geo.admin.ch/?zoom=13&amp;E=2707455.739&amp;N=1238250.59&amp;layers=ch.kantone.cadastralwebmap-farbe,ch.swisstopo.amtliches-strassenverzeichnis,ch.bfs.gebaeude_wohnungs_register,KML||https://tinyurl.com/yy7ya4g9/ZH/0117_bdg_erw.kml" TargetMode="External"/><Relationship Id="rId1082" Type="http://schemas.openxmlformats.org/officeDocument/2006/relationships/hyperlink" Target="https://map.geo.admin.ch/?zoom=13&amp;E=2683525.828&amp;N=1241823.73&amp;layers=ch.kantone.cadastralwebmap-farbe,ch.swisstopo.amtliches-strassenverzeichnis,ch.bfs.gebaeude_wohnungs_register,KML||https://tinyurl.com/yy7ya4g9/ZH/0135_bdg_erw.kml" TargetMode="External"/><Relationship Id="rId2133" Type="http://schemas.openxmlformats.org/officeDocument/2006/relationships/hyperlink" Target="https://map.geo.admin.ch/?zoom=13&amp;E=2691366.067&amp;N=1227602.997&amp;layers=ch.kantone.cadastralwebmap-farbe,ch.swisstopo.amtliches-strassenverzeichnis,ch.bfs.gebaeude_wohnungs_register,KML||https://tinyurl.com/yy7ya4g9/ZH/0293_bdg_erw.kml" TargetMode="External"/><Relationship Id="rId105" Type="http://schemas.openxmlformats.org/officeDocument/2006/relationships/hyperlink" Target="https://map.geo.admin.ch/?zoom=13&amp;E=2680806.998&amp;N=1232767.639&amp;layers=ch.kantone.cadastralwebmap-farbe,ch.swisstopo.amtliches-strassenverzeichnis,ch.bfs.gebaeude_wohnungs_register,KML||https://tinyurl.com/yy7ya4g9/ZH/0012_bdg_erw.kml" TargetMode="External"/><Relationship Id="rId312" Type="http://schemas.openxmlformats.org/officeDocument/2006/relationships/hyperlink" Target="https://map.geo.admin.ch/?zoom=13&amp;E=2686134.872&amp;N=1255301.14&amp;layers=ch.kantone.cadastralwebmap-farbe,ch.swisstopo.amtliches-strassenverzeichnis,ch.bfs.gebaeude_wohnungs_register,KML||https://tinyurl.com/yy7ya4g9/ZH/0062_bdg_erw.kml" TargetMode="External"/><Relationship Id="rId757" Type="http://schemas.openxmlformats.org/officeDocument/2006/relationships/hyperlink" Target="https://map.geo.admin.ch/?zoom=13&amp;E=2704451.157&amp;N=1234425.242&amp;layers=ch.kantone.cadastralwebmap-farbe,ch.swisstopo.amtliches-strassenverzeichnis,ch.bfs.gebaeude_wohnungs_register,KML||https://tinyurl.com/yy7ya4g9/ZH/0112_bdg_erw.kml" TargetMode="External"/><Relationship Id="rId964" Type="http://schemas.openxmlformats.org/officeDocument/2006/relationships/hyperlink" Target="https://map.geo.admin.ch/?zoom=13&amp;E=2702802&amp;N=1243041&amp;layers=ch.kantone.cadastralwebmap-farbe,ch.swisstopo.amtliches-strassenverzeichnis,ch.bfs.gebaeude_wohnungs_register,KML||https://tinyurl.com/yy7ya4g9/ZH/0121_bdg_erw.kml" TargetMode="External"/><Relationship Id="rId1387" Type="http://schemas.openxmlformats.org/officeDocument/2006/relationships/hyperlink" Target="https://map.geo.admin.ch/?zoom=13&amp;E=2697673.267&amp;N=1235748.951&amp;layers=ch.kantone.cadastralwebmap-farbe,ch.swisstopo.amtliches-strassenverzeichnis,ch.bfs.gebaeude_wohnungs_register,KML||https://tinyurl.com/yy7ya4g9/ZH/0157_bdg_erw.kml" TargetMode="External"/><Relationship Id="rId1594" Type="http://schemas.openxmlformats.org/officeDocument/2006/relationships/hyperlink" Target="https://map.geo.admin.ch/?zoom=13&amp;E=2687421.906&amp;N=1250179.83&amp;layers=ch.kantone.cadastralwebmap-farbe,ch.swisstopo.amtliches-strassenverzeichnis,ch.bfs.gebaeude_wohnungs_register,KML||https://tinyurl.com/yy7ya4g9/ZH/0191_bdg_erw.kml" TargetMode="External"/><Relationship Id="rId2200" Type="http://schemas.openxmlformats.org/officeDocument/2006/relationships/hyperlink" Target="https://map.geo.admin.ch/?zoom=13&amp;E=2709436.962&amp;N=1247663.834&amp;layers=ch.kantone.cadastralwebmap-farbe,ch.swisstopo.amtliches-strassenverzeichnis,ch.bfs.gebaeude_wohnungs_register,KML||https://tinyurl.com/yy7ya4g9/ZH/0297_bdg_erw.kml" TargetMode="External"/><Relationship Id="rId93" Type="http://schemas.openxmlformats.org/officeDocument/2006/relationships/hyperlink" Target="https://map.geo.admin.ch/?zoom=13&amp;E=2674774.831&amp;N=1235407.267&amp;layers=ch.kantone.cadastralwebmap-farbe,ch.swisstopo.amtliches-strassenverzeichnis,ch.bfs.gebaeude_wohnungs_register,KML||https://tinyurl.com/yy7ya4g9/ZH/0010_bdg_erw.kml" TargetMode="External"/><Relationship Id="rId617" Type="http://schemas.openxmlformats.org/officeDocument/2006/relationships/hyperlink" Target="https://map.geo.admin.ch/?zoom=13&amp;E=2681082&amp;N=1258366&amp;layers=ch.kantone.cadastralwebmap-farbe,ch.swisstopo.amtliches-strassenverzeichnis,ch.bfs.gebaeude_wohnungs_register,KML||https://tinyurl.com/yy7ya4g9/ZH/0092_bdg_erw.kml" TargetMode="External"/><Relationship Id="rId824" Type="http://schemas.openxmlformats.org/officeDocument/2006/relationships/hyperlink" Target="https://map.geo.admin.ch/?zoom=13&amp;E=2706659.756&amp;N=1240465.823&amp;layers=ch.kantone.cadastralwebmap-farbe,ch.swisstopo.amtliches-strassenverzeichnis,ch.bfs.gebaeude_wohnungs_register,KML||https://tinyurl.com/yy7ya4g9/ZH/0117_bdg_erw.kml" TargetMode="External"/><Relationship Id="rId1247" Type="http://schemas.openxmlformats.org/officeDocument/2006/relationships/hyperlink" Target="https://map.geo.admin.ch/?zoom=13&amp;E=2685152.587&amp;N=1237583.133&amp;layers=ch.kantone.cadastralwebmap-farbe,ch.swisstopo.amtliches-strassenverzeichnis,ch.bfs.gebaeude_wohnungs_register,KML||https://tinyurl.com/yy7ya4g9/ZH/0141_bdg_erw.kml" TargetMode="External"/><Relationship Id="rId1454" Type="http://schemas.openxmlformats.org/officeDocument/2006/relationships/hyperlink" Target="https://map.geo.admin.ch/?zoom=13&amp;E=2686262&amp;N=1244026&amp;layers=ch.kantone.cadastralwebmap-farbe,ch.swisstopo.amtliches-strassenverzeichnis,ch.bfs.gebaeude_wohnungs_register,KML||https://tinyurl.com/yy7ya4g9/ZH/0161_bdg_erw.kml" TargetMode="External"/><Relationship Id="rId1661" Type="http://schemas.openxmlformats.org/officeDocument/2006/relationships/hyperlink" Target="https://map.geo.admin.ch/?zoom=13&amp;E=2690992.096&amp;N=1248054.036&amp;layers=ch.kantone.cadastralwebmap-farbe,ch.swisstopo.amtliches-strassenverzeichnis,ch.bfs.gebaeude_wohnungs_register,KML||https://tinyurl.com/yy7ya4g9/ZH/0193_bdg_erw.kml" TargetMode="External"/><Relationship Id="rId1899" Type="http://schemas.openxmlformats.org/officeDocument/2006/relationships/hyperlink" Target="https://map.geo.admin.ch/?zoom=13&amp;E=2692457.998&amp;N=1263484.484&amp;layers=ch.kantone.cadastralwebmap-farbe,ch.swisstopo.amtliches-strassenverzeichnis,ch.bfs.gebaeude_wohnungs_register,KML||https://tinyurl.com/yy7ya4g9/ZH/0230_bdg_erw.kml" TargetMode="External"/><Relationship Id="rId1107" Type="http://schemas.openxmlformats.org/officeDocument/2006/relationships/hyperlink" Target="https://map.geo.admin.ch/?zoom=13&amp;E=2682568&amp;N=1237786&amp;layers=ch.kantone.cadastralwebmap-farbe,ch.swisstopo.amtliches-strassenverzeichnis,ch.bfs.gebaeude_wohnungs_register,KML||https://tinyurl.com/yy7ya4g9/ZH/0136_bdg_erw.kml" TargetMode="External"/><Relationship Id="rId1314" Type="http://schemas.openxmlformats.org/officeDocument/2006/relationships/hyperlink" Target="https://map.geo.admin.ch/?zoom=13&amp;E=2687566&amp;N=1241950&amp;layers=ch.kantone.cadastralwebmap-farbe,ch.swisstopo.amtliches-strassenverzeichnis,ch.bfs.gebaeude_wohnungs_register,KML||https://tinyurl.com/yy7ya4g9/ZH/0154_bdg_erw.kml" TargetMode="External"/><Relationship Id="rId1521" Type="http://schemas.openxmlformats.org/officeDocument/2006/relationships/hyperlink" Target="https://map.geo.admin.ch/?zoom=13&amp;E=2702061.611&amp;N=1247005.863&amp;layers=ch.kantone.cadastralwebmap-farbe,ch.swisstopo.amtliches-strassenverzeichnis,ch.bfs.gebaeude_wohnungs_register,KML||https://tinyurl.com/yy7ya4g9/ZH/0177_bdg_erw.kml" TargetMode="External"/><Relationship Id="rId1759" Type="http://schemas.openxmlformats.org/officeDocument/2006/relationships/hyperlink" Target="https://map.geo.admin.ch/?zoom=13&amp;E=2694626.495&amp;N=1249539.516&amp;layers=ch.kantone.cadastralwebmap-farbe,ch.swisstopo.amtliches-strassenverzeichnis,ch.bfs.gebaeude_wohnungs_register,KML||https://tinyurl.com/yy7ya4g9/ZH/0199_bdg_erw.kml" TargetMode="External"/><Relationship Id="rId1966" Type="http://schemas.openxmlformats.org/officeDocument/2006/relationships/hyperlink" Target="https://map.geo.admin.ch/?zoom=13&amp;E=2673839.66&amp;N=1249739.614&amp;layers=ch.kantone.cadastralwebmap-farbe,ch.swisstopo.amtliches-strassenverzeichnis,ch.bfs.gebaeude_wohnungs_register,KML||https://tinyurl.com/yy7ya4g9/ZH/0243_bdg_erw.kml" TargetMode="External"/><Relationship Id="rId1619" Type="http://schemas.openxmlformats.org/officeDocument/2006/relationships/hyperlink" Target="https://map.geo.admin.ch/?zoom=13&amp;E=2689669.238&amp;N=1250275.581&amp;layers=ch.kantone.cadastralwebmap-farbe,ch.swisstopo.amtliches-strassenverzeichnis,ch.bfs.gebaeude_wohnungs_register,KML||https://tinyurl.com/yy7ya4g9/ZH/0191_bdg_erw.kml" TargetMode="External"/><Relationship Id="rId1826" Type="http://schemas.openxmlformats.org/officeDocument/2006/relationships/hyperlink" Target="https://map.geo.admin.ch/?zoom=13&amp;E=2695874&amp;N=1267133.375&amp;layers=ch.kantone.cadastralwebmap-farbe,ch.swisstopo.amtliches-strassenverzeichnis,ch.bfs.gebaeude_wohnungs_register,KML||https://tinyurl.com/yy7ya4g9/ZH/0221_bdg_erw.kml" TargetMode="External"/><Relationship Id="rId20" Type="http://schemas.openxmlformats.org/officeDocument/2006/relationships/hyperlink" Target="https://map.geo.admin.ch/?zoom=13&amp;E=2676683.058&amp;N=1237135.733&amp;layers=ch.kantone.cadastralwebmap-farbe,ch.swisstopo.amtliches-strassenverzeichnis,ch.bfs.gebaeude_wohnungs_register,KML||https://tinyurl.com/yy7ya4g9/ZH/0002_bdg_erw.kml" TargetMode="External"/><Relationship Id="rId2088" Type="http://schemas.openxmlformats.org/officeDocument/2006/relationships/hyperlink" Target="https://map.geo.admin.ch/?zoom=13&amp;E=2691571.375&amp;N=1232838.267&amp;layers=ch.kantone.cadastralwebmap-farbe,ch.swisstopo.amtliches-strassenverzeichnis,ch.bfs.gebaeude_wohnungs_register,KML||https://tinyurl.com/yy7ya4g9/ZH/0293_bdg_erw.kml" TargetMode="External"/><Relationship Id="rId267" Type="http://schemas.openxmlformats.org/officeDocument/2006/relationships/hyperlink" Target="https://map.geo.admin.ch/?zoom=13&amp;E=2680722.227&amp;N=1262556.667&amp;layers=ch.kantone.cadastralwebmap-farbe,ch.swisstopo.amtliches-strassenverzeichnis,ch.bfs.gebaeude_wohnungs_register,KML||https://tinyurl.com/yy7ya4g9/ZH/0060_bdg_erw.kml" TargetMode="External"/><Relationship Id="rId474" Type="http://schemas.openxmlformats.org/officeDocument/2006/relationships/hyperlink" Target="https://map.geo.admin.ch/?zoom=13&amp;E=2684163&amp;N=1259400&amp;layers=ch.kantone.cadastralwebmap-farbe,ch.swisstopo.amtliches-strassenverzeichnis,ch.bfs.gebaeude_wohnungs_register,KML||https://tinyurl.com/yy7ya4g9/ZH/0072_bdg_erw.kml" TargetMode="External"/><Relationship Id="rId2155" Type="http://schemas.openxmlformats.org/officeDocument/2006/relationships/hyperlink" Target="https://map.geo.admin.ch/?zoom=13&amp;E=2686862&amp;N=1235549&amp;layers=ch.kantone.cadastralwebmap-farbe,ch.swisstopo.amtliches-strassenverzeichnis,ch.bfs.gebaeude_wohnungs_register,KML||https://tinyurl.com/yy7ya4g9/ZH/0295_bdg_erw.kml" TargetMode="External"/><Relationship Id="rId127" Type="http://schemas.openxmlformats.org/officeDocument/2006/relationships/hyperlink" Target="https://map.geo.admin.ch/?zoom=13&amp;E=2688770&amp;N=1279643&amp;layers=ch.kantone.cadastralwebmap-farbe,ch.swisstopo.amtliches-strassenverzeichnis,ch.bfs.gebaeude_wohnungs_register,KML||https://tinyurl.com/yy7ya4g9/ZH/0025_bdg_erw.kml" TargetMode="External"/><Relationship Id="rId681" Type="http://schemas.openxmlformats.org/officeDocument/2006/relationships/hyperlink" Target="https://map.geo.admin.ch/?zoom=13&amp;E=2682360.22&amp;N=1255860.284&amp;layers=ch.kantone.cadastralwebmap-farbe,ch.swisstopo.amtliches-strassenverzeichnis,ch.bfs.gebaeude_wohnungs_register,KML||https://tinyurl.com/yy7ya4g9/ZH/0097_bdg_erw.kml" TargetMode="External"/><Relationship Id="rId779" Type="http://schemas.openxmlformats.org/officeDocument/2006/relationships/hyperlink" Target="https://map.geo.admin.ch/?zoom=13&amp;E=2707074.536&amp;N=1236323.787&amp;layers=ch.kantone.cadastralwebmap-farbe,ch.swisstopo.amtliches-strassenverzeichnis,ch.bfs.gebaeude_wohnungs_register,KML||https://tinyurl.com/yy7ya4g9/ZH/0113_bdg_erw.kml" TargetMode="External"/><Relationship Id="rId986" Type="http://schemas.openxmlformats.org/officeDocument/2006/relationships/hyperlink" Target="https://map.geo.admin.ch/?zoom=13&amp;E=2702565.022&amp;N=1241676.673&amp;layers=ch.kantone.cadastralwebmap-farbe,ch.swisstopo.amtliches-strassenverzeichnis,ch.bfs.gebaeude_wohnungs_register,KML||https://tinyurl.com/yy7ya4g9/ZH/0121_bdg_erw.kml" TargetMode="External"/><Relationship Id="rId334" Type="http://schemas.openxmlformats.org/officeDocument/2006/relationships/hyperlink" Target="https://map.geo.admin.ch/?zoom=13&amp;E=2687313.746&amp;N=1257211.223&amp;layers=ch.kantone.cadastralwebmap-farbe,ch.swisstopo.amtliches-strassenverzeichnis,ch.bfs.gebaeude_wohnungs_register,KML||https://tinyurl.com/yy7ya4g9/ZH/0062_bdg_erw.kml" TargetMode="External"/><Relationship Id="rId541" Type="http://schemas.openxmlformats.org/officeDocument/2006/relationships/hyperlink" Target="https://map.geo.admin.ch/?zoom=13&amp;E=2675478.001&amp;N=1255798.612&amp;layers=ch.kantone.cadastralwebmap-farbe,ch.swisstopo.amtliches-strassenverzeichnis,ch.bfs.gebaeude_wohnungs_register,KML||https://tinyurl.com/yy7ya4g9/ZH/0084_bdg_erw.kml" TargetMode="External"/><Relationship Id="rId639" Type="http://schemas.openxmlformats.org/officeDocument/2006/relationships/hyperlink" Target="https://map.geo.admin.ch/?zoom=13&amp;E=2672866.606&amp;N=1262103.95&amp;layers=ch.kantone.cadastralwebmap-farbe,ch.swisstopo.amtliches-strassenverzeichnis,ch.bfs.gebaeude_wohnungs_register,KML||https://tinyurl.com/yy7ya4g9/ZH/0093_bdg_erw.kml" TargetMode="External"/><Relationship Id="rId1171" Type="http://schemas.openxmlformats.org/officeDocument/2006/relationships/hyperlink" Target="https://map.geo.admin.ch/?zoom=13&amp;E=2694242&amp;N=1227486&amp;layers=ch.kantone.cadastralwebmap-farbe,ch.swisstopo.amtliches-strassenverzeichnis,ch.bfs.gebaeude_wohnungs_register,KML||https://tinyurl.com/yy7ya4g9/ZH/0138_bdg_erw.kml" TargetMode="External"/><Relationship Id="rId1269" Type="http://schemas.openxmlformats.org/officeDocument/2006/relationships/hyperlink" Target="https://map.geo.admin.ch/?zoom=13&amp;E=2688489.975&amp;N=1240147.711&amp;layers=ch.kantone.cadastralwebmap-farbe,ch.swisstopo.amtliches-strassenverzeichnis,ch.bfs.gebaeude_wohnungs_register,KML||https://tinyurl.com/yy7ya4g9/ZH/0151_bdg_erw.kml" TargetMode="External"/><Relationship Id="rId1476" Type="http://schemas.openxmlformats.org/officeDocument/2006/relationships/hyperlink" Target="https://map.geo.admin.ch/?zoom=13&amp;E=2687415.199&amp;N=1244348.371&amp;layers=ch.kantone.cadastralwebmap-farbe,ch.swisstopo.amtliches-strassenverzeichnis,ch.bfs.gebaeude_wohnungs_register,KML||https://tinyurl.com/yy7ya4g9/ZH/0161_bdg_erw.kml" TargetMode="External"/><Relationship Id="rId2015" Type="http://schemas.openxmlformats.org/officeDocument/2006/relationships/hyperlink" Target="https://map.geo.admin.ch/?zoom=13&amp;E=2676177.621&amp;N=1250154.874&amp;layers=ch.kantone.cadastralwebmap-farbe,ch.swisstopo.amtliches-strassenverzeichnis,ch.bfs.gebaeude_wohnungs_register,KML||https://tinyurl.com/yy7ya4g9/ZH/0247_bdg_erw.kml" TargetMode="External"/><Relationship Id="rId401" Type="http://schemas.openxmlformats.org/officeDocument/2006/relationships/hyperlink" Target="https://map.geo.admin.ch/?zoom=13&amp;E=2685117&amp;N=1252649&amp;layers=ch.kantone.cadastralwebmap-farbe,ch.swisstopo.amtliches-strassenverzeichnis,ch.bfs.gebaeude_wohnungs_register,KML||https://tinyurl.com/yy7ya4g9/ZH/0066_bdg_erw.kml" TargetMode="External"/><Relationship Id="rId846" Type="http://schemas.openxmlformats.org/officeDocument/2006/relationships/hyperlink" Target="https://map.geo.admin.ch/?zoom=13&amp;E=2706615&amp;N=1239667&amp;layers=ch.kantone.cadastralwebmap-farbe,ch.swisstopo.amtliches-strassenverzeichnis,ch.bfs.gebaeude_wohnungs_register,KML||https://tinyurl.com/yy7ya4g9/ZH/0117_bdg_erw.kml" TargetMode="External"/><Relationship Id="rId1031" Type="http://schemas.openxmlformats.org/officeDocument/2006/relationships/hyperlink" Target="https://map.geo.admin.ch/?zoom=13&amp;E=2682169.213&amp;N=1240006.666&amp;layers=ch.kantone.cadastralwebmap-farbe,ch.swisstopo.amtliches-strassenverzeichnis,ch.bfs.gebaeude_wohnungs_register,KML||https://tinyurl.com/yy7ya4g9/ZH/0131_bdg_erw.kml" TargetMode="External"/><Relationship Id="rId1129" Type="http://schemas.openxmlformats.org/officeDocument/2006/relationships/hyperlink" Target="https://map.geo.admin.ch/?zoom=13&amp;E=2685591.428&amp;N=1236679.168&amp;layers=ch.kantone.cadastralwebmap-farbe,ch.swisstopo.amtliches-strassenverzeichnis,ch.bfs.gebaeude_wohnungs_register,KML||https://tinyurl.com/yy7ya4g9/ZH/0137_bdg_erw.kml" TargetMode="External"/><Relationship Id="rId1683" Type="http://schemas.openxmlformats.org/officeDocument/2006/relationships/hyperlink" Target="https://map.geo.admin.ch/?zoom=13&amp;E=2692142.899&amp;N=1248711.844&amp;layers=ch.kantone.cadastralwebmap-farbe,ch.swisstopo.amtliches-strassenverzeichnis,ch.bfs.gebaeude_wohnungs_register,KML||https://tinyurl.com/yy7ya4g9/ZH/0197_bdg_erw.kml" TargetMode="External"/><Relationship Id="rId1890" Type="http://schemas.openxmlformats.org/officeDocument/2006/relationships/hyperlink" Target="https://map.geo.admin.ch/?zoom=13&amp;E=2706007.043&amp;N=1254668.697&amp;layers=ch.kantone.cadastralwebmap-farbe,ch.swisstopo.amtliches-strassenverzeichnis,ch.bfs.gebaeude_wohnungs_register,KML||https://tinyurl.com/yy7ya4g9/ZH/0228_bdg_erw.kml" TargetMode="External"/><Relationship Id="rId1988" Type="http://schemas.openxmlformats.org/officeDocument/2006/relationships/hyperlink" Target="https://map.geo.admin.ch/?zoom=13&amp;E=2673252.82&amp;N=1253238.578&amp;layers=ch.kantone.cadastralwebmap-farbe,ch.swisstopo.amtliches-strassenverzeichnis,ch.bfs.gebaeude_wohnungs_register,KML||https://tinyurl.com/yy7ya4g9/ZH/0244_bdg_erw.kml" TargetMode="External"/><Relationship Id="rId706" Type="http://schemas.openxmlformats.org/officeDocument/2006/relationships/hyperlink" Target="https://map.geo.admin.ch/?zoom=13&amp;E=2682996.975&amp;N=1256246.868&amp;layers=ch.kantone.cadastralwebmap-farbe,ch.swisstopo.amtliches-strassenverzeichnis,ch.bfs.gebaeude_wohnungs_register,KML||https://tinyurl.com/yy7ya4g9/ZH/0097_bdg_erw.kml" TargetMode="External"/><Relationship Id="rId913" Type="http://schemas.openxmlformats.org/officeDocument/2006/relationships/hyperlink" Target="https://map.geo.admin.ch/?zoom=13&amp;E=2705934.299&amp;N=1239662.64&amp;layers=ch.kantone.cadastralwebmap-farbe,ch.swisstopo.amtliches-strassenverzeichnis,ch.bfs.gebaeude_wohnungs_register,KML||https://tinyurl.com/yy7ya4g9/ZH/0117_bdg_erw.kml" TargetMode="External"/><Relationship Id="rId1336" Type="http://schemas.openxmlformats.org/officeDocument/2006/relationships/hyperlink" Target="https://map.geo.admin.ch/?zoom=13&amp;E=2695436&amp;N=1234567&amp;layers=ch.kantone.cadastralwebmap-farbe,ch.swisstopo.amtliches-strassenverzeichnis,ch.bfs.gebaeude_wohnungs_register,KML||https://tinyurl.com/yy7ya4g9/ZH/0155_bdg_erw.kml" TargetMode="External"/><Relationship Id="rId1543" Type="http://schemas.openxmlformats.org/officeDocument/2006/relationships/hyperlink" Target="https://map.geo.admin.ch/?zoom=13&amp;E=2699878&amp;N=1254772&amp;layers=ch.kantone.cadastralwebmap-farbe,ch.swisstopo.amtliches-strassenverzeichnis,ch.bfs.gebaeude_wohnungs_register,KML||https://tinyurl.com/yy7ya4g9/ZH/0180_bdg_erw.kml" TargetMode="External"/><Relationship Id="rId1750" Type="http://schemas.openxmlformats.org/officeDocument/2006/relationships/hyperlink" Target="https://map.geo.admin.ch/?zoom=13&amp;E=2696546.307&amp;N=1249253.54&amp;layers=ch.kantone.cadastralwebmap-farbe,ch.swisstopo.amtliches-strassenverzeichnis,ch.bfs.gebaeude_wohnungs_register,KML||https://tinyurl.com/yy7ya4g9/ZH/0199_bdg_erw.kml" TargetMode="External"/><Relationship Id="rId42" Type="http://schemas.openxmlformats.org/officeDocument/2006/relationships/hyperlink" Target="https://map.geo.admin.ch/?zoom=13&amp;E=2682662.96&amp;N=1233003.202&amp;layers=ch.kantone.cadastralwebmap-farbe,ch.swisstopo.amtliches-strassenverzeichnis,ch.bfs.gebaeude_wohnungs_register,KML||https://tinyurl.com/yy7ya4g9/ZH/0004_bdg_erw.kml" TargetMode="External"/><Relationship Id="rId1403" Type="http://schemas.openxmlformats.org/officeDocument/2006/relationships/hyperlink" Target="https://map.geo.admin.ch/?zoom=13&amp;E=2700481&amp;N=1232543&amp;layers=ch.kantone.cadastralwebmap-farbe,ch.swisstopo.amtliches-strassenverzeichnis,ch.bfs.gebaeude_wohnungs_register,KML||https://tinyurl.com/yy7ya4g9/ZH/0158_bdg_erw.kml" TargetMode="External"/><Relationship Id="rId1610" Type="http://schemas.openxmlformats.org/officeDocument/2006/relationships/hyperlink" Target="https://map.geo.admin.ch/?zoom=13&amp;E=2687149.021&amp;N=1248626.234&amp;layers=ch.kantone.cadastralwebmap-farbe,ch.swisstopo.amtliches-strassenverzeichnis,ch.bfs.gebaeude_wohnungs_register,KML||https://tinyurl.com/yy7ya4g9/ZH/0191_bdg_erw.kml" TargetMode="External"/><Relationship Id="rId1848" Type="http://schemas.openxmlformats.org/officeDocument/2006/relationships/hyperlink" Target="https://map.geo.admin.ch/?zoom=13&amp;E=2697594.405&amp;N=1265678.349&amp;layers=ch.kantone.cadastralwebmap-farbe,ch.swisstopo.amtliches-strassenverzeichnis,ch.bfs.gebaeude_wohnungs_register,KML||https://tinyurl.com/yy7ya4g9/ZH/0227_bdg_erw.kml" TargetMode="External"/><Relationship Id="rId191" Type="http://schemas.openxmlformats.org/officeDocument/2006/relationships/hyperlink" Target="https://map.geo.admin.ch/?zoom=13&amp;E=2682490&amp;N=1263686&amp;layers=ch.kantone.cadastralwebmap-farbe,ch.swisstopo.amtliches-strassenverzeichnis,ch.bfs.gebaeude_wohnungs_register,KML||https://tinyurl.com/yy7ya4g9/ZH/0053_bdg_erw.kml" TargetMode="External"/><Relationship Id="rId1708" Type="http://schemas.openxmlformats.org/officeDocument/2006/relationships/hyperlink" Target="https://map.geo.admin.ch/?zoom=13&amp;E=2695762.727&amp;N=1245268.919&amp;layers=ch.kantone.cadastralwebmap-farbe,ch.swisstopo.amtliches-strassenverzeichnis,ch.bfs.gebaeude_wohnungs_register,KML||https://tinyurl.com/yy7ya4g9/ZH/0198_bdg_erw.kml" TargetMode="External"/><Relationship Id="rId1915" Type="http://schemas.openxmlformats.org/officeDocument/2006/relationships/hyperlink" Target="https://map.geo.admin.ch/?zoom=13&amp;E=2704455.25&amp;N=1256204.125&amp;layers=ch.kantone.cadastralwebmap-farbe,ch.swisstopo.amtliches-strassenverzeichnis,ch.bfs.gebaeude_wohnungs_register,KML||https://tinyurl.com/yy7ya4g9/ZH/0231_bdg_erw.kml" TargetMode="External"/><Relationship Id="rId289" Type="http://schemas.openxmlformats.org/officeDocument/2006/relationships/hyperlink" Target="https://map.geo.admin.ch/?zoom=13&amp;E=2678865.157&amp;N=1272760.926&amp;layers=ch.kantone.cadastralwebmap-farbe,ch.swisstopo.amtliches-strassenverzeichnis,ch.bfs.gebaeude_wohnungs_register,KML||https://tinyurl.com/yy7ya4g9/ZH/0061_bdg_erw.kml" TargetMode="External"/><Relationship Id="rId496" Type="http://schemas.openxmlformats.org/officeDocument/2006/relationships/hyperlink" Target="https://map.geo.admin.ch/?zoom=13&amp;E=2684158.196&amp;N=1259248.193&amp;layers=ch.kantone.cadastralwebmap-farbe,ch.swisstopo.amtliches-strassenverzeichnis,ch.bfs.gebaeude_wohnungs_register,KML||https://tinyurl.com/yy7ya4g9/ZH/0072_bdg_erw.kml" TargetMode="External"/><Relationship Id="rId2177" Type="http://schemas.openxmlformats.org/officeDocument/2006/relationships/hyperlink" Target="https://map.geo.admin.ch/?zoom=13&amp;E=2696940&amp;N=1251957.625&amp;layers=ch.kantone.cadastralwebmap-farbe,ch.swisstopo.amtliches-strassenverzeichnis,ch.bfs.gebaeude_wohnungs_register,KML||https://tinyurl.com/yy7ya4g9/ZH/0296_bdg_erw.kml" TargetMode="External"/><Relationship Id="rId149" Type="http://schemas.openxmlformats.org/officeDocument/2006/relationships/hyperlink" Target="https://map.geo.admin.ch/?zoom=13&amp;E=2687587.919&amp;N=1277541.377&amp;layers=ch.kantone.cadastralwebmap-farbe,ch.swisstopo.amtliches-strassenverzeichnis,ch.bfs.gebaeude_wohnungs_register,KML||https://tinyurl.com/yy7ya4g9/ZH/0038_bdg_erw.kml" TargetMode="External"/><Relationship Id="rId356" Type="http://schemas.openxmlformats.org/officeDocument/2006/relationships/hyperlink" Target="https://map.geo.admin.ch/?zoom=13&amp;E=2687343.547&amp;N=1257235.276&amp;layers=ch.kantone.cadastralwebmap-farbe,ch.swisstopo.amtliches-strassenverzeichnis,ch.bfs.gebaeude_wohnungs_register,KML||https://tinyurl.com/yy7ya4g9/ZH/0062_bdg_erw.kml" TargetMode="External"/><Relationship Id="rId563" Type="http://schemas.openxmlformats.org/officeDocument/2006/relationships/hyperlink" Target="https://map.geo.admin.ch/?zoom=13&amp;E=2671707.981&amp;N=1255241.965&amp;layers=ch.kantone.cadastralwebmap-farbe,ch.swisstopo.amtliches-strassenverzeichnis,ch.bfs.gebaeude_wohnungs_register,KML||https://tinyurl.com/yy7ya4g9/ZH/0087_bdg_erw.kml" TargetMode="External"/><Relationship Id="rId770" Type="http://schemas.openxmlformats.org/officeDocument/2006/relationships/hyperlink" Target="https://map.geo.admin.ch/?zoom=13&amp;E=2708646&amp;N=1237030&amp;layers=ch.kantone.cadastralwebmap-farbe,ch.swisstopo.amtliches-strassenverzeichnis,ch.bfs.gebaeude_wohnungs_register,KML||https://tinyurl.com/yy7ya4g9/ZH/0113_bdg_erw.kml" TargetMode="External"/><Relationship Id="rId1193" Type="http://schemas.openxmlformats.org/officeDocument/2006/relationships/hyperlink" Target="https://map.geo.admin.ch/?zoom=13&amp;E=2684023.349&amp;N=1239977.062&amp;layers=ch.kantone.cadastralwebmap-farbe,ch.swisstopo.amtliches-strassenverzeichnis,ch.bfs.gebaeude_wohnungs_register,KML||https://tinyurl.com/yy7ya4g9/ZH/0139_bdg_erw.kml" TargetMode="External"/><Relationship Id="rId2037" Type="http://schemas.openxmlformats.org/officeDocument/2006/relationships/hyperlink" Target="https://map.geo.admin.ch/?zoom=13&amp;E=2676399.123&amp;N=1251890.145&amp;layers=ch.kantone.cadastralwebmap-farbe,ch.swisstopo.amtliches-strassenverzeichnis,ch.bfs.gebaeude_wohnungs_register,KML||https://tinyurl.com/yy7ya4g9/ZH/0249_bdg_erw.kml" TargetMode="External"/><Relationship Id="rId216" Type="http://schemas.openxmlformats.org/officeDocument/2006/relationships/hyperlink" Target="https://map.geo.admin.ch/?zoom=13&amp;E=2682882.885&amp;N=1263421.052&amp;layers=ch.kantone.cadastralwebmap-farbe,ch.swisstopo.amtliches-strassenverzeichnis,ch.bfs.gebaeude_wohnungs_register,KML||https://tinyurl.com/yy7ya4g9/ZH/0053_bdg_erw.kml" TargetMode="External"/><Relationship Id="rId423" Type="http://schemas.openxmlformats.org/officeDocument/2006/relationships/hyperlink" Target="https://map.geo.admin.ch/?zoom=13&amp;E=2682987&amp;N=1273778&amp;layers=ch.kantone.cadastralwebmap-farbe,ch.swisstopo.amtliches-strassenverzeichnis,ch.bfs.gebaeude_wohnungs_register,KML||https://tinyurl.com/yy7ya4g9/ZH/0067_bdg_erw.kml" TargetMode="External"/><Relationship Id="rId868" Type="http://schemas.openxmlformats.org/officeDocument/2006/relationships/hyperlink" Target="https://map.geo.admin.ch/?zoom=13&amp;E=2707705.349&amp;N=1239537.651&amp;layers=ch.kantone.cadastralwebmap-farbe,ch.swisstopo.amtliches-strassenverzeichnis,ch.bfs.gebaeude_wohnungs_register,KML||https://tinyurl.com/yy7ya4g9/ZH/0117_bdg_erw.kml" TargetMode="External"/><Relationship Id="rId1053" Type="http://schemas.openxmlformats.org/officeDocument/2006/relationships/hyperlink" Target="https://map.geo.admin.ch/?zoom=13&amp;E=2682531.947&amp;N=1240868.02&amp;layers=ch.kantone.cadastralwebmap-farbe,ch.swisstopo.amtliches-strassenverzeichnis,ch.bfs.gebaeude_wohnungs_register,KML||https://tinyurl.com/yy7ya4g9/ZH/0131_bdg_erw.kml" TargetMode="External"/><Relationship Id="rId1260" Type="http://schemas.openxmlformats.org/officeDocument/2006/relationships/hyperlink" Target="https://map.geo.admin.ch/?zoom=13&amp;E=2687361.302&amp;N=1239531.709&amp;layers=ch.kantone.cadastralwebmap-farbe,ch.swisstopo.amtliches-strassenverzeichnis,ch.bfs.gebaeude_wohnungs_register,KML||https://tinyurl.com/yy7ya4g9/ZH/0151_bdg_erw.kml" TargetMode="External"/><Relationship Id="rId1498" Type="http://schemas.openxmlformats.org/officeDocument/2006/relationships/hyperlink" Target="https://map.geo.admin.ch/?zoom=13&amp;E=2695408&amp;N=1256240&amp;layers=ch.kantone.cadastralwebmap-farbe,ch.swisstopo.amtliches-strassenverzeichnis,ch.bfs.gebaeude_wohnungs_register,KML||https://tinyurl.com/yy7ya4g9/ZH/0176_bdg_erw.kml" TargetMode="External"/><Relationship Id="rId2104" Type="http://schemas.openxmlformats.org/officeDocument/2006/relationships/hyperlink" Target="https://map.geo.admin.ch/?zoom=13&amp;E=2691269.843&amp;N=1233394.715&amp;layers=ch.kantone.cadastralwebmap-farbe,ch.swisstopo.amtliches-strassenverzeichnis,ch.bfs.gebaeude_wohnungs_register,KML||https://tinyurl.com/yy7ya4g9/ZH/0293_bdg_erw.kml" TargetMode="External"/><Relationship Id="rId630" Type="http://schemas.openxmlformats.org/officeDocument/2006/relationships/hyperlink" Target="https://map.geo.admin.ch/?zoom=13&amp;E=2680106.784&amp;N=1259182.989&amp;layers=ch.kantone.cadastralwebmap-farbe,ch.swisstopo.amtliches-strassenverzeichnis,ch.bfs.gebaeude_wohnungs_register,KML||https://tinyurl.com/yy7ya4g9/ZH/0092_bdg_erw.kml" TargetMode="External"/><Relationship Id="rId728" Type="http://schemas.openxmlformats.org/officeDocument/2006/relationships/hyperlink" Target="https://map.geo.admin.ch/?zoom=13&amp;E=2673213.243&amp;N=1261316.491&amp;layers=ch.kantone.cadastralwebmap-farbe,ch.swisstopo.amtliches-strassenverzeichnis,ch.bfs.gebaeude_wohnungs_register,KML||https://tinyurl.com/yy7ya4g9/ZH/0099_bdg_erw.kml" TargetMode="External"/><Relationship Id="rId935" Type="http://schemas.openxmlformats.org/officeDocument/2006/relationships/hyperlink" Target="https://map.geo.admin.ch/?zoom=13&amp;E=2700706.982&amp;N=1243585.575&amp;layers=ch.kantone.cadastralwebmap-farbe,ch.swisstopo.amtliches-strassenverzeichnis,ch.bfs.gebaeude_wohnungs_register,KML||https://tinyurl.com/yy7ya4g9/ZH/0119_bdg_erw.kml" TargetMode="External"/><Relationship Id="rId1358" Type="http://schemas.openxmlformats.org/officeDocument/2006/relationships/hyperlink" Target="https://map.geo.admin.ch/?zoom=13&amp;E=2691087.833&amp;N=1235834.917&amp;layers=ch.kantone.cadastralwebmap-farbe,ch.swisstopo.amtliches-strassenverzeichnis,ch.bfs.gebaeude_wohnungs_register,KML||https://tinyurl.com/yy7ya4g9/ZH/0156_bdg_erw.kml" TargetMode="External"/><Relationship Id="rId1565" Type="http://schemas.openxmlformats.org/officeDocument/2006/relationships/hyperlink" Target="https://map.geo.admin.ch/?zoom=13&amp;E=2687719.606&amp;N=1248581.216&amp;layers=ch.kantone.cadastralwebmap-farbe,ch.swisstopo.amtliches-strassenverzeichnis,ch.bfs.gebaeude_wohnungs_register,KML||https://tinyurl.com/yy7ya4g9/ZH/0191_bdg_erw.kml" TargetMode="External"/><Relationship Id="rId1772" Type="http://schemas.openxmlformats.org/officeDocument/2006/relationships/hyperlink" Target="https://map.geo.admin.ch/?zoom=13&amp;E=2692713.36&amp;N=1248789.821&amp;layers=ch.kantone.cadastralwebmap-farbe,ch.swisstopo.amtliches-strassenverzeichnis,ch.bfs.gebaeude_wohnungs_register,KML||https://tinyurl.com/yy7ya4g9/ZH/0199_bdg_erw.kml" TargetMode="External"/><Relationship Id="rId64" Type="http://schemas.openxmlformats.org/officeDocument/2006/relationships/hyperlink" Target="https://map.geo.admin.ch/?zoom=13&amp;E=2678745&amp;N=1230041.875&amp;layers=ch.kantone.cadastralwebmap-farbe,ch.swisstopo.amtliches-strassenverzeichnis,ch.bfs.gebaeude_wohnungs_register,KML||https://tinyurl.com/yy7ya4g9/ZH/0007_bdg_erw.kml" TargetMode="External"/><Relationship Id="rId1120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218" Type="http://schemas.openxmlformats.org/officeDocument/2006/relationships/hyperlink" Target="https://map.geo.admin.ch/?zoom=13&amp;E=2683895.853&amp;N=1240594.622&amp;layers=ch.kantone.cadastralwebmap-farbe,ch.swisstopo.amtliches-strassenverzeichnis,ch.bfs.gebaeude_wohnungs_register,KML||https://tinyurl.com/yy7ya4g9/ZH/0139_bdg_erw.kml" TargetMode="External"/><Relationship Id="rId1425" Type="http://schemas.openxmlformats.org/officeDocument/2006/relationships/hyperlink" Target="https://map.geo.admin.ch/?zoom=13&amp;E=2693925.57&amp;N=1235121.409&amp;layers=ch.kantone.cadastralwebmap-farbe,ch.swisstopo.amtliches-strassenverzeichnis,ch.bfs.gebaeude_wohnungs_register,KML||https://tinyurl.com/yy7ya4g9/ZH/0159_bdg_erw.kml" TargetMode="External"/><Relationship Id="rId1632" Type="http://schemas.openxmlformats.org/officeDocument/2006/relationships/hyperlink" Target="https://map.geo.admin.ch/?zoom=13&amp;E=2689471.893&amp;N=1250037.674&amp;layers=ch.kantone.cadastralwebmap-farbe,ch.swisstopo.amtliches-strassenverzeichnis,ch.bfs.gebaeude_wohnungs_register,KML||https://tinyurl.com/yy7ya4g9/ZH/0191_bdg_erw.kml" TargetMode="External"/><Relationship Id="rId1937" Type="http://schemas.openxmlformats.org/officeDocument/2006/relationships/hyperlink" Target="https://map.geo.admin.ch/?zoom=13&amp;E=2676800.572&amp;N=1246002.151&amp;layers=ch.kantone.cadastralwebmap-farbe,ch.swisstopo.amtliches-strassenverzeichnis,ch.bfs.gebaeude_wohnungs_register,KML||https://tinyurl.com/yy7ya4g9/ZH/0242_bdg_erw.kml" TargetMode="External"/><Relationship Id="rId2199" Type="http://schemas.openxmlformats.org/officeDocument/2006/relationships/hyperlink" Target="https://map.geo.admin.ch/?zoom=13&amp;E=2709766.385&amp;N=1246451.014&amp;layers=ch.kantone.cadastralwebmap-farbe,ch.swisstopo.amtliches-strassenverzeichnis,ch.bfs.gebaeude_wohnungs_register,KML||https://tinyurl.com/yy7ya4g9/ZH/0297_bdg_erw.kml" TargetMode="External"/><Relationship Id="rId280" Type="http://schemas.openxmlformats.org/officeDocument/2006/relationships/hyperlink" Target="https://map.geo.admin.ch/?zoom=13&amp;E=2680729&amp;N=1262550&amp;layers=ch.kantone.cadastralwebmap-farbe,ch.swisstopo.amtliches-strassenverzeichnis,ch.bfs.gebaeude_wohnungs_register,KML||https://tinyurl.com/yy7ya4g9/ZH/0060_bdg_erw.kml" TargetMode="External"/><Relationship Id="rId140" Type="http://schemas.openxmlformats.org/officeDocument/2006/relationships/hyperlink" Target="https://map.geo.admin.ch/?zoom=13&amp;E=2689306&amp;N=1280076.25&amp;layers=ch.kantone.cadastralwebmap-farbe,ch.swisstopo.amtliches-strassenverzeichnis,ch.bfs.gebaeude_wohnungs_register,KML||https://tinyurl.com/yy7ya4g9/ZH/0034_bdg_erw.kml" TargetMode="External"/><Relationship Id="rId378" Type="http://schemas.openxmlformats.org/officeDocument/2006/relationships/hyperlink" Target="https://map.geo.admin.ch/?zoom=13&amp;E=2690351.79&amp;N=1257092.73&amp;layers=ch.kantone.cadastralwebmap-farbe,ch.swisstopo.amtliches-strassenverzeichnis,ch.bfs.gebaeude_wohnungs_register,KML||https://tinyurl.com/yy7ya4g9/ZH/0064_bdg_erw.kml" TargetMode="External"/><Relationship Id="rId585" Type="http://schemas.openxmlformats.org/officeDocument/2006/relationships/hyperlink" Target="https://map.geo.admin.ch/?zoom=13&amp;E=2679866.174&amp;N=1260418.048&amp;layers=ch.kantone.cadastralwebmap-farbe,ch.swisstopo.amtliches-strassenverzeichnis,ch.bfs.gebaeude_wohnungs_register,KML||https://tinyurl.com/yy7ya4g9/ZH/0089_bdg_erw.kml" TargetMode="External"/><Relationship Id="rId792" Type="http://schemas.openxmlformats.org/officeDocument/2006/relationships/hyperlink" Target="https://map.geo.admin.ch/?zoom=13&amp;E=2700363.092&amp;N=1241008.131&amp;layers=ch.kantone.cadastralwebmap-farbe,ch.swisstopo.amtliches-strassenverzeichnis,ch.bfs.gebaeude_wohnungs_register,KML||https://tinyurl.com/yy7ya4g9/ZH/0115_bdg_erw.kml" TargetMode="External"/><Relationship Id="rId2059" Type="http://schemas.openxmlformats.org/officeDocument/2006/relationships/hyperlink" Target="https://map.geo.admin.ch/?zoom=13&amp;E=2693646.319&amp;N=1270645.71&amp;layers=ch.kantone.cadastralwebmap-farbe,ch.swisstopo.amtliches-strassenverzeichnis,ch.bfs.gebaeude_wohnungs_register,KML||https://tinyurl.com/yy7ya4g9/ZH/0291_bdg_erw.kml" TargetMode="External"/><Relationship Id="rId6" Type="http://schemas.openxmlformats.org/officeDocument/2006/relationships/hyperlink" Target="https://map.geo.admin.ch/?zoom=13&amp;E=2676663.533&amp;N=1237140.021&amp;layers=ch.kantone.cadastralwebmap-farbe,ch.swisstopo.amtliches-strassenverzeichnis,ch.bfs.gebaeude_wohnungs_register,KML||https://tinyurl.com/yy7ya4g9/ZH/0002_bdg_erw.kml" TargetMode="External"/><Relationship Id="rId238" Type="http://schemas.openxmlformats.org/officeDocument/2006/relationships/hyperlink" Target="https://map.geo.admin.ch/?zoom=13&amp;E=2689305.101&amp;N=1252204.977&amp;layers=ch.kantone.cadastralwebmap-farbe,ch.swisstopo.amtliches-strassenverzeichnis,ch.bfs.gebaeude_wohnungs_register,KML||https://tinyurl.com/yy7ya4g9/ZH/0054_bdg_erw.kml" TargetMode="External"/><Relationship Id="rId445" Type="http://schemas.openxmlformats.org/officeDocument/2006/relationships/hyperlink" Target="https://map.geo.admin.ch/?zoom=13&amp;E=2687845.911&amp;N=1251062.827&amp;layers=ch.kantone.cadastralwebmap-farbe,ch.swisstopo.amtliches-strassenverzeichnis,ch.bfs.gebaeude_wohnungs_register,KML||https://tinyurl.com/yy7ya4g9/ZH/0069_bdg_erw.kml" TargetMode="External"/><Relationship Id="rId652" Type="http://schemas.openxmlformats.org/officeDocument/2006/relationships/hyperlink" Target="https://map.geo.admin.ch/?zoom=13&amp;E=2678616.3&amp;N=1255193.4&amp;layers=ch.kantone.cadastralwebmap-farbe,ch.swisstopo.amtliches-strassenverzeichnis,ch.bfs.gebaeude_wohnungs_register,KML||https://tinyurl.com/yy7ya4g9/ZH/0096_bdg_erw.kml" TargetMode="External"/><Relationship Id="rId1075" Type="http://schemas.openxmlformats.org/officeDocument/2006/relationships/hyperlink" Target="https://map.geo.admin.ch/?zoom=13&amp;E=2684135&amp;N=1241192&amp;layers=ch.kantone.cadastralwebmap-farbe,ch.swisstopo.amtliches-strassenverzeichnis,ch.bfs.gebaeude_wohnungs_register,KML||https://tinyurl.com/yy7ya4g9/ZH/0135_bdg_erw.kml" TargetMode="External"/><Relationship Id="rId1282" Type="http://schemas.openxmlformats.org/officeDocument/2006/relationships/hyperlink" Target="https://map.geo.admin.ch/?zoom=13&amp;E=2689258.071&amp;N=1238546.536&amp;layers=ch.kantone.cadastralwebmap-farbe,ch.swisstopo.amtliches-strassenverzeichnis,ch.bfs.gebaeude_wohnungs_register,KML||https://tinyurl.com/yy7ya4g9/ZH/0152_bdg_erw.kml" TargetMode="External"/><Relationship Id="rId2126" Type="http://schemas.openxmlformats.org/officeDocument/2006/relationships/hyperlink" Target="https://map.geo.admin.ch/?zoom=13&amp;E=2690072.146&amp;N=1231750.09&amp;layers=ch.kantone.cadastralwebmap-farbe,ch.swisstopo.amtliches-strassenverzeichnis,ch.bfs.gebaeude_wohnungs_register,KML||https://tinyurl.com/yy7ya4g9/ZH/0293_bdg_erw.kml" TargetMode="External"/><Relationship Id="rId305" Type="http://schemas.openxmlformats.org/officeDocument/2006/relationships/hyperlink" Target="https://map.geo.admin.ch/?zoom=13&amp;E=2686028.775&amp;N=1255426.124&amp;layers=ch.kantone.cadastralwebmap-farbe,ch.swisstopo.amtliches-strassenverzeichnis,ch.bfs.gebaeude_wohnungs_register,KML||https://tinyurl.com/yy7ya4g9/ZH/0062_bdg_erw.kml" TargetMode="External"/><Relationship Id="rId512" Type="http://schemas.openxmlformats.org/officeDocument/2006/relationships/hyperlink" Target="https://map.geo.admin.ch/?zoom=13&amp;E=2675694.997&amp;N=1257131.952&amp;layers=ch.kantone.cadastralwebmap-farbe,ch.swisstopo.amtliches-strassenverzeichnis,ch.bfs.gebaeude_wohnungs_register,KML||https://tinyurl.com/yy7ya4g9/ZH/0083_bdg_erw.kml" TargetMode="External"/><Relationship Id="rId957" Type="http://schemas.openxmlformats.org/officeDocument/2006/relationships/hyperlink" Target="https://map.geo.admin.ch/?zoom=13&amp;E=2702976.881&amp;N=1242790.772&amp;layers=ch.kantone.cadastralwebmap-farbe,ch.swisstopo.amtliches-strassenverzeichnis,ch.bfs.gebaeude_wohnungs_register,KML||https://tinyurl.com/yy7ya4g9/ZH/0121_bdg_erw.kml" TargetMode="External"/><Relationship Id="rId1142" Type="http://schemas.openxmlformats.org/officeDocument/2006/relationships/hyperlink" Target="https://map.geo.admin.ch/?zoom=13&amp;E=2695646.325&amp;N=1229942.466&amp;layers=ch.kantone.cadastralwebmap-farbe,ch.swisstopo.amtliches-strassenverzeichnis,ch.bfs.gebaeude_wohnungs_register,KML||https://tinyurl.com/yy7ya4g9/ZH/0138_bdg_erw.kml" TargetMode="External"/><Relationship Id="rId1587" Type="http://schemas.openxmlformats.org/officeDocument/2006/relationships/hyperlink" Target="https://map.geo.admin.ch/?zoom=13&amp;E=2690276&amp;N=1250043&amp;layers=ch.kantone.cadastralwebmap-farbe,ch.swisstopo.amtliches-strassenverzeichnis,ch.bfs.gebaeude_wohnungs_register,KML||https://tinyurl.com/yy7ya4g9/ZH/0191_bdg_erw.kml" TargetMode="External"/><Relationship Id="rId1794" Type="http://schemas.openxmlformats.org/officeDocument/2006/relationships/hyperlink" Target="https://map.geo.admin.ch/?zoom=13&amp;E=2690981.543&amp;N=1251557.957&amp;layers=ch.kantone.cadastralwebmap-farbe,ch.swisstopo.amtliches-strassenverzeichnis,ch.bfs.gebaeude_wohnungs_register,KML||https://tinyurl.com/yy7ya4g9/ZH/0200_bdg_erw.kml" TargetMode="External"/><Relationship Id="rId86" Type="http://schemas.openxmlformats.org/officeDocument/2006/relationships/hyperlink" Target="https://map.geo.admin.ch/?zoom=13&amp;E=2675090.616&amp;N=1235351.037&amp;layers=ch.kantone.cadastralwebmap-farbe,ch.swisstopo.amtliches-strassenverzeichnis,ch.bfs.gebaeude_wohnungs_register,KML||https://tinyurl.com/yy7ya4g9/ZH/0010_bdg_erw.kml" TargetMode="External"/><Relationship Id="rId817" Type="http://schemas.openxmlformats.org/officeDocument/2006/relationships/hyperlink" Target="https://map.geo.admin.ch/?zoom=13&amp;E=2706526.009&amp;N=1239824.332&amp;layers=ch.kantone.cadastralwebmap-farbe,ch.swisstopo.amtliches-strassenverzeichnis,ch.bfs.gebaeude_wohnungs_register,KML||https://tinyurl.com/yy7ya4g9/ZH/0117_bdg_erw.kml" TargetMode="External"/><Relationship Id="rId1002" Type="http://schemas.openxmlformats.org/officeDocument/2006/relationships/hyperlink" Target="https://map.geo.admin.ch/?zoom=13&amp;E=2701930.253&amp;N=1242348.075&amp;layers=ch.kantone.cadastralwebmap-farbe,ch.swisstopo.amtliches-strassenverzeichnis,ch.bfs.gebaeude_wohnungs_register,KML||https://tinyurl.com/yy7ya4g9/ZH/0121_bdg_erw.kml" TargetMode="External"/><Relationship Id="rId1447" Type="http://schemas.openxmlformats.org/officeDocument/2006/relationships/hyperlink" Target="https://map.geo.admin.ch/?zoom=13&amp;E=2686295.889&amp;N=1243934.69&amp;layers=ch.kantone.cadastralwebmap-farbe,ch.swisstopo.amtliches-strassenverzeichnis,ch.bfs.gebaeude_wohnungs_register,KML||https://tinyurl.com/yy7ya4g9/ZH/0161_bdg_erw.kml" TargetMode="External"/><Relationship Id="rId1654" Type="http://schemas.openxmlformats.org/officeDocument/2006/relationships/hyperlink" Target="https://map.geo.admin.ch/?zoom=13&amp;E=2690814&amp;N=1247844&amp;layers=ch.kantone.cadastralwebmap-farbe,ch.swisstopo.amtliches-strassenverzeichnis,ch.bfs.gebaeude_wohnungs_register,KML||https://tinyurl.com/yy7ya4g9/ZH/0193_bdg_erw.kml" TargetMode="External"/><Relationship Id="rId1861" Type="http://schemas.openxmlformats.org/officeDocument/2006/relationships/hyperlink" Target="https://map.geo.admin.ch/?zoom=13&amp;E=2695842.304&amp;N=1265165.585&amp;layers=ch.kantone.cadastralwebmap-farbe,ch.swisstopo.amtliches-strassenverzeichnis,ch.bfs.gebaeude_wohnungs_register,KML||https://tinyurl.com/yy7ya4g9/ZH/0227_bdg_erw.kml" TargetMode="External"/><Relationship Id="rId1307" Type="http://schemas.openxmlformats.org/officeDocument/2006/relationships/hyperlink" Target="https://map.geo.admin.ch/?zoom=13&amp;E=2701038.879&amp;N=1234345.327&amp;layers=ch.kantone.cadastralwebmap-farbe,ch.swisstopo.amtliches-strassenverzeichnis,ch.bfs.gebaeude_wohnungs_register,KML||https://tinyurl.com/yy7ya4g9/ZH/0153_bdg_erw.kml" TargetMode="External"/><Relationship Id="rId1514" Type="http://schemas.openxmlformats.org/officeDocument/2006/relationships/hyperlink" Target="https://map.geo.admin.ch/?zoom=13&amp;E=2695082.874&amp;N=1255428.825&amp;layers=ch.kantone.cadastralwebmap-farbe,ch.swisstopo.amtliches-strassenverzeichnis,ch.bfs.gebaeude_wohnungs_register,KML||https://tinyurl.com/yy7ya4g9/ZH/0176_bdg_erw.kml" TargetMode="External"/><Relationship Id="rId1721" Type="http://schemas.openxmlformats.org/officeDocument/2006/relationships/hyperlink" Target="https://map.geo.admin.ch/?zoom=13&amp;E=2692700.863&amp;N=1248586.337&amp;layers=ch.kantone.cadastralwebmap-farbe,ch.swisstopo.amtliches-strassenverzeichnis,ch.bfs.gebaeude_wohnungs_register,KML||https://tinyurl.com/yy7ya4g9/ZH/0199_bdg_erw.kml" TargetMode="External"/><Relationship Id="rId1959" Type="http://schemas.openxmlformats.org/officeDocument/2006/relationships/hyperlink" Target="https://map.geo.admin.ch/?zoom=13&amp;E=2671586.723&amp;N=1250237.44&amp;layers=ch.kantone.cadastralwebmap-farbe,ch.swisstopo.amtliches-strassenverzeichnis,ch.bfs.gebaeude_wohnungs_register,KML||https://tinyurl.com/yy7ya4g9/ZH/0243_bdg_erw.kml" TargetMode="External"/><Relationship Id="rId13" Type="http://schemas.openxmlformats.org/officeDocument/2006/relationships/hyperlink" Target="https://map.geo.admin.ch/?zoom=13&amp;E=2678208&amp;N=1238219&amp;layers=ch.kantone.cadastralwebmap-farbe,ch.swisstopo.amtliches-strassenverzeichnis,ch.bfs.gebaeude_wohnungs_register,KML||https://tinyurl.com/yy7ya4g9/ZH/0002_bdg_erw.kml" TargetMode="External"/><Relationship Id="rId1819" Type="http://schemas.openxmlformats.org/officeDocument/2006/relationships/hyperlink" Target="https://map.geo.admin.ch/?zoom=13&amp;E=2700512.476&amp;N=1267292.287&amp;layers=ch.kantone.cadastralwebmap-farbe,ch.swisstopo.amtliches-strassenverzeichnis,ch.bfs.gebaeude_wohnungs_register,KML||https://tinyurl.com/yy7ya4g9/ZH/0216_bdg_erw.kml" TargetMode="External"/><Relationship Id="rId2190" Type="http://schemas.openxmlformats.org/officeDocument/2006/relationships/hyperlink" Target="https://map.geo.admin.ch/?zoom=13&amp;E=2706788.23&amp;N=1249738.206&amp;layers=ch.kantone.cadastralwebmap-farbe,ch.swisstopo.amtliches-strassenverzeichnis,ch.bfs.gebaeude_wohnungs_register,KML||https://tinyurl.com/yy7ya4g9/ZH/0297_bdg_erw.kml" TargetMode="External"/><Relationship Id="rId162" Type="http://schemas.openxmlformats.org/officeDocument/2006/relationships/hyperlink" Target="https://map.geo.admin.ch/?zoom=13&amp;E=2694207.109&amp;N=1277016.736&amp;layers=ch.kantone.cadastralwebmap-farbe,ch.swisstopo.amtliches-strassenverzeichnis,ch.bfs.gebaeude_wohnungs_register,KML||https://tinyurl.com/yy7ya4g9/ZH/0040_bdg_erw.kml" TargetMode="External"/><Relationship Id="rId467" Type="http://schemas.openxmlformats.org/officeDocument/2006/relationships/hyperlink" Target="https://map.geo.admin.ch/?zoom=13&amp;E=2679632.865&amp;N=1273485.289&amp;layers=ch.kantone.cadastralwebmap-farbe,ch.swisstopo.amtliches-strassenverzeichnis,ch.bfs.gebaeude_wohnungs_register,KML||https://tinyurl.com/yy7ya4g9/ZH/0071_bdg_erw.kml" TargetMode="External"/><Relationship Id="rId1097" Type="http://schemas.openxmlformats.org/officeDocument/2006/relationships/hyperlink" Target="https://map.geo.admin.ch/?zoom=13&amp;E=2682893.022&amp;N=1242254.23&amp;layers=ch.kantone.cadastralwebmap-farbe,ch.swisstopo.amtliches-strassenverzeichnis,ch.bfs.gebaeude_wohnungs_register,KML||https://tinyurl.com/yy7ya4g9/ZH/0135_bdg_erw.kml" TargetMode="External"/><Relationship Id="rId2050" Type="http://schemas.openxmlformats.org/officeDocument/2006/relationships/hyperlink" Target="https://map.geo.admin.ch/?zoom=13&amp;E=2675043.793&amp;N=1251805.565&amp;layers=ch.kantone.cadastralwebmap-farbe,ch.swisstopo.amtliches-strassenverzeichnis,ch.bfs.gebaeude_wohnungs_register,KML||https://tinyurl.com/yy7ya4g9/ZH/0251_bdg_erw.kml" TargetMode="External"/><Relationship Id="rId2148" Type="http://schemas.openxmlformats.org/officeDocument/2006/relationships/hyperlink" Target="https://map.geo.admin.ch/?zoom=13&amp;E=2687182&amp;N=1234861&amp;layers=ch.kantone.cadastralwebmap-farbe,ch.swisstopo.amtliches-strassenverzeichnis,ch.bfs.gebaeude_wohnungs_register,KML||https://tinyurl.com/yy7ya4g9/ZH/0295_bdg_erw.kml" TargetMode="External"/><Relationship Id="rId674" Type="http://schemas.openxmlformats.org/officeDocument/2006/relationships/hyperlink" Target="https://map.geo.admin.ch/?zoom=13&amp;E=2678718.04&amp;N=1255149.741&amp;layers=ch.kantone.cadastralwebmap-farbe,ch.swisstopo.amtliches-strassenverzeichnis,ch.bfs.gebaeude_wohnungs_register,KML||https://tinyurl.com/yy7ya4g9/ZH/0096_bdg_erw.kml" TargetMode="External"/><Relationship Id="rId881" Type="http://schemas.openxmlformats.org/officeDocument/2006/relationships/hyperlink" Target="https://map.geo.admin.ch/?zoom=13&amp;E=2707744.837&amp;N=1239477.612&amp;layers=ch.kantone.cadastralwebmap-farbe,ch.swisstopo.amtliches-strassenverzeichnis,ch.bfs.gebaeude_wohnungs_register,KML||https://tinyurl.com/yy7ya4g9/ZH/0117_bdg_erw.kml" TargetMode="External"/><Relationship Id="rId979" Type="http://schemas.openxmlformats.org/officeDocument/2006/relationships/hyperlink" Target="https://map.geo.admin.ch/?zoom=13&amp;E=2701768.14&amp;N=1242554.167&amp;layers=ch.kantone.cadastralwebmap-farbe,ch.swisstopo.amtliches-strassenverzeichnis,ch.bfs.gebaeude_wohnungs_register,KML||https://tinyurl.com/yy7ya4g9/ZH/0121_bdg_erw.kml" TargetMode="External"/><Relationship Id="rId327" Type="http://schemas.openxmlformats.org/officeDocument/2006/relationships/hyperlink" Target="https://map.geo.admin.ch/?zoom=13&amp;E=2686012.39&amp;N=1255733.878&amp;layers=ch.kantone.cadastralwebmap-farbe,ch.swisstopo.amtliches-strassenverzeichnis,ch.bfs.gebaeude_wohnungs_register,KML||https://tinyurl.com/yy7ya4g9/ZH/0062_bdg_erw.kml" TargetMode="External"/><Relationship Id="rId534" Type="http://schemas.openxmlformats.org/officeDocument/2006/relationships/hyperlink" Target="https://map.geo.admin.ch/?zoom=13&amp;E=2675163&amp;N=1254647&amp;layers=ch.kantone.cadastralwebmap-farbe,ch.swisstopo.amtliches-strassenverzeichnis,ch.bfs.gebaeude_wohnungs_register,KML||https://tinyurl.com/yy7ya4g9/ZH/0084_bdg_erw.kml" TargetMode="External"/><Relationship Id="rId741" Type="http://schemas.openxmlformats.org/officeDocument/2006/relationships/hyperlink" Target="https://map.geo.admin.ch/?zoom=13&amp;E=2707540.152&amp;N=1242271.075&amp;layers=ch.kantone.cadastralwebmap-farbe,ch.swisstopo.amtliches-strassenverzeichnis,ch.bfs.gebaeude_wohnungs_register,KML||https://tinyurl.com/yy7ya4g9/ZH/0111_bdg_erw.kml" TargetMode="External"/><Relationship Id="rId839" Type="http://schemas.openxmlformats.org/officeDocument/2006/relationships/hyperlink" Target="https://map.geo.admin.ch/?zoom=13&amp;E=2706313&amp;N=1240221.875&amp;layers=ch.kantone.cadastralwebmap-farbe,ch.swisstopo.amtliches-strassenverzeichnis,ch.bfs.gebaeude_wohnungs_register,KML||https://tinyurl.com/yy7ya4g9/ZH/0117_bdg_erw.kml" TargetMode="External"/><Relationship Id="rId1164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1371" Type="http://schemas.openxmlformats.org/officeDocument/2006/relationships/hyperlink" Target="https://map.geo.admin.ch/?zoom=13&amp;E=2691602.918&amp;N=1236899.101&amp;layers=ch.kantone.cadastralwebmap-farbe,ch.swisstopo.amtliches-strassenverzeichnis,ch.bfs.gebaeude_wohnungs_register,KML||https://tinyurl.com/yy7ya4g9/ZH/0156_bdg_erw.kml" TargetMode="External"/><Relationship Id="rId1469" Type="http://schemas.openxmlformats.org/officeDocument/2006/relationships/hyperlink" Target="https://map.geo.admin.ch/?zoom=13&amp;E=2687404.913&amp;N=1244372.285&amp;layers=ch.kantone.cadastralwebmap-farbe,ch.swisstopo.amtliches-strassenverzeichnis,ch.bfs.gebaeude_wohnungs_register,KML||https://tinyurl.com/yy7ya4g9/ZH/0161_bdg_erw.kml" TargetMode="External"/><Relationship Id="rId2008" Type="http://schemas.openxmlformats.org/officeDocument/2006/relationships/hyperlink" Target="https://map.geo.admin.ch/?zoom=13&amp;E=2676241.167&amp;N=1250151.685&amp;layers=ch.kantone.cadastralwebmap-farbe,ch.swisstopo.amtliches-strassenverzeichnis,ch.bfs.gebaeude_wohnungs_register,KML||https://tinyurl.com/yy7ya4g9/ZH/0247_bdg_erw.kml" TargetMode="External"/><Relationship Id="rId601" Type="http://schemas.openxmlformats.org/officeDocument/2006/relationships/hyperlink" Target="https://map.geo.admin.ch/?zoom=13&amp;E=2670693&amp;N=1262014&amp;layers=ch.kantone.cadastralwebmap-farbe,ch.swisstopo.amtliches-strassenverzeichnis,ch.bfs.gebaeude_wohnungs_register,KML||https://tinyurl.com/yy7ya4g9/ZH/0091_bdg_erw.kml" TargetMode="External"/><Relationship Id="rId1024" Type="http://schemas.openxmlformats.org/officeDocument/2006/relationships/hyperlink" Target="https://map.geo.admin.ch/?zoom=13&amp;E=2682492.862&amp;N=1242434.836&amp;layers=ch.kantone.cadastralwebmap-farbe,ch.swisstopo.amtliches-strassenverzeichnis,ch.bfs.gebaeude_wohnungs_register,KML||https://tinyurl.com/yy7ya4g9/ZH/0131_bdg_erw.kml" TargetMode="External"/><Relationship Id="rId1231" Type="http://schemas.openxmlformats.org/officeDocument/2006/relationships/hyperlink" Target="https://map.geo.admin.ch/?zoom=13&amp;E=2684485.18&amp;N=1239707.624&amp;layers=ch.kantone.cadastralwebmap-farbe,ch.swisstopo.amtliches-strassenverzeichnis,ch.bfs.gebaeude_wohnungs_register,KML||https://tinyurl.com/yy7ya4g9/ZH/0139_bdg_erw.kml" TargetMode="External"/><Relationship Id="rId1676" Type="http://schemas.openxmlformats.org/officeDocument/2006/relationships/hyperlink" Target="https://map.geo.admin.ch/?zoom=13&amp;E=2691044.321&amp;N=1245169.825&amp;layers=ch.kantone.cadastralwebmap-farbe,ch.swisstopo.amtliches-strassenverzeichnis,ch.bfs.gebaeude_wohnungs_register,KML||https://tinyurl.com/yy7ya4g9/ZH/0195_bdg_erw.kml" TargetMode="External"/><Relationship Id="rId1883" Type="http://schemas.openxmlformats.org/officeDocument/2006/relationships/hyperlink" Target="https://map.geo.admin.ch/?zoom=13&amp;E=2706256&amp;N=1254074&amp;layers=ch.kantone.cadastralwebmap-farbe,ch.swisstopo.amtliches-strassenverzeichnis,ch.bfs.gebaeude_wohnungs_register,KML||https://tinyurl.com/yy7ya4g9/ZH/0228_bdg_erw.kml" TargetMode="External"/><Relationship Id="rId906" Type="http://schemas.openxmlformats.org/officeDocument/2006/relationships/hyperlink" Target="https://map.geo.admin.ch/?zoom=13&amp;E=2705997.961&amp;N=1240118.962&amp;layers=ch.kantone.cadastralwebmap-farbe,ch.swisstopo.amtliches-strassenverzeichnis,ch.bfs.gebaeude_wohnungs_register,KML||https://tinyurl.com/yy7ya4g9/ZH/0117_bdg_erw.kml" TargetMode="External"/><Relationship Id="rId1329" Type="http://schemas.openxmlformats.org/officeDocument/2006/relationships/hyperlink" Target="https://map.geo.admin.ch/?zoom=13&amp;E=2686803.056&amp;N=1240852.628&amp;layers=ch.kantone.cadastralwebmap-farbe,ch.swisstopo.amtliches-strassenverzeichnis,ch.bfs.gebaeude_wohnungs_register,KML||https://tinyurl.com/yy7ya4g9/ZH/0154_bdg_erw.kml" TargetMode="External"/><Relationship Id="rId1536" Type="http://schemas.openxmlformats.org/officeDocument/2006/relationships/hyperlink" Target="https://map.geo.admin.ch/?zoom=13&amp;E=2699797.617&amp;N=1251651.39&amp;layers=ch.kantone.cadastralwebmap-farbe,ch.swisstopo.amtliches-strassenverzeichnis,ch.bfs.gebaeude_wohnungs_register,KML||https://tinyurl.com/yy7ya4g9/ZH/0178_bdg_erw.kml" TargetMode="External"/><Relationship Id="rId1743" Type="http://schemas.openxmlformats.org/officeDocument/2006/relationships/hyperlink" Target="https://map.geo.admin.ch/?zoom=13&amp;E=2694415.906&amp;N=1249625.822&amp;layers=ch.kantone.cadastralwebmap-farbe,ch.swisstopo.amtliches-strassenverzeichnis,ch.bfs.gebaeude_wohnungs_register,KML||https://tinyurl.com/yy7ya4g9/ZH/0199_bdg_erw.kml" TargetMode="External"/><Relationship Id="rId1950" Type="http://schemas.openxmlformats.org/officeDocument/2006/relationships/hyperlink" Target="https://map.geo.admin.ch/?zoom=13&amp;E=2672695.97&amp;N=1252170.66&amp;layers=ch.kantone.cadastralwebmap-farbe,ch.swisstopo.amtliches-strassenverzeichnis,ch.bfs.gebaeude_wohnungs_register,KML||https://tinyurl.com/yy7ya4g9/ZH/0243_bdg_erw.kml" TargetMode="External"/><Relationship Id="rId35" Type="http://schemas.openxmlformats.org/officeDocument/2006/relationships/hyperlink" Target="https://map.geo.admin.ch/?zoom=13&amp;E=2678127.827&amp;N=1240935.702&amp;layers=ch.kantone.cadastralwebmap-farbe,ch.swisstopo.amtliches-strassenverzeichnis,ch.bfs.gebaeude_wohnungs_register,KML||https://tinyurl.com/yy7ya4g9/ZH/0003_bdg_erw.kml" TargetMode="External"/><Relationship Id="rId1603" Type="http://schemas.openxmlformats.org/officeDocument/2006/relationships/hyperlink" Target="https://map.geo.admin.ch/?zoom=13&amp;E=2687195.811&amp;N=1249885.476&amp;layers=ch.kantone.cadastralwebmap-farbe,ch.swisstopo.amtliches-strassenverzeichnis,ch.bfs.gebaeude_wohnungs_register,KML||https://tinyurl.com/yy7ya4g9/ZH/0191_bdg_erw.kml" TargetMode="External"/><Relationship Id="rId1810" Type="http://schemas.openxmlformats.org/officeDocument/2006/relationships/hyperlink" Target="https://map.geo.admin.ch/?zoom=13&amp;E=2701031.653&amp;N=1270091.615&amp;layers=ch.kantone.cadastralwebmap-farbe,ch.swisstopo.amtliches-strassenverzeichnis,ch.bfs.gebaeude_wohnungs_register,KML||https://tinyurl.com/yy7ya4g9/ZH/0211_bdg_erw.kml" TargetMode="External"/><Relationship Id="rId184" Type="http://schemas.openxmlformats.org/officeDocument/2006/relationships/hyperlink" Target="https://map.geo.admin.ch/?zoom=13&amp;E=2689312.365&amp;N=1255145.815&amp;layers=ch.kantone.cadastralwebmap-farbe,ch.swisstopo.amtliches-strassenverzeichnis,ch.bfs.gebaeude_wohnungs_register,KML||https://tinyurl.com/yy7ya4g9/ZH/0052_bdg_erw.kml" TargetMode="External"/><Relationship Id="rId391" Type="http://schemas.openxmlformats.org/officeDocument/2006/relationships/hyperlink" Target="https://map.geo.admin.ch/?zoom=13&amp;E=2685949.598&amp;N=1253951.507&amp;layers=ch.kantone.cadastralwebmap-farbe,ch.swisstopo.amtliches-strassenverzeichnis,ch.bfs.gebaeude_wohnungs_register,KML||https://tinyurl.com/yy7ya4g9/ZH/0066_bdg_erw.kml" TargetMode="External"/><Relationship Id="rId1908" Type="http://schemas.openxmlformats.org/officeDocument/2006/relationships/hyperlink" Target="https://map.geo.admin.ch/?zoom=13&amp;E=2692557.708&amp;N=1263478.004&amp;layers=ch.kantone.cadastralwebmap-farbe,ch.swisstopo.amtliches-strassenverzeichnis,ch.bfs.gebaeude_wohnungs_register,KML||https://tinyurl.com/yy7ya4g9/ZH/0230_bdg_erw.kml" TargetMode="External"/><Relationship Id="rId2072" Type="http://schemas.openxmlformats.org/officeDocument/2006/relationships/hyperlink" Target="https://map.geo.admin.ch/?zoom=13&amp;E=2701767.933&amp;N=1275595.338&amp;layers=ch.kantone.cadastralwebmap-farbe,ch.swisstopo.amtliches-strassenverzeichnis,ch.bfs.gebaeude_wohnungs_register,KML||https://tinyurl.com/yy7ya4g9/ZH/0292_bdg_erw.kml" TargetMode="External"/><Relationship Id="rId251" Type="http://schemas.openxmlformats.org/officeDocument/2006/relationships/hyperlink" Target="https://map.geo.admin.ch/?zoom=13&amp;E=2687331&amp;N=1261730&amp;layers=ch.kantone.cadastralwebmap-farbe,ch.swisstopo.amtliches-strassenverzeichnis,ch.bfs.gebaeude_wohnungs_register,KML||https://tinyurl.com/yy7ya4g9/ZH/0056_bdg_erw.kml" TargetMode="External"/><Relationship Id="rId489" Type="http://schemas.openxmlformats.org/officeDocument/2006/relationships/hyperlink" Target="https://map.geo.admin.ch/?zoom=13&amp;E=2683498&amp;N=1260744&amp;layers=ch.kantone.cadastralwebmap-farbe,ch.swisstopo.amtliches-strassenverzeichnis,ch.bfs.gebaeude_wohnungs_register,KML||https://tinyurl.com/yy7ya4g9/ZH/0072_bdg_erw.kml" TargetMode="External"/><Relationship Id="rId696" Type="http://schemas.openxmlformats.org/officeDocument/2006/relationships/hyperlink" Target="https://map.geo.admin.ch/?zoom=13&amp;E=2684185.193&amp;N=1254076.313&amp;layers=ch.kantone.cadastralwebmap-farbe,ch.swisstopo.amtliches-strassenverzeichnis,ch.bfs.gebaeude_wohnungs_register,KML||https://tinyurl.com/yy7ya4g9/ZH/0097_bdg_erw.kml" TargetMode="External"/><Relationship Id="rId349" Type="http://schemas.openxmlformats.org/officeDocument/2006/relationships/hyperlink" Target="https://map.geo.admin.ch/?zoom=13&amp;E=2685376.965&amp;N=1255091.104&amp;layers=ch.kantone.cadastralwebmap-farbe,ch.swisstopo.amtliches-strassenverzeichnis,ch.bfs.gebaeude_wohnungs_register,KML||https://tinyurl.com/yy7ya4g9/ZH/0062_bdg_erw.kml" TargetMode="External"/><Relationship Id="rId556" Type="http://schemas.openxmlformats.org/officeDocument/2006/relationships/hyperlink" Target="https://map.geo.admin.ch/?zoom=13&amp;E=2676636.07&amp;N=1259804.618&amp;layers=ch.kantone.cadastralwebmap-farbe,ch.swisstopo.amtliches-strassenverzeichnis,ch.bfs.gebaeude_wohnungs_register,KML||https://tinyurl.com/yy7ya4g9/ZH/0086_bdg_erw.kml" TargetMode="External"/><Relationship Id="rId763" Type="http://schemas.openxmlformats.org/officeDocument/2006/relationships/hyperlink" Target="https://map.geo.admin.ch/?zoom=13&amp;E=2704806&amp;N=1236804&amp;layers=ch.kantone.cadastralwebmap-farbe,ch.swisstopo.amtliches-strassenverzeichnis,ch.bfs.gebaeude_wohnungs_register,KML||https://tinyurl.com/yy7ya4g9/ZH/0112_bdg_erw.kml" TargetMode="External"/><Relationship Id="rId1186" Type="http://schemas.openxmlformats.org/officeDocument/2006/relationships/hyperlink" Target="https://map.geo.admin.ch/?zoom=13&amp;E=2695388&amp;N=1228892&amp;layers=ch.kantone.cadastralwebmap-farbe,ch.swisstopo.amtliches-strassenverzeichnis,ch.bfs.gebaeude_wohnungs_register,KML||https://tinyurl.com/yy7ya4g9/ZH/0138_bdg_erw.kml" TargetMode="External"/><Relationship Id="rId1393" Type="http://schemas.openxmlformats.org/officeDocument/2006/relationships/hyperlink" Target="https://map.geo.admin.ch/?zoom=13&amp;E=2696988.524&amp;N=1233574.774&amp;layers=ch.kantone.cadastralwebmap-farbe,ch.swisstopo.amtliches-strassenverzeichnis,ch.bfs.gebaeude_wohnungs_register,KML||https://tinyurl.com/yy7ya4g9/ZH/0158_bdg_erw.kml" TargetMode="External"/><Relationship Id="rId111" Type="http://schemas.openxmlformats.org/officeDocument/2006/relationships/hyperlink" Target="https://map.geo.admin.ch/?zoom=13&amp;E=2678305.148&amp;N=1243569.666&amp;layers=ch.kantone.cadastralwebmap-farbe,ch.swisstopo.amtliches-strassenverzeichnis,ch.bfs.gebaeude_wohnungs_register,KML||https://tinyurl.com/yy7ya4g9/ZH/0014_bdg_erw.kml" TargetMode="External"/><Relationship Id="rId209" Type="http://schemas.openxmlformats.org/officeDocument/2006/relationships/hyperlink" Target="https://map.geo.admin.ch/?zoom=13&amp;E=2682919.518&amp;N=1264221.418&amp;layers=ch.kantone.cadastralwebmap-farbe,ch.swisstopo.amtliches-strassenverzeichnis,ch.bfs.gebaeude_wohnungs_register,KML||https://tinyurl.com/yy7ya4g9/ZH/0053_bdg_erw.kml" TargetMode="External"/><Relationship Id="rId416" Type="http://schemas.openxmlformats.org/officeDocument/2006/relationships/hyperlink" Target="https://map.geo.admin.ch/?zoom=13&amp;E=2684667.66&amp;N=1253802.033&amp;layers=ch.kantone.cadastralwebmap-farbe,ch.swisstopo.amtliches-strassenverzeichnis,ch.bfs.gebaeude_wohnungs_register,KML||https://tinyurl.com/yy7ya4g9/ZH/0066_bdg_erw.kml" TargetMode="External"/><Relationship Id="rId970" Type="http://schemas.openxmlformats.org/officeDocument/2006/relationships/hyperlink" Target="https://map.geo.admin.ch/?zoom=13&amp;E=2702926&amp;N=1242088&amp;layers=ch.kantone.cadastralwebmap-farbe,ch.swisstopo.amtliches-strassenverzeichnis,ch.bfs.gebaeude_wohnungs_register,KML||https://tinyurl.com/yy7ya4g9/ZH/0121_bdg_erw.kml" TargetMode="External"/><Relationship Id="rId1046" Type="http://schemas.openxmlformats.org/officeDocument/2006/relationships/hyperlink" Target="https://map.geo.admin.ch/?zoom=13&amp;E=2682574&amp;N=1241046&amp;layers=ch.kantone.cadastralwebmap-farbe,ch.swisstopo.amtliches-strassenverzeichnis,ch.bfs.gebaeude_wohnungs_register,KML||https://tinyurl.com/yy7ya4g9/ZH/0131_bdg_erw.kml" TargetMode="External"/><Relationship Id="rId1253" Type="http://schemas.openxmlformats.org/officeDocument/2006/relationships/hyperlink" Target="https://map.geo.admin.ch/?zoom=13&amp;E=2688470.585&amp;N=1240204.434&amp;layers=ch.kantone.cadastralwebmap-farbe,ch.swisstopo.amtliches-strassenverzeichnis,ch.bfs.gebaeude_wohnungs_register,KML||https://tinyurl.com/yy7ya4g9/ZH/0151_bdg_erw.kml" TargetMode="External"/><Relationship Id="rId1698" Type="http://schemas.openxmlformats.org/officeDocument/2006/relationships/hyperlink" Target="https://map.geo.admin.ch/?zoom=13&amp;E=2698107.691&amp;N=1244297.75&amp;layers=ch.kantone.cadastralwebmap-farbe,ch.swisstopo.amtliches-strassenverzeichnis,ch.bfs.gebaeude_wohnungs_register,KML||https://tinyurl.com/yy7ya4g9/ZH/0198_bdg_erw.kml" TargetMode="External"/><Relationship Id="rId623" Type="http://schemas.openxmlformats.org/officeDocument/2006/relationships/hyperlink" Target="https://map.geo.admin.ch/?zoom=13&amp;E=2681403.547&amp;N=1258753.254&amp;layers=ch.kantone.cadastralwebmap-farbe,ch.swisstopo.amtliches-strassenverzeichnis,ch.bfs.gebaeude_wohnungs_register,KML||https://tinyurl.com/yy7ya4g9/ZH/0092_bdg_erw.kml" TargetMode="External"/><Relationship Id="rId830" Type="http://schemas.openxmlformats.org/officeDocument/2006/relationships/hyperlink" Target="https://map.geo.admin.ch/?zoom=13&amp;E=2706692.335&amp;N=1240479.383&amp;layers=ch.kantone.cadastralwebmap-farbe,ch.swisstopo.amtliches-strassenverzeichnis,ch.bfs.gebaeude_wohnungs_register,KML||https://tinyurl.com/yy7ya4g9/ZH/0117_bdg_erw.kml" TargetMode="External"/><Relationship Id="rId928" Type="http://schemas.openxmlformats.org/officeDocument/2006/relationships/hyperlink" Target="https://map.geo.admin.ch/?zoom=13&amp;E=2700695.47&amp;N=1243595.174&amp;layers=ch.kantone.cadastralwebmap-farbe,ch.swisstopo.amtliches-strassenverzeichnis,ch.bfs.gebaeude_wohnungs_register,KML||https://tinyurl.com/yy7ya4g9/ZH/0119_bdg_erw.kml" TargetMode="External"/><Relationship Id="rId1460" Type="http://schemas.openxmlformats.org/officeDocument/2006/relationships/hyperlink" Target="https://map.geo.admin.ch/?zoom=13&amp;E=2685958.06&amp;N=1243478.394&amp;layers=ch.kantone.cadastralwebmap-farbe,ch.swisstopo.amtliches-strassenverzeichnis,ch.bfs.gebaeude_wohnungs_register,KML||https://tinyurl.com/yy7ya4g9/ZH/0161_bdg_erw.kml" TargetMode="External"/><Relationship Id="rId1558" Type="http://schemas.openxmlformats.org/officeDocument/2006/relationships/hyperlink" Target="https://map.geo.admin.ch/?zoom=13&amp;E=2689175.229&amp;N=1249116.009&amp;layers=ch.kantone.cadastralwebmap-farbe,ch.swisstopo.amtliches-strassenverzeichnis,ch.bfs.gebaeude_wohnungs_register,KML||https://tinyurl.com/yy7ya4g9/ZH/0191_bdg_erw.kml" TargetMode="External"/><Relationship Id="rId1765" Type="http://schemas.openxmlformats.org/officeDocument/2006/relationships/hyperlink" Target="https://map.geo.admin.ch/?zoom=13&amp;E=2692370.732&amp;N=1249951.518&amp;layers=ch.kantone.cadastralwebmap-farbe,ch.swisstopo.amtliches-strassenverzeichnis,ch.bfs.gebaeude_wohnungs_register,KML||https://tinyurl.com/yy7ya4g9/ZH/0199_bdg_erw.kml" TargetMode="External"/><Relationship Id="rId57" Type="http://schemas.openxmlformats.org/officeDocument/2006/relationships/hyperlink" Target="https://map.geo.admin.ch/?zoom=13&amp;E=2682875.968&amp;N=1231117.049&amp;layers=ch.kantone.cadastralwebmap-farbe,ch.swisstopo.amtliches-strassenverzeichnis,ch.bfs.gebaeude_wohnungs_register,KML||https://tinyurl.com/yy7ya4g9/ZH/0006_bdg_erw.kml" TargetMode="External"/><Relationship Id="rId1113" Type="http://schemas.openxmlformats.org/officeDocument/2006/relationships/hyperlink" Target="https://map.geo.admin.ch/?zoom=13&amp;E=2683010.094&amp;N=1238383.75&amp;layers=ch.kantone.cadastralwebmap-farbe,ch.swisstopo.amtliches-strassenverzeichnis,ch.bfs.gebaeude_wohnungs_register,KML||https://tinyurl.com/yy7ya4g9/ZH/0136_bdg_erw.kml" TargetMode="External"/><Relationship Id="rId1320" Type="http://schemas.openxmlformats.org/officeDocument/2006/relationships/hyperlink" Target="https://map.geo.admin.ch/?zoom=13&amp;E=2685939.812&amp;N=1242487.495&amp;layers=ch.kantone.cadastralwebmap-farbe,ch.swisstopo.amtliches-strassenverzeichnis,ch.bfs.gebaeude_wohnungs_register,KML||https://tinyurl.com/yy7ya4g9/ZH/0154_bdg_erw.kml" TargetMode="External"/><Relationship Id="rId1418" Type="http://schemas.openxmlformats.org/officeDocument/2006/relationships/hyperlink" Target="https://map.geo.admin.ch/?zoom=13&amp;E=2693099.363&amp;N=1235398.977&amp;layers=ch.kantone.cadastralwebmap-farbe,ch.swisstopo.amtliches-strassenverzeichnis,ch.bfs.gebaeude_wohnungs_register,KML||https://tinyurl.com/yy7ya4g9/ZH/0159_bdg_erw.kml" TargetMode="External"/><Relationship Id="rId1972" Type="http://schemas.openxmlformats.org/officeDocument/2006/relationships/hyperlink" Target="https://map.geo.admin.ch/?zoom=13&amp;E=2671669.61&amp;N=1251702.394&amp;layers=ch.kantone.cadastralwebmap-farbe,ch.swisstopo.amtliches-strassenverzeichnis,ch.bfs.gebaeude_wohnungs_register,KML||https://tinyurl.com/yy7ya4g9/ZH/0243_bdg_erw.kml" TargetMode="External"/><Relationship Id="rId1625" Type="http://schemas.openxmlformats.org/officeDocument/2006/relationships/hyperlink" Target="https://map.geo.admin.ch/?zoom=13&amp;E=2688592.622&amp;N=1250812.49&amp;layers=ch.kantone.cadastralwebmap-farbe,ch.swisstopo.amtliches-strassenverzeichnis,ch.bfs.gebaeude_wohnungs_register,KML||https://tinyurl.com/yy7ya4g9/ZH/0191_bdg_erw.kml" TargetMode="External"/><Relationship Id="rId1832" Type="http://schemas.openxmlformats.org/officeDocument/2006/relationships/hyperlink" Target="https://map.geo.admin.ch/?zoom=13&amp;E=2693010.339&amp;N=1265138.543&amp;layers=ch.kantone.cadastralwebmap-farbe,ch.swisstopo.amtliches-strassenverzeichnis,ch.bfs.gebaeude_wohnungs_register,KML||https://tinyurl.com/yy7ya4g9/ZH/0223_bdg_erw.kml" TargetMode="External"/><Relationship Id="rId2094" Type="http://schemas.openxmlformats.org/officeDocument/2006/relationships/hyperlink" Target="https://map.geo.admin.ch/?zoom=13&amp;E=2691925&amp;N=1228462&amp;layers=ch.kantone.cadastralwebmap-farbe,ch.swisstopo.amtliches-strassenverzeichnis,ch.bfs.gebaeude_wohnungs_register,KML||https://tinyurl.com/yy7ya4g9/ZH/0293_bdg_erw.kml" TargetMode="External"/><Relationship Id="rId273" Type="http://schemas.openxmlformats.org/officeDocument/2006/relationships/hyperlink" Target="https://map.geo.admin.ch/?zoom=13&amp;E=2680685&amp;N=1262240&amp;layers=ch.kantone.cadastralwebmap-farbe,ch.swisstopo.amtliches-strassenverzeichnis,ch.bfs.gebaeude_wohnungs_register,KML||https://tinyurl.com/yy7ya4g9/ZH/0060_bdg_erw.kml" TargetMode="External"/><Relationship Id="rId480" Type="http://schemas.openxmlformats.org/officeDocument/2006/relationships/hyperlink" Target="https://map.geo.admin.ch/?zoom=13&amp;E=2684211&amp;N=1259319&amp;layers=ch.kantone.cadastralwebmap-farbe,ch.swisstopo.amtliches-strassenverzeichnis,ch.bfs.gebaeude_wohnungs_register,KML||https://tinyurl.com/yy7ya4g9/ZH/0072_bdg_erw.kml" TargetMode="External"/><Relationship Id="rId2161" Type="http://schemas.openxmlformats.org/officeDocument/2006/relationships/hyperlink" Target="https://map.geo.admin.ch/?zoom=13&amp;E=2687747.893&amp;N=1234520.846&amp;layers=ch.kantone.cadastralwebmap-farbe,ch.swisstopo.amtliches-strassenverzeichnis,ch.bfs.gebaeude_wohnungs_register,KML||https://tinyurl.com/yy7ya4g9/ZH/0295_bdg_erw.kml" TargetMode="External"/><Relationship Id="rId133" Type="http://schemas.openxmlformats.org/officeDocument/2006/relationships/hyperlink" Target="https://map.geo.admin.ch/?zoom=13&amp;E=2693714.573&amp;N=1269000.173&amp;layers=ch.kantone.cadastralwebmap-farbe,ch.swisstopo.amtliches-strassenverzeichnis,ch.bfs.gebaeude_wohnungs_register,KML||https://tinyurl.com/yy7ya4g9/ZH/0031_bdg_erw.kml" TargetMode="External"/><Relationship Id="rId340" Type="http://schemas.openxmlformats.org/officeDocument/2006/relationships/hyperlink" Target="https://map.geo.admin.ch/?zoom=13&amp;E=2684817.97&amp;N=1256446.84&amp;layers=ch.kantone.cadastralwebmap-farbe,ch.swisstopo.amtliches-strassenverzeichnis,ch.bfs.gebaeude_wohnungs_register,KML||https://tinyurl.com/yy7ya4g9/ZH/0062_bdg_erw.kml" TargetMode="External"/><Relationship Id="rId578" Type="http://schemas.openxmlformats.org/officeDocument/2006/relationships/hyperlink" Target="https://map.geo.admin.ch/?zoom=13&amp;E=2679870&amp;N=1260450&amp;layers=ch.kantone.cadastralwebmap-farbe,ch.swisstopo.amtliches-strassenverzeichnis,ch.bfs.gebaeude_wohnungs_register,KML||https://tinyurl.com/yy7ya4g9/ZH/0089_bdg_erw.kml" TargetMode="External"/><Relationship Id="rId785" Type="http://schemas.openxmlformats.org/officeDocument/2006/relationships/hyperlink" Target="https://map.geo.admin.ch/?zoom=13&amp;E=2708557.621&amp;N=1238194.929&amp;layers=ch.kantone.cadastralwebmap-farbe,ch.swisstopo.amtliches-strassenverzeichnis,ch.bfs.gebaeude_wohnungs_register,KML||https://tinyurl.com/yy7ya4g9/ZH/0113_bdg_erw.kml" TargetMode="External"/><Relationship Id="rId992" Type="http://schemas.openxmlformats.org/officeDocument/2006/relationships/hyperlink" Target="https://map.geo.admin.ch/?zoom=13&amp;E=2702410.649&amp;N=1240809.351&amp;layers=ch.kantone.cadastralwebmap-farbe,ch.swisstopo.amtliches-strassenverzeichnis,ch.bfs.gebaeude_wohnungs_register,KML||https://tinyurl.com/yy7ya4g9/ZH/0121_bdg_erw.kml" TargetMode="External"/><Relationship Id="rId2021" Type="http://schemas.openxmlformats.org/officeDocument/2006/relationships/hyperlink" Target="https://map.geo.admin.ch/?zoom=13&amp;E=2677788.474&amp;N=1246014.26&amp;layers=ch.kantone.cadastralwebmap-farbe,ch.swisstopo.amtliches-strassenverzeichnis,ch.bfs.gebaeude_wohnungs_register,KML||https://tinyurl.com/yy7ya4g9/ZH/0248_bdg_erw.kml" TargetMode="External"/><Relationship Id="rId200" Type="http://schemas.openxmlformats.org/officeDocument/2006/relationships/hyperlink" Target="https://map.geo.admin.ch/?zoom=13&amp;E=2683409.591&amp;N=1267024.119&amp;layers=ch.kantone.cadastralwebmap-farbe,ch.swisstopo.amtliches-strassenverzeichnis,ch.bfs.gebaeude_wohnungs_register,KML||https://tinyurl.com/yy7ya4g9/ZH/0053_bdg_erw.kml" TargetMode="External"/><Relationship Id="rId438" Type="http://schemas.openxmlformats.org/officeDocument/2006/relationships/hyperlink" Target="https://map.geo.admin.ch/?zoom=13&amp;E=2686747.813&amp;N=1252646.282&amp;layers=ch.kantone.cadastralwebmap-farbe,ch.swisstopo.amtliches-strassenverzeichnis,ch.bfs.gebaeude_wohnungs_register,KML||https://tinyurl.com/yy7ya4g9/ZH/0069_bdg_erw.kml" TargetMode="External"/><Relationship Id="rId645" Type="http://schemas.openxmlformats.org/officeDocument/2006/relationships/hyperlink" Target="https://map.geo.admin.ch/?zoom=13&amp;E=2671983.078&amp;N=1257611.573&amp;layers=ch.kantone.cadastralwebmap-farbe,ch.swisstopo.amtliches-strassenverzeichnis,ch.bfs.gebaeude_wohnungs_register,KML||https://tinyurl.com/yy7ya4g9/ZH/0094_bdg_erw.kml" TargetMode="External"/><Relationship Id="rId852" Type="http://schemas.openxmlformats.org/officeDocument/2006/relationships/hyperlink" Target="https://map.geo.admin.ch/?zoom=13&amp;E=2706522.658&amp;N=1239820.904&amp;layers=ch.kantone.cadastralwebmap-farbe,ch.swisstopo.amtliches-strassenverzeichnis,ch.bfs.gebaeude_wohnungs_register,KML||https://tinyurl.com/yy7ya4g9/ZH/0117_bdg_erw.kml" TargetMode="External"/><Relationship Id="rId1068" Type="http://schemas.openxmlformats.org/officeDocument/2006/relationships/hyperlink" Target="https://map.geo.admin.ch/?zoom=13&amp;E=2684132.441&amp;N=1241163.5&amp;layers=ch.kantone.cadastralwebmap-farbe,ch.swisstopo.amtliches-strassenverzeichnis,ch.bfs.gebaeude_wohnungs_register,KML||https://tinyurl.com/yy7ya4g9/ZH/0135_bdg_erw.kml" TargetMode="External"/><Relationship Id="rId1275" Type="http://schemas.openxmlformats.org/officeDocument/2006/relationships/hyperlink" Target="https://map.geo.admin.ch/?zoom=13&amp;E=2688371.392&amp;N=1238101.858&amp;layers=ch.kantone.cadastralwebmap-farbe,ch.swisstopo.amtliches-strassenverzeichnis,ch.bfs.gebaeude_wohnungs_register,KML||https://tinyurl.com/yy7ya4g9/ZH/0152_bdg_erw.kml" TargetMode="External"/><Relationship Id="rId1482" Type="http://schemas.openxmlformats.org/officeDocument/2006/relationships/hyperlink" Target="https://map.geo.admin.ch/?zoom=13&amp;E=2699723&amp;N=1250047&amp;layers=ch.kantone.cadastralwebmap-farbe,ch.swisstopo.amtliches-strassenverzeichnis,ch.bfs.gebaeude_wohnungs_register,KML||https://tinyurl.com/yy7ya4g9/ZH/0172_bdg_erw.kml" TargetMode="External"/><Relationship Id="rId2119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505" Type="http://schemas.openxmlformats.org/officeDocument/2006/relationships/hyperlink" Target="https://map.geo.admin.ch/?zoom=13&amp;E=2672532&amp;N=1258535&amp;layers=ch.kantone.cadastralwebmap-farbe,ch.swisstopo.amtliches-strassenverzeichnis,ch.bfs.gebaeude_wohnungs_register,KML||https://tinyurl.com/yy7ya4g9/ZH/0082_bdg_erw.kml" TargetMode="External"/><Relationship Id="rId712" Type="http://schemas.openxmlformats.org/officeDocument/2006/relationships/hyperlink" Target="https://map.geo.admin.ch/?zoom=13&amp;E=2682068.023&amp;N=1256991.246&amp;layers=ch.kantone.cadastralwebmap-farbe,ch.swisstopo.amtliches-strassenverzeichnis,ch.bfs.gebaeude_wohnungs_register,KML||https://tinyurl.com/yy7ya4g9/ZH/0097_bdg_erw.kml" TargetMode="External"/><Relationship Id="rId1135" Type="http://schemas.openxmlformats.org/officeDocument/2006/relationships/hyperlink" Target="https://map.geo.admin.ch/?zoom=13&amp;E=2686056.546&amp;N=1236711.886&amp;layers=ch.kantone.cadastralwebmap-farbe,ch.swisstopo.amtliches-strassenverzeichnis,ch.bfs.gebaeude_wohnungs_register,KML||https://tinyurl.com/yy7ya4g9/ZH/0137_bdg_erw.kml" TargetMode="External"/><Relationship Id="rId1342" Type="http://schemas.openxmlformats.org/officeDocument/2006/relationships/hyperlink" Target="https://map.geo.admin.ch/?zoom=13&amp;E=2694679&amp;N=1235465&amp;layers=ch.kantone.cadastralwebmap-farbe,ch.swisstopo.amtliches-strassenverzeichnis,ch.bfs.gebaeude_wohnungs_register,KML||https://tinyurl.com/yy7ya4g9/ZH/0155_bdg_erw.kml" TargetMode="External"/><Relationship Id="rId1787" Type="http://schemas.openxmlformats.org/officeDocument/2006/relationships/hyperlink" Target="https://map.geo.admin.ch/?zoom=13&amp;E=2690280.839&amp;N=1252565.957&amp;layers=ch.kantone.cadastralwebmap-farbe,ch.swisstopo.amtliches-strassenverzeichnis,ch.bfs.gebaeude_wohnungs_register,KML||https://tinyurl.com/yy7ya4g9/ZH/0200_bdg_erw.kml" TargetMode="External"/><Relationship Id="rId1994" Type="http://schemas.openxmlformats.org/officeDocument/2006/relationships/hyperlink" Target="https://map.geo.admin.ch/?zoom=13&amp;E=2676864.375&amp;N=1251341.454&amp;layers=ch.kantone.cadastralwebmap-farbe,ch.swisstopo.amtliches-strassenverzeichnis,ch.bfs.gebaeude_wohnungs_register,KML||https://tinyurl.com/yy7ya4g9/ZH/0245_bdg_erw.kml" TargetMode="External"/><Relationship Id="rId79" Type="http://schemas.openxmlformats.org/officeDocument/2006/relationships/hyperlink" Target="https://map.geo.admin.ch/?zoom=13&amp;E=2674482.014&amp;N=1235907.76&amp;layers=ch.kantone.cadastralwebmap-farbe,ch.swisstopo.amtliches-strassenverzeichnis,ch.bfs.gebaeude_wohnungs_register,KML||https://tinyurl.com/yy7ya4g9/ZH/0010_bdg_erw.kml" TargetMode="External"/><Relationship Id="rId1202" Type="http://schemas.openxmlformats.org/officeDocument/2006/relationships/hyperlink" Target="https://map.geo.admin.ch/?zoom=13&amp;E=2684351.134&amp;N=1239476.373&amp;layers=ch.kantone.cadastralwebmap-farbe,ch.swisstopo.amtliches-strassenverzeichnis,ch.bfs.gebaeude_wohnungs_register,KML||https://tinyurl.com/yy7ya4g9/ZH/0139_bdg_erw.kml" TargetMode="External"/><Relationship Id="rId1647" Type="http://schemas.openxmlformats.org/officeDocument/2006/relationships/hyperlink" Target="https://map.geo.admin.ch/?zoom=13&amp;E=2693804.694&amp;N=1240633.145&amp;layers=ch.kantone.cadastralwebmap-farbe,ch.swisstopo.amtliches-strassenverzeichnis,ch.bfs.gebaeude_wohnungs_register,KML||https://tinyurl.com/yy7ya4g9/ZH/0192_bdg_erw.kml" TargetMode="External"/><Relationship Id="rId1854" Type="http://schemas.openxmlformats.org/officeDocument/2006/relationships/hyperlink" Target="https://map.geo.admin.ch/?zoom=13&amp;E=2698309&amp;N=1265622&amp;layers=ch.kantone.cadastralwebmap-farbe,ch.swisstopo.amtliches-strassenverzeichnis,ch.bfs.gebaeude_wohnungs_register,KML||https://tinyurl.com/yy7ya4g9/ZH/0227_bdg_erw.kml" TargetMode="External"/><Relationship Id="rId1507" Type="http://schemas.openxmlformats.org/officeDocument/2006/relationships/hyperlink" Target="https://map.geo.admin.ch/?zoom=13&amp;E=2693354.75&amp;N=1253791.5&amp;layers=ch.kantone.cadastralwebmap-farbe,ch.swisstopo.amtliches-strassenverzeichnis,ch.bfs.gebaeude_wohnungs_register,KML||https://tinyurl.com/yy7ya4g9/ZH/0176_bdg_erw.kml" TargetMode="External"/><Relationship Id="rId1714" Type="http://schemas.openxmlformats.org/officeDocument/2006/relationships/hyperlink" Target="https://map.geo.admin.ch/?zoom=13&amp;E=2694815.174&amp;N=1247419.128&amp;layers=ch.kantone.cadastralwebmap-farbe,ch.swisstopo.amtliches-strassenverzeichnis,ch.bfs.gebaeude_wohnungs_register,KML||https://tinyurl.com/yy7ya4g9/ZH/0198_bdg_erw.kml" TargetMode="External"/><Relationship Id="rId295" Type="http://schemas.openxmlformats.org/officeDocument/2006/relationships/hyperlink" Target="https://map.geo.admin.ch/?zoom=13&amp;E=2679451.169&amp;N=1272082.11&amp;layers=ch.kantone.cadastralwebmap-farbe,ch.swisstopo.amtliches-strassenverzeichnis,ch.bfs.gebaeude_wohnungs_register,KML||https://tinyurl.com/yy7ya4g9/ZH/0061_bdg_erw.kml" TargetMode="External"/><Relationship Id="rId1921" Type="http://schemas.openxmlformats.org/officeDocument/2006/relationships/hyperlink" Target="https://map.geo.admin.ch/?zoom=13&amp;E=2675484&amp;N=1243321&amp;layers=ch.kantone.cadastralwebmap-farbe,ch.swisstopo.amtliches-strassenverzeichnis,ch.bfs.gebaeude_wohnungs_register,KML||https://tinyurl.com/yy7ya4g9/ZH/0241_bdg_erw.kml" TargetMode="External"/><Relationship Id="rId2183" Type="http://schemas.openxmlformats.org/officeDocument/2006/relationships/hyperlink" Target="https://map.geo.admin.ch/?zoom=13&amp;E=2694505.169&amp;N=1254644.399&amp;layers=ch.kantone.cadastralwebmap-farbe,ch.swisstopo.amtliches-strassenverzeichnis,ch.bfs.gebaeude_wohnungs_register,KML||https://tinyurl.com/yy7ya4g9/ZH/0296_bdg_erw.kml" TargetMode="External"/><Relationship Id="rId155" Type="http://schemas.openxmlformats.org/officeDocument/2006/relationships/hyperlink" Target="https://map.geo.admin.ch/?zoom=13&amp;E=2687058.611&amp;N=1277455.711&amp;layers=ch.kantone.cadastralwebmap-farbe,ch.swisstopo.amtliches-strassenverzeichnis,ch.bfs.gebaeude_wohnungs_register,KML||https://tinyurl.com/yy7ya4g9/ZH/0038_bdg_erw.kml" TargetMode="External"/><Relationship Id="rId362" Type="http://schemas.openxmlformats.org/officeDocument/2006/relationships/hyperlink" Target="https://map.geo.admin.ch/?zoom=13&amp;E=2686025.936&amp;N=1255413.503&amp;layers=ch.kantone.cadastralwebmap-farbe,ch.swisstopo.amtliches-strassenverzeichnis,ch.bfs.gebaeude_wohnungs_register,KML||https://tinyurl.com/yy7ya4g9/ZH/0062_bdg_erw.kml" TargetMode="External"/><Relationship Id="rId1297" Type="http://schemas.openxmlformats.org/officeDocument/2006/relationships/hyperlink" Target="https://map.geo.admin.ch/?zoom=13&amp;E=2699865.344&amp;N=1235294.178&amp;layers=ch.kantone.cadastralwebmap-farbe,ch.swisstopo.amtliches-strassenverzeichnis,ch.bfs.gebaeude_wohnungs_register,KML||https://tinyurl.com/yy7ya4g9/ZH/0153_bdg_erw.kml" TargetMode="External"/><Relationship Id="rId2043" Type="http://schemas.openxmlformats.org/officeDocument/2006/relationships/hyperlink" Target="https://map.geo.admin.ch/?zoom=13&amp;E=2673921.278&amp;N=1249665.375&amp;layers=ch.kantone.cadastralwebmap-farbe,ch.swisstopo.amtliches-strassenverzeichnis,ch.bfs.gebaeude_wohnungs_register,KML||https://tinyurl.com/yy7ya4g9/ZH/0250_bdg_erw.kml" TargetMode="External"/><Relationship Id="rId222" Type="http://schemas.openxmlformats.org/officeDocument/2006/relationships/hyperlink" Target="https://map.geo.admin.ch/?zoom=13&amp;E=2681837.898&amp;N=1264060.05&amp;layers=ch.kantone.cadastralwebmap-farbe,ch.swisstopo.amtliches-strassenverzeichnis,ch.bfs.gebaeude_wohnungs_register,KML||https://tinyurl.com/yy7ya4g9/ZH/0053_bdg_erw.kml" TargetMode="External"/><Relationship Id="rId667" Type="http://schemas.openxmlformats.org/officeDocument/2006/relationships/hyperlink" Target="https://map.geo.admin.ch/?zoom=13&amp;E=2677817.245&amp;N=1254085.628&amp;layers=ch.kantone.cadastralwebmap-farbe,ch.swisstopo.amtliches-strassenverzeichnis,ch.bfs.gebaeude_wohnungs_register,KML||https://tinyurl.com/yy7ya4g9/ZH/0096_bdg_erw.kml" TargetMode="External"/><Relationship Id="rId874" Type="http://schemas.openxmlformats.org/officeDocument/2006/relationships/hyperlink" Target="https://map.geo.admin.ch/?zoom=13&amp;E=2707676.542&amp;N=1239521.62&amp;layers=ch.kantone.cadastralwebmap-farbe,ch.swisstopo.amtliches-strassenverzeichnis,ch.bfs.gebaeude_wohnungs_register,KML||https://tinyurl.com/yy7ya4g9/ZH/0117_bdg_erw.kml" TargetMode="External"/><Relationship Id="rId2110" Type="http://schemas.openxmlformats.org/officeDocument/2006/relationships/hyperlink" Target="https://map.geo.admin.ch/?zoom=13&amp;E=2691472.395&amp;N=1227804.802&amp;layers=ch.kantone.cadastralwebmap-farbe,ch.swisstopo.amtliches-strassenverzeichnis,ch.bfs.gebaeude_wohnungs_register,KML||https://tinyurl.com/yy7ya4g9/ZH/0293_bdg_erw.kml" TargetMode="External"/><Relationship Id="rId527" Type="http://schemas.openxmlformats.org/officeDocument/2006/relationships/hyperlink" Target="https://map.geo.admin.ch/?zoom=13&amp;E=2675892.167&amp;N=1256192.207&amp;layers=ch.kantone.cadastralwebmap-farbe,ch.swisstopo.amtliches-strassenverzeichnis,ch.bfs.gebaeude_wohnungs_register,KML||https://tinyurl.com/yy7ya4g9/ZH/0083_bdg_erw.kml" TargetMode="External"/><Relationship Id="rId734" Type="http://schemas.openxmlformats.org/officeDocument/2006/relationships/hyperlink" Target="https://map.geo.admin.ch/?zoom=13&amp;E=2675012&amp;N=1260423&amp;layers=ch.kantone.cadastralwebmap-farbe,ch.swisstopo.amtliches-strassenverzeichnis,ch.bfs.gebaeude_wohnungs_register,KML||https://tinyurl.com/yy7ya4g9/ZH/0101_bdg_erw.kml" TargetMode="External"/><Relationship Id="rId941" Type="http://schemas.openxmlformats.org/officeDocument/2006/relationships/hyperlink" Target="https://map.geo.admin.ch/?zoom=13&amp;E=2700756.887&amp;N=1243400.753&amp;layers=ch.kantone.cadastralwebmap-farbe,ch.swisstopo.amtliches-strassenverzeichnis,ch.bfs.gebaeude_wohnungs_register,KML||https://tinyurl.com/yy7ya4g9/ZH/0119_bdg_erw.kml" TargetMode="External"/><Relationship Id="rId1157" Type="http://schemas.openxmlformats.org/officeDocument/2006/relationships/hyperlink" Target="https://map.geo.admin.ch/?zoom=13&amp;E=2694628&amp;N=1229032&amp;layers=ch.kantone.cadastralwebmap-farbe,ch.swisstopo.amtliches-strassenverzeichnis,ch.bfs.gebaeude_wohnungs_register,KML||https://tinyurl.com/yy7ya4g9/ZH/0138_bdg_erw.kml" TargetMode="External"/><Relationship Id="rId1364" Type="http://schemas.openxmlformats.org/officeDocument/2006/relationships/hyperlink" Target="https://map.geo.admin.ch/?zoom=13&amp;E=2689696.86&amp;N=1237304.973&amp;layers=ch.kantone.cadastralwebmap-farbe,ch.swisstopo.amtliches-strassenverzeichnis,ch.bfs.gebaeude_wohnungs_register,KML||https://tinyurl.com/yy7ya4g9/ZH/0156_bdg_erw.kml" TargetMode="External"/><Relationship Id="rId1571" Type="http://schemas.openxmlformats.org/officeDocument/2006/relationships/hyperlink" Target="https://map.geo.admin.ch/?zoom=13&amp;E=2689133&amp;N=1250173&amp;layers=ch.kantone.cadastralwebmap-farbe,ch.swisstopo.amtliches-strassenverzeichnis,ch.bfs.gebaeude_wohnungs_register,KML||https://tinyurl.com/yy7ya4g9/ZH/0191_bdg_erw.kml" TargetMode="External"/><Relationship Id="rId2208" Type="http://schemas.openxmlformats.org/officeDocument/2006/relationships/hyperlink" Target="https://map.geo.admin.ch/?zoom=13&amp;E=2702265.337&amp;N=1264371.691&amp;layers=ch.kantone.cadastralwebmap-farbe,ch.swisstopo.amtliches-strassenverzeichnis,ch.bfs.gebaeude_wohnungs_register,KML||https://tinyurl.com/yy7ya4g9/ZH/0298_bdg_erw.kml" TargetMode="External"/><Relationship Id="rId70" Type="http://schemas.openxmlformats.org/officeDocument/2006/relationships/hyperlink" Target="https://map.geo.admin.ch/?zoom=13&amp;E=2674492.796&amp;N=1231914.876&amp;layers=ch.kantone.cadastralwebmap-farbe,ch.swisstopo.amtliches-strassenverzeichnis,ch.bfs.gebaeude_wohnungs_register,KML||https://tinyurl.com/yy7ya4g9/ZH/0008_bdg_erw.kml" TargetMode="External"/><Relationship Id="rId801" Type="http://schemas.openxmlformats.org/officeDocument/2006/relationships/hyperlink" Target="https://map.geo.admin.ch/?zoom=13&amp;E=2701862.141&amp;N=1237496.3&amp;layers=ch.kantone.cadastralwebmap-farbe,ch.swisstopo.amtliches-strassenverzeichnis,ch.bfs.gebaeude_wohnungs_register,KML||https://tinyurl.com/yy7ya4g9/ZH/0116_bdg_erw.kml" TargetMode="External"/><Relationship Id="rId1017" Type="http://schemas.openxmlformats.org/officeDocument/2006/relationships/hyperlink" Target="https://map.geo.admin.ch/?zoom=13&amp;E=2681672.926&amp;N=1241047.258&amp;layers=ch.kantone.cadastralwebmap-farbe,ch.swisstopo.amtliches-strassenverzeichnis,ch.bfs.gebaeude_wohnungs_register,KML||https://tinyurl.com/yy7ya4g9/ZH/0131_bdg_erw.kml" TargetMode="External"/><Relationship Id="rId1224" Type="http://schemas.openxmlformats.org/officeDocument/2006/relationships/hyperlink" Target="https://map.geo.admin.ch/?zoom=13&amp;E=2683964.003&amp;N=1239904.731&amp;layers=ch.kantone.cadastralwebmap-farbe,ch.swisstopo.amtliches-strassenverzeichnis,ch.bfs.gebaeude_wohnungs_register,KML||https://tinyurl.com/yy7ya4g9/ZH/0139_bdg_erw.kml" TargetMode="External"/><Relationship Id="rId1431" Type="http://schemas.openxmlformats.org/officeDocument/2006/relationships/hyperlink" Target="https://map.geo.admin.ch/?zoom=13&amp;E=2689552&amp;N=1243605&amp;layers=ch.kantone.cadastralwebmap-farbe,ch.swisstopo.amtliches-strassenverzeichnis,ch.bfs.gebaeude_wohnungs_register,KML||https://tinyurl.com/yy7ya4g9/ZH/0160_bdg_erw.kml" TargetMode="External"/><Relationship Id="rId1669" Type="http://schemas.openxmlformats.org/officeDocument/2006/relationships/hyperlink" Target="https://map.geo.admin.ch/?zoom=13&amp;E=2690940&amp;N=1245875&amp;layers=ch.kantone.cadastralwebmap-farbe,ch.swisstopo.amtliches-strassenverzeichnis,ch.bfs.gebaeude_wohnungs_register,KML||https://tinyurl.com/yy7ya4g9/ZH/0195_bdg_erw.kml" TargetMode="External"/><Relationship Id="rId1876" Type="http://schemas.openxmlformats.org/officeDocument/2006/relationships/hyperlink" Target="https://map.geo.admin.ch/?zoom=13&amp;E=2706293&amp;N=1254928&amp;layers=ch.kantone.cadastralwebmap-farbe,ch.swisstopo.amtliches-strassenverzeichnis,ch.bfs.gebaeude_wohnungs_register,KML||https://tinyurl.com/yy7ya4g9/ZH/0228_bdg_erw.kml" TargetMode="External"/><Relationship Id="rId1529" Type="http://schemas.openxmlformats.org/officeDocument/2006/relationships/hyperlink" Target="https://map.geo.admin.ch/?zoom=13&amp;E=2700453.626&amp;N=1247412.545&amp;layers=ch.kantone.cadastralwebmap-farbe,ch.swisstopo.amtliches-strassenverzeichnis,ch.bfs.gebaeude_wohnungs_register,KML||https://tinyurl.com/yy7ya4g9/ZH/0177_bdg_erw.kml" TargetMode="External"/><Relationship Id="rId1736" Type="http://schemas.openxmlformats.org/officeDocument/2006/relationships/hyperlink" Target="https://map.geo.admin.ch/?zoom=13&amp;E=2694181&amp;N=1249676&amp;layers=ch.kantone.cadastralwebmap-farbe,ch.swisstopo.amtliches-strassenverzeichnis,ch.bfs.gebaeude_wohnungs_register,KML||https://tinyurl.com/yy7ya4g9/ZH/0199_bdg_erw.kml" TargetMode="External"/><Relationship Id="rId1943" Type="http://schemas.openxmlformats.org/officeDocument/2006/relationships/hyperlink" Target="https://map.geo.admin.ch/?zoom=13&amp;E=2672996.182&amp;N=1250571.237&amp;layers=ch.kantone.cadastralwebmap-farbe,ch.swisstopo.amtliches-strassenverzeichnis,ch.bfs.gebaeude_wohnungs_register,KML||https://tinyurl.com/yy7ya4g9/ZH/0243_bdg_erw.kml" TargetMode="External"/><Relationship Id="rId28" Type="http://schemas.openxmlformats.org/officeDocument/2006/relationships/hyperlink" Target="https://map.geo.admin.ch/?zoom=13&amp;E=2677147.304&amp;N=1242356.917&amp;layers=ch.kantone.cadastralwebmap-farbe,ch.swisstopo.amtliches-strassenverzeichnis,ch.bfs.gebaeude_wohnungs_register,KML||https://tinyurl.com/yy7ya4g9/ZH/0003_bdg_erw.kml" TargetMode="External"/><Relationship Id="rId1803" Type="http://schemas.openxmlformats.org/officeDocument/2006/relationships/hyperlink" Target="https://map.geo.admin.ch/?zoom=13&amp;E=2691033.656&amp;N=1251214.265&amp;layers=ch.kantone.cadastralwebmap-farbe,ch.swisstopo.amtliches-strassenverzeichnis,ch.bfs.gebaeude_wohnungs_register,KML||https://tinyurl.com/yy7ya4g9/ZH/0200_bdg_erw.kml" TargetMode="External"/><Relationship Id="rId177" Type="http://schemas.openxmlformats.org/officeDocument/2006/relationships/hyperlink" Target="https://map.geo.admin.ch/?zoom=13&amp;E=2689655.702&amp;N=1255591.901&amp;layers=ch.kantone.cadastralwebmap-farbe,ch.swisstopo.amtliches-strassenverzeichnis,ch.bfs.gebaeude_wohnungs_register,KML||https://tinyurl.com/yy7ya4g9/ZH/0052_bdg_erw.kml" TargetMode="External"/><Relationship Id="rId384" Type="http://schemas.openxmlformats.org/officeDocument/2006/relationships/hyperlink" Target="https://map.geo.admin.ch/?zoom=13&amp;E=2690396.348&amp;N=1256866.007&amp;layers=ch.kantone.cadastralwebmap-farbe,ch.swisstopo.amtliches-strassenverzeichnis,ch.bfs.gebaeude_wohnungs_register,KML||https://tinyurl.com/yy7ya4g9/ZH/0064_bdg_erw.kml" TargetMode="External"/><Relationship Id="rId591" Type="http://schemas.openxmlformats.org/officeDocument/2006/relationships/hyperlink" Target="https://map.geo.admin.ch/?zoom=13&amp;E=2679056&amp;N=1258921&amp;layers=ch.kantone.cadastralwebmap-farbe,ch.swisstopo.amtliches-strassenverzeichnis,ch.bfs.gebaeude_wohnungs_register,KML||https://tinyurl.com/yy7ya4g9/ZH/0090_bdg_erw.kml" TargetMode="External"/><Relationship Id="rId2065" Type="http://schemas.openxmlformats.org/officeDocument/2006/relationships/hyperlink" Target="https://map.geo.admin.ch/?zoom=13&amp;E=2701527.714&amp;N=1276856.357&amp;layers=ch.kantone.cadastralwebmap-farbe,ch.swisstopo.amtliches-strassenverzeichnis,ch.bfs.gebaeude_wohnungs_register,KML||https://tinyurl.com/yy7ya4g9/ZH/0292_bdg_erw.kml" TargetMode="External"/><Relationship Id="rId244" Type="http://schemas.openxmlformats.org/officeDocument/2006/relationships/hyperlink" Target="https://map.geo.admin.ch/?zoom=13&amp;E=2689555.592&amp;N=1252123.345&amp;layers=ch.kantone.cadastralwebmap-farbe,ch.swisstopo.amtliches-strassenverzeichnis,ch.bfs.gebaeude_wohnungs_register,KML||https://tinyurl.com/yy7ya4g9/ZH/0054_bdg_erw.kml" TargetMode="External"/><Relationship Id="rId689" Type="http://schemas.openxmlformats.org/officeDocument/2006/relationships/hyperlink" Target="https://map.geo.admin.ch/?zoom=13&amp;E=2681855&amp;N=1256574&amp;layers=ch.kantone.cadastralwebmap-farbe,ch.swisstopo.amtliches-strassenverzeichnis,ch.bfs.gebaeude_wohnungs_register,KML||https://tinyurl.com/yy7ya4g9/ZH/0097_bdg_erw.kml" TargetMode="External"/><Relationship Id="rId896" Type="http://schemas.openxmlformats.org/officeDocument/2006/relationships/hyperlink" Target="https://map.geo.admin.ch/?zoom=13&amp;E=2705830.662&amp;N=1239109.561&amp;layers=ch.kantone.cadastralwebmap-farbe,ch.swisstopo.amtliches-strassenverzeichnis,ch.bfs.gebaeude_wohnungs_register,KML||https://tinyurl.com/yy7ya4g9/ZH/0117_bdg_erw.kml" TargetMode="External"/><Relationship Id="rId1081" Type="http://schemas.openxmlformats.org/officeDocument/2006/relationships/hyperlink" Target="https://map.geo.admin.ch/?zoom=13&amp;E=2683416.206&amp;N=1243025.835&amp;layers=ch.kantone.cadastralwebmap-farbe,ch.swisstopo.amtliches-strassenverzeichnis,ch.bfs.gebaeude_wohnungs_register,KML||https://tinyurl.com/yy7ya4g9/ZH/0135_bdg_erw.kml" TargetMode="External"/><Relationship Id="rId451" Type="http://schemas.openxmlformats.org/officeDocument/2006/relationships/hyperlink" Target="https://map.geo.admin.ch/?zoom=13&amp;E=2687029.55&amp;N=1252796.036&amp;layers=ch.kantone.cadastralwebmap-farbe,ch.swisstopo.amtliches-strassenverzeichnis,ch.bfs.gebaeude_wohnungs_register,KML||https://tinyurl.com/yy7ya4g9/ZH/0069_bdg_erw.kml" TargetMode="External"/><Relationship Id="rId549" Type="http://schemas.openxmlformats.org/officeDocument/2006/relationships/hyperlink" Target="https://map.geo.admin.ch/?zoom=13&amp;E=2673380.754&amp;N=1255251.083&amp;layers=ch.kantone.cadastralwebmap-farbe,ch.swisstopo.amtliches-strassenverzeichnis,ch.bfs.gebaeude_wohnungs_register,KML||https://tinyurl.com/yy7ya4g9/ZH/0085_bdg_erw.kml" TargetMode="External"/><Relationship Id="rId756" Type="http://schemas.openxmlformats.org/officeDocument/2006/relationships/hyperlink" Target="https://map.geo.admin.ch/?zoom=13&amp;E=2704158.326&amp;N=1236323.641&amp;layers=ch.kantone.cadastralwebmap-farbe,ch.swisstopo.amtliches-strassenverzeichnis,ch.bfs.gebaeude_wohnungs_register,KML||https://tinyurl.com/yy7ya4g9/ZH/0112_bdg_erw.kml" TargetMode="External"/><Relationship Id="rId1179" Type="http://schemas.openxmlformats.org/officeDocument/2006/relationships/hyperlink" Target="https://map.geo.admin.ch/?zoom=13&amp;E=2695920.689&amp;N=1229445.787&amp;layers=ch.kantone.cadastralwebmap-farbe,ch.swisstopo.amtliches-strassenverzeichnis,ch.bfs.gebaeude_wohnungs_register,KML||https://tinyurl.com/yy7ya4g9/ZH/0138_bdg_erw.kml" TargetMode="External"/><Relationship Id="rId1386" Type="http://schemas.openxmlformats.org/officeDocument/2006/relationships/hyperlink" Target="https://map.geo.admin.ch/?zoom=13&amp;E=2696821.787&amp;N=1235904.729&amp;layers=ch.kantone.cadastralwebmap-farbe,ch.swisstopo.amtliches-strassenverzeichnis,ch.bfs.gebaeude_wohnungs_register,KML||https://tinyurl.com/yy7ya4g9/ZH/0157_bdg_erw.kml" TargetMode="External"/><Relationship Id="rId1593" Type="http://schemas.openxmlformats.org/officeDocument/2006/relationships/hyperlink" Target="https://map.geo.admin.ch/?zoom=13&amp;E=2688629.61&amp;N=1250973.43&amp;layers=ch.kantone.cadastralwebmap-farbe,ch.swisstopo.amtliches-strassenverzeichnis,ch.bfs.gebaeude_wohnungs_register,KML||https://tinyurl.com/yy7ya4g9/ZH/0191_bdg_erw.kml" TargetMode="External"/><Relationship Id="rId2132" Type="http://schemas.openxmlformats.org/officeDocument/2006/relationships/hyperlink" Target="https://map.geo.admin.ch/?zoom=13&amp;E=2693575.303&amp;N=1230772.262&amp;layers=ch.kantone.cadastralwebmap-farbe,ch.swisstopo.amtliches-strassenverzeichnis,ch.bfs.gebaeude_wohnungs_register,KML||https://tinyurl.com/yy7ya4g9/ZH/0293_bdg_erw.kml" TargetMode="External"/><Relationship Id="rId104" Type="http://schemas.openxmlformats.org/officeDocument/2006/relationships/hyperlink" Target="https://map.geo.admin.ch/?zoom=13&amp;E=2679902.25&amp;N=1232926.125&amp;layers=ch.kantone.cadastralwebmap-farbe,ch.swisstopo.amtliches-strassenverzeichnis,ch.bfs.gebaeude_wohnungs_register,KML||https://tinyurl.com/yy7ya4g9/ZH/0012_bdg_erw.kml" TargetMode="External"/><Relationship Id="rId311" Type="http://schemas.openxmlformats.org/officeDocument/2006/relationships/hyperlink" Target="https://map.geo.admin.ch/?zoom=13&amp;E=2686134.731&amp;N=1255308.647&amp;layers=ch.kantone.cadastralwebmap-farbe,ch.swisstopo.amtliches-strassenverzeichnis,ch.bfs.gebaeude_wohnungs_register,KML||https://tinyurl.com/yy7ya4g9/ZH/0062_bdg_erw.kml" TargetMode="External"/><Relationship Id="rId409" Type="http://schemas.openxmlformats.org/officeDocument/2006/relationships/hyperlink" Target="https://map.geo.admin.ch/?zoom=13&amp;E=2685117.108&amp;N=1252538.396&amp;layers=ch.kantone.cadastralwebmap-farbe,ch.swisstopo.amtliches-strassenverzeichnis,ch.bfs.gebaeude_wohnungs_register,KML||https://tinyurl.com/yy7ya4g9/ZH/0066_bdg_erw.kml" TargetMode="External"/><Relationship Id="rId963" Type="http://schemas.openxmlformats.org/officeDocument/2006/relationships/hyperlink" Target="https://map.geo.admin.ch/?zoom=13&amp;E=2701352.82&amp;N=1243114.11&amp;layers=ch.kantone.cadastralwebmap-farbe,ch.swisstopo.amtliches-strassenverzeichnis,ch.bfs.gebaeude_wohnungs_register,KML||https://tinyurl.com/yy7ya4g9/ZH/0121_bdg_erw.kml" TargetMode="External"/><Relationship Id="rId1039" Type="http://schemas.openxmlformats.org/officeDocument/2006/relationships/hyperlink" Target="https://map.geo.admin.ch/?zoom=13&amp;E=2681535.25&amp;N=1241509&amp;layers=ch.kantone.cadastralwebmap-farbe,ch.swisstopo.amtliches-strassenverzeichnis,ch.bfs.gebaeude_wohnungs_register,KML||https://tinyurl.com/yy7ya4g9/ZH/0131_bdg_erw.kml" TargetMode="External"/><Relationship Id="rId1246" Type="http://schemas.openxmlformats.org/officeDocument/2006/relationships/hyperlink" Target="https://map.geo.admin.ch/?zoom=13&amp;E=2684838.17&amp;N=1238329.835&amp;layers=ch.kantone.cadastralwebmap-farbe,ch.swisstopo.amtliches-strassenverzeichnis,ch.bfs.gebaeude_wohnungs_register,KML||https://tinyurl.com/yy7ya4g9/ZH/0141_bdg_erw.kml" TargetMode="External"/><Relationship Id="rId1898" Type="http://schemas.openxmlformats.org/officeDocument/2006/relationships/hyperlink" Target="https://map.geo.admin.ch/?zoom=13&amp;E=2692412.252&amp;N=1263445.719&amp;layers=ch.kantone.cadastralwebmap-farbe,ch.swisstopo.amtliches-strassenverzeichnis,ch.bfs.gebaeude_wohnungs_register,KML||https://tinyurl.com/yy7ya4g9/ZH/0230_bdg_erw.kml" TargetMode="External"/><Relationship Id="rId92" Type="http://schemas.openxmlformats.org/officeDocument/2006/relationships/hyperlink" Target="https://map.geo.admin.ch/?zoom=13&amp;E=2673633.812&amp;N=1235114.68&amp;layers=ch.kantone.cadastralwebmap-farbe,ch.swisstopo.amtliches-strassenverzeichnis,ch.bfs.gebaeude_wohnungs_register,KML||https://tinyurl.com/yy7ya4g9/ZH/0010_bdg_erw.kml" TargetMode="External"/><Relationship Id="rId616" Type="http://schemas.openxmlformats.org/officeDocument/2006/relationships/hyperlink" Target="https://map.geo.admin.ch/?zoom=13&amp;E=2681123&amp;N=1258403&amp;layers=ch.kantone.cadastralwebmap-farbe,ch.swisstopo.amtliches-strassenverzeichnis,ch.bfs.gebaeude_wohnungs_register,KML||https://tinyurl.com/yy7ya4g9/ZH/0092_bdg_erw.kml" TargetMode="External"/><Relationship Id="rId823" Type="http://schemas.openxmlformats.org/officeDocument/2006/relationships/hyperlink" Target="https://map.geo.admin.ch/?zoom=13&amp;E=2706661.205&amp;N=1240462.36&amp;layers=ch.kantone.cadastralwebmap-farbe,ch.swisstopo.amtliches-strassenverzeichnis,ch.bfs.gebaeude_wohnungs_register,KML||https://tinyurl.com/yy7ya4g9/ZH/0117_bdg_erw.kml" TargetMode="External"/><Relationship Id="rId1453" Type="http://schemas.openxmlformats.org/officeDocument/2006/relationships/hyperlink" Target="https://map.geo.admin.ch/?zoom=13&amp;E=2686071&amp;N=1243453&amp;layers=ch.kantone.cadastralwebmap-farbe,ch.swisstopo.amtliches-strassenverzeichnis,ch.bfs.gebaeude_wohnungs_register,KML||https://tinyurl.com/yy7ya4g9/ZH/0161_bdg_erw.kml" TargetMode="External"/><Relationship Id="rId1660" Type="http://schemas.openxmlformats.org/officeDocument/2006/relationships/hyperlink" Target="https://map.geo.admin.ch/?zoom=13&amp;E=2689271.514&amp;N=1246259.672&amp;layers=ch.kantone.cadastralwebmap-farbe,ch.swisstopo.amtliches-strassenverzeichnis,ch.bfs.gebaeude_wohnungs_register,KML||https://tinyurl.com/yy7ya4g9/ZH/0193_bdg_erw.kml" TargetMode="External"/><Relationship Id="rId1758" Type="http://schemas.openxmlformats.org/officeDocument/2006/relationships/hyperlink" Target="https://map.geo.admin.ch/?zoom=13&amp;E=2696642.554&amp;N=1248943.816&amp;layers=ch.kantone.cadastralwebmap-farbe,ch.swisstopo.amtliches-strassenverzeichnis,ch.bfs.gebaeude_wohnungs_register,KML||https://tinyurl.com/yy7ya4g9/ZH/0199_bdg_erw.kml" TargetMode="External"/><Relationship Id="rId1106" Type="http://schemas.openxmlformats.org/officeDocument/2006/relationships/hyperlink" Target="https://map.geo.admin.ch/?zoom=13&amp;E=2683472&amp;N=1237735&amp;layers=ch.kantone.cadastralwebmap-farbe,ch.swisstopo.amtliches-strassenverzeichnis,ch.bfs.gebaeude_wohnungs_register,KML||https://tinyurl.com/yy7ya4g9/ZH/0136_bdg_erw.kml" TargetMode="External"/><Relationship Id="rId1313" Type="http://schemas.openxmlformats.org/officeDocument/2006/relationships/hyperlink" Target="https://map.geo.admin.ch/?zoom=13&amp;E=2686878&amp;N=1241712&amp;layers=ch.kantone.cadastralwebmap-farbe,ch.swisstopo.amtliches-strassenverzeichnis,ch.bfs.gebaeude_wohnungs_register,KML||https://tinyurl.com/yy7ya4g9/ZH/0154_bdg_erw.kml" TargetMode="External"/><Relationship Id="rId1520" Type="http://schemas.openxmlformats.org/officeDocument/2006/relationships/hyperlink" Target="https://map.geo.admin.ch/?zoom=13&amp;E=2700502.791&amp;N=1247074.874&amp;layers=ch.kantone.cadastralwebmap-farbe,ch.swisstopo.amtliches-strassenverzeichnis,ch.bfs.gebaeude_wohnungs_register,KML||https://tinyurl.com/yy7ya4g9/ZH/0177_bdg_erw.kml" TargetMode="External"/><Relationship Id="rId1965" Type="http://schemas.openxmlformats.org/officeDocument/2006/relationships/hyperlink" Target="https://map.geo.admin.ch/?zoom=13&amp;E=2674899.995&amp;N=1250178.663&amp;layers=ch.kantone.cadastralwebmap-farbe,ch.swisstopo.amtliches-strassenverzeichnis,ch.bfs.gebaeude_wohnungs_register,KML||https://tinyurl.com/yy7ya4g9/ZH/0243_bdg_erw.kml" TargetMode="External"/><Relationship Id="rId1618" Type="http://schemas.openxmlformats.org/officeDocument/2006/relationships/hyperlink" Target="https://map.geo.admin.ch/?zoom=13&amp;E=2689217.608&amp;N=1250254.271&amp;layers=ch.kantone.cadastralwebmap-farbe,ch.swisstopo.amtliches-strassenverzeichnis,ch.bfs.gebaeude_wohnungs_register,KML||https://tinyurl.com/yy7ya4g9/ZH/0191_bdg_erw.kml" TargetMode="External"/><Relationship Id="rId1825" Type="http://schemas.openxmlformats.org/officeDocument/2006/relationships/hyperlink" Target="https://map.geo.admin.ch/?zoom=13&amp;E=2702635&amp;N=1262420&amp;layers=ch.kantone.cadastralwebmap-farbe,ch.swisstopo.amtliches-strassenverzeichnis,ch.bfs.gebaeude_wohnungs_register,KML||https://tinyurl.com/yy7ya4g9/ZH/0219_bdg_erw.kml" TargetMode="External"/><Relationship Id="rId199" Type="http://schemas.openxmlformats.org/officeDocument/2006/relationships/hyperlink" Target="https://map.geo.admin.ch/?zoom=13&amp;E=2683386.5&amp;N=1262907&amp;layers=ch.kantone.cadastralwebmap-farbe,ch.swisstopo.amtliches-strassenverzeichnis,ch.bfs.gebaeude_wohnungs_register,KML||https://tinyurl.com/yy7ya4g9/ZH/0053_bdg_erw.kml" TargetMode="External"/><Relationship Id="rId2087" Type="http://schemas.openxmlformats.org/officeDocument/2006/relationships/hyperlink" Target="https://map.geo.admin.ch/?zoom=13&amp;E=2693138.704&amp;N=1231151.704&amp;layers=ch.kantone.cadastralwebmap-farbe,ch.swisstopo.amtliches-strassenverzeichnis,ch.bfs.gebaeude_wohnungs_register,KML||https://tinyurl.com/yy7ya4g9/ZH/0293_bdg_erw.kml" TargetMode="External"/><Relationship Id="rId266" Type="http://schemas.openxmlformats.org/officeDocument/2006/relationships/hyperlink" Target="https://map.geo.admin.ch/?zoom=13&amp;E=2680886.768&amp;N=1264592.701&amp;layers=ch.kantone.cadastralwebmap-farbe,ch.swisstopo.amtliches-strassenverzeichnis,ch.bfs.gebaeude_wohnungs_register,KML||https://tinyurl.com/yy7ya4g9/ZH/0059_bdg_erw.kml" TargetMode="External"/><Relationship Id="rId473" Type="http://schemas.openxmlformats.org/officeDocument/2006/relationships/hyperlink" Target="https://map.geo.admin.ch/?zoom=13&amp;E=2684858&amp;N=1259622&amp;layers=ch.kantone.cadastralwebmap-farbe,ch.swisstopo.amtliches-strassenverzeichnis,ch.bfs.gebaeude_wohnungs_register,KML||https://tinyurl.com/yy7ya4g9/ZH/0072_bdg_erw.kml" TargetMode="External"/><Relationship Id="rId680" Type="http://schemas.openxmlformats.org/officeDocument/2006/relationships/hyperlink" Target="https://map.geo.admin.ch/?zoom=13&amp;E=2682371.794&amp;N=1255822.959&amp;layers=ch.kantone.cadastralwebmap-farbe,ch.swisstopo.amtliches-strassenverzeichnis,ch.bfs.gebaeude_wohnungs_register,KML||https://tinyurl.com/yy7ya4g9/ZH/0097_bdg_erw.kml" TargetMode="External"/><Relationship Id="rId2154" Type="http://schemas.openxmlformats.org/officeDocument/2006/relationships/hyperlink" Target="https://map.geo.admin.ch/?zoom=13&amp;E=2688032&amp;N=1229548&amp;layers=ch.kantone.cadastralwebmap-farbe,ch.swisstopo.amtliches-strassenverzeichnis,ch.bfs.gebaeude_wohnungs_register,KML||https://tinyurl.com/yy7ya4g9/ZH/0295_bdg_erw.kml" TargetMode="External"/><Relationship Id="rId126" Type="http://schemas.openxmlformats.org/officeDocument/2006/relationships/hyperlink" Target="https://map.geo.admin.ch/?zoom=13&amp;E=2688765&amp;N=1279639&amp;layers=ch.kantone.cadastralwebmap-farbe,ch.swisstopo.amtliches-strassenverzeichnis,ch.bfs.gebaeude_wohnungs_register,KML||https://tinyurl.com/yy7ya4g9/ZH/0025_bdg_erw.kml" TargetMode="External"/><Relationship Id="rId333" Type="http://schemas.openxmlformats.org/officeDocument/2006/relationships/hyperlink" Target="https://map.geo.admin.ch/?zoom=13&amp;E=2686451&amp;N=1256504&amp;layers=ch.kantone.cadastralwebmap-farbe,ch.swisstopo.amtliches-strassenverzeichnis,ch.bfs.gebaeude_wohnungs_register,KML||https://tinyurl.com/yy7ya4g9/ZH/0062_bdg_erw.kml" TargetMode="External"/><Relationship Id="rId540" Type="http://schemas.openxmlformats.org/officeDocument/2006/relationships/hyperlink" Target="https://map.geo.admin.ch/?zoom=13&amp;E=2675490.413&amp;N=1255773.844&amp;layers=ch.kantone.cadastralwebmap-farbe,ch.swisstopo.amtliches-strassenverzeichnis,ch.bfs.gebaeude_wohnungs_register,KML||https://tinyurl.com/yy7ya4g9/ZH/0084_bdg_erw.kml" TargetMode="External"/><Relationship Id="rId778" Type="http://schemas.openxmlformats.org/officeDocument/2006/relationships/hyperlink" Target="https://map.geo.admin.ch/?zoom=13&amp;E=2706858.763&amp;N=1236016.805&amp;layers=ch.kantone.cadastralwebmap-farbe,ch.swisstopo.amtliches-strassenverzeichnis,ch.bfs.gebaeude_wohnungs_register,KML||https://tinyurl.com/yy7ya4g9/ZH/0113_bdg_erw.kml" TargetMode="External"/><Relationship Id="rId985" Type="http://schemas.openxmlformats.org/officeDocument/2006/relationships/hyperlink" Target="https://map.geo.admin.ch/?zoom=13&amp;E=2701877.707&amp;N=1243030.764&amp;layers=ch.kantone.cadastralwebmap-farbe,ch.swisstopo.amtliches-strassenverzeichnis,ch.bfs.gebaeude_wohnungs_register,KML||https://tinyurl.com/yy7ya4g9/ZH/0121_bdg_erw.kml" TargetMode="External"/><Relationship Id="rId1170" Type="http://schemas.openxmlformats.org/officeDocument/2006/relationships/hyperlink" Target="https://map.geo.admin.ch/?zoom=13&amp;E=2696156&amp;N=1229044&amp;layers=ch.kantone.cadastralwebmap-farbe,ch.swisstopo.amtliches-strassenverzeichnis,ch.bfs.gebaeude_wohnungs_register,KML||https://tinyurl.com/yy7ya4g9/ZH/0138_bdg_erw.kml" TargetMode="External"/><Relationship Id="rId2014" Type="http://schemas.openxmlformats.org/officeDocument/2006/relationships/hyperlink" Target="https://map.geo.admin.ch/?zoom=13&amp;E=2677374.823&amp;N=1249360.089&amp;layers=ch.kantone.cadastralwebmap-farbe,ch.swisstopo.amtliches-strassenverzeichnis,ch.bfs.gebaeude_wohnungs_register,KML||https://tinyurl.com/yy7ya4g9/ZH/0247_bdg_erw.kml" TargetMode="External"/><Relationship Id="rId638" Type="http://schemas.openxmlformats.org/officeDocument/2006/relationships/hyperlink" Target="https://map.geo.admin.ch/?zoom=13&amp;E=2672716.967&amp;N=1260257.54&amp;layers=ch.kantone.cadastralwebmap-farbe,ch.swisstopo.amtliches-strassenverzeichnis,ch.bfs.gebaeude_wohnungs_register,KML||https://tinyurl.com/yy7ya4g9/ZH/0093_bdg_erw.kml" TargetMode="External"/><Relationship Id="rId845" Type="http://schemas.openxmlformats.org/officeDocument/2006/relationships/hyperlink" Target="https://map.geo.admin.ch/?zoom=13&amp;E=2706355&amp;N=1242061&amp;layers=ch.kantone.cadastralwebmap-farbe,ch.swisstopo.amtliches-strassenverzeichnis,ch.bfs.gebaeude_wohnungs_register,KML||https://tinyurl.com/yy7ya4g9/ZH/0117_bdg_erw.kml" TargetMode="External"/><Relationship Id="rId1030" Type="http://schemas.openxmlformats.org/officeDocument/2006/relationships/hyperlink" Target="https://map.geo.admin.ch/?zoom=13&amp;E=2682376.689&amp;N=1239920.973&amp;layers=ch.kantone.cadastralwebmap-farbe,ch.swisstopo.amtliches-strassenverzeichnis,ch.bfs.gebaeude_wohnungs_register,KML||https://tinyurl.com/yy7ya4g9/ZH/0131_bdg_erw.kml" TargetMode="External"/><Relationship Id="rId1268" Type="http://schemas.openxmlformats.org/officeDocument/2006/relationships/hyperlink" Target="https://map.geo.admin.ch/?zoom=13&amp;E=2687302.341&amp;N=1239635.65&amp;layers=ch.kantone.cadastralwebmap-farbe,ch.swisstopo.amtliches-strassenverzeichnis,ch.bfs.gebaeude_wohnungs_register,KML||https://tinyurl.com/yy7ya4g9/ZH/0151_bdg_erw.kml" TargetMode="External"/><Relationship Id="rId1475" Type="http://schemas.openxmlformats.org/officeDocument/2006/relationships/hyperlink" Target="https://map.geo.admin.ch/?zoom=13&amp;E=2688282.577&amp;N=1244532.09&amp;layers=ch.kantone.cadastralwebmap-farbe,ch.swisstopo.amtliches-strassenverzeichnis,ch.bfs.gebaeude_wohnungs_register,KML||https://tinyurl.com/yy7ya4g9/ZH/0161_bdg_erw.kml" TargetMode="External"/><Relationship Id="rId1682" Type="http://schemas.openxmlformats.org/officeDocument/2006/relationships/hyperlink" Target="https://map.geo.admin.ch/?zoom=13&amp;E=2691876&amp;N=1248788&amp;layers=ch.kantone.cadastralwebmap-farbe,ch.swisstopo.amtliches-strassenverzeichnis,ch.bfs.gebaeude_wohnungs_register,KML||https://tinyurl.com/yy7ya4g9/ZH/0197_bdg_erw.kml" TargetMode="External"/><Relationship Id="rId400" Type="http://schemas.openxmlformats.org/officeDocument/2006/relationships/hyperlink" Target="https://map.geo.admin.ch/?zoom=13&amp;E=2685109&amp;N=1252645&amp;layers=ch.kantone.cadastralwebmap-farbe,ch.swisstopo.amtliches-strassenverzeichnis,ch.bfs.gebaeude_wohnungs_register,KML||https://tinyurl.com/yy7ya4g9/ZH/0066_bdg_erw.kml" TargetMode="External"/><Relationship Id="rId705" Type="http://schemas.openxmlformats.org/officeDocument/2006/relationships/hyperlink" Target="https://map.geo.admin.ch/?zoom=13&amp;E=2682006.586&amp;N=1257071.633&amp;layers=ch.kantone.cadastralwebmap-farbe,ch.swisstopo.amtliches-strassenverzeichnis,ch.bfs.gebaeude_wohnungs_register,KML||https://tinyurl.com/yy7ya4g9/ZH/0097_bdg_erw.kml" TargetMode="External"/><Relationship Id="rId1128" Type="http://schemas.openxmlformats.org/officeDocument/2006/relationships/hyperlink" Target="https://map.geo.admin.ch/?zoom=13&amp;E=2685457&amp;N=1236982&amp;layers=ch.kantone.cadastralwebmap-farbe,ch.swisstopo.amtliches-strassenverzeichnis,ch.bfs.gebaeude_wohnungs_register,KML||https://tinyurl.com/yy7ya4g9/ZH/0137_bdg_erw.kml" TargetMode="External"/><Relationship Id="rId1335" Type="http://schemas.openxmlformats.org/officeDocument/2006/relationships/hyperlink" Target="https://map.geo.admin.ch/?zoom=13&amp;E=2687933.238&amp;N=1242231.15&amp;layers=ch.kantone.cadastralwebmap-farbe,ch.swisstopo.amtliches-strassenverzeichnis,ch.bfs.gebaeude_wohnungs_register,KML||https://tinyurl.com/yy7ya4g9/ZH/0154_bdg_erw.kml" TargetMode="External"/><Relationship Id="rId1542" Type="http://schemas.openxmlformats.org/officeDocument/2006/relationships/hyperlink" Target="https://map.geo.admin.ch/?zoom=13&amp;E=2700250&amp;N=1253724&amp;layers=ch.kantone.cadastralwebmap-farbe,ch.swisstopo.amtliches-strassenverzeichnis,ch.bfs.gebaeude_wohnungs_register,KML||https://tinyurl.com/yy7ya4g9/ZH/0180_bdg_erw.kml" TargetMode="External"/><Relationship Id="rId1987" Type="http://schemas.openxmlformats.org/officeDocument/2006/relationships/hyperlink" Target="https://map.geo.admin.ch/?zoom=13&amp;E=2673245&amp;N=1252831&amp;layers=ch.kantone.cadastralwebmap-farbe,ch.swisstopo.amtliches-strassenverzeichnis,ch.bfs.gebaeude_wohnungs_register,KML||https://tinyurl.com/yy7ya4g9/ZH/0244_bdg_erw.kml" TargetMode="External"/><Relationship Id="rId912" Type="http://schemas.openxmlformats.org/officeDocument/2006/relationships/hyperlink" Target="https://map.geo.admin.ch/?zoom=13&amp;E=2706690.03&amp;N=1239730.86&amp;layers=ch.kantone.cadastralwebmap-farbe,ch.swisstopo.amtliches-strassenverzeichnis,ch.bfs.gebaeude_wohnungs_register,KML||https://tinyurl.com/yy7ya4g9/ZH/0117_bdg_erw.kml" TargetMode="External"/><Relationship Id="rId1847" Type="http://schemas.openxmlformats.org/officeDocument/2006/relationships/hyperlink" Target="https://map.geo.admin.ch/?zoom=13&amp;E=2695722.451&amp;N=1265008.681&amp;layers=ch.kantone.cadastralwebmap-farbe,ch.swisstopo.amtliches-strassenverzeichnis,ch.bfs.gebaeude_wohnungs_register,KML||https://tinyurl.com/yy7ya4g9/ZH/0227_bdg_erw.kml" TargetMode="External"/><Relationship Id="rId41" Type="http://schemas.openxmlformats.org/officeDocument/2006/relationships/hyperlink" Target="https://map.geo.admin.ch/?zoom=13&amp;E=2682620&amp;N=1233726&amp;layers=ch.kantone.cadastralwebmap-farbe,ch.swisstopo.amtliches-strassenverzeichnis,ch.bfs.gebaeude_wohnungs_register,KML||https://tinyurl.com/yy7ya4g9/ZH/0004_bdg_erw.kml" TargetMode="External"/><Relationship Id="rId1402" Type="http://schemas.openxmlformats.org/officeDocument/2006/relationships/hyperlink" Target="https://map.geo.admin.ch/?zoom=13&amp;E=2698311&amp;N=1232506&amp;layers=ch.kantone.cadastralwebmap-farbe,ch.swisstopo.amtliches-strassenverzeichnis,ch.bfs.gebaeude_wohnungs_register,KML||https://tinyurl.com/yy7ya4g9/ZH/0158_bdg_erw.kml" TargetMode="External"/><Relationship Id="rId1707" Type="http://schemas.openxmlformats.org/officeDocument/2006/relationships/hyperlink" Target="https://map.geo.admin.ch/?zoom=13&amp;E=2698316.035&amp;N=1246442.606&amp;layers=ch.kantone.cadastralwebmap-farbe,ch.swisstopo.amtliches-strassenverzeichnis,ch.bfs.gebaeude_wohnungs_register,KML||https://tinyurl.com/yy7ya4g9/ZH/0198_bdg_erw.kml" TargetMode="External"/><Relationship Id="rId190" Type="http://schemas.openxmlformats.org/officeDocument/2006/relationships/hyperlink" Target="https://map.geo.admin.ch/?zoom=13&amp;E=2682623.083&amp;N=1264334.955&amp;layers=ch.kantone.cadastralwebmap-farbe,ch.swisstopo.amtliches-strassenverzeichnis,ch.bfs.gebaeude_wohnungs_register,KML||https://tinyurl.com/yy7ya4g9/ZH/0053_bdg_erw.kml" TargetMode="External"/><Relationship Id="rId288" Type="http://schemas.openxmlformats.org/officeDocument/2006/relationships/hyperlink" Target="https://map.geo.admin.ch/?zoom=13&amp;E=2680796.749&amp;N=1262125.844&amp;layers=ch.kantone.cadastralwebmap-farbe,ch.swisstopo.amtliches-strassenverzeichnis,ch.bfs.gebaeude_wohnungs_register,KML||https://tinyurl.com/yy7ya4g9/ZH/0060_bdg_erw.kml" TargetMode="External"/><Relationship Id="rId1914" Type="http://schemas.openxmlformats.org/officeDocument/2006/relationships/hyperlink" Target="https://map.geo.admin.ch/?zoom=13&amp;E=2704466.5&amp;N=1256216.875&amp;layers=ch.kantone.cadastralwebmap-farbe,ch.swisstopo.amtliches-strassenverzeichnis,ch.bfs.gebaeude_wohnungs_register,KML||https://tinyurl.com/yy7ya4g9/ZH/0231_bdg_erw.kml" TargetMode="External"/><Relationship Id="rId495" Type="http://schemas.openxmlformats.org/officeDocument/2006/relationships/hyperlink" Target="https://map.geo.admin.ch/?zoom=13&amp;E=2684141.551&amp;N=1259258.639&amp;layers=ch.kantone.cadastralwebmap-farbe,ch.swisstopo.amtliches-strassenverzeichnis,ch.bfs.gebaeude_wohnungs_register,KML||https://tinyurl.com/yy7ya4g9/ZH/0072_bdg_erw.kml" TargetMode="External"/><Relationship Id="rId2176" Type="http://schemas.openxmlformats.org/officeDocument/2006/relationships/hyperlink" Target="https://map.geo.admin.ch/?zoom=13&amp;E=2695261.5&amp;N=1252850.625&amp;layers=ch.kantone.cadastralwebmap-farbe,ch.swisstopo.amtliches-strassenverzeichnis,ch.bfs.gebaeude_wohnungs_register,KML||https://tinyurl.com/yy7ya4g9/ZH/0296_bdg_erw.kml" TargetMode="External"/><Relationship Id="rId148" Type="http://schemas.openxmlformats.org/officeDocument/2006/relationships/hyperlink" Target="https://map.geo.admin.ch/?zoom=13&amp;E=2687250&amp;N=1276822&amp;layers=ch.kantone.cadastralwebmap-farbe,ch.swisstopo.amtliches-strassenverzeichnis,ch.bfs.gebaeude_wohnungs_register,KML||https://tinyurl.com/yy7ya4g9/ZH/0038_bdg_erw.kml" TargetMode="External"/><Relationship Id="rId355" Type="http://schemas.openxmlformats.org/officeDocument/2006/relationships/hyperlink" Target="https://map.geo.admin.ch/?zoom=13&amp;E=2687286.786&amp;N=1257259.54&amp;layers=ch.kantone.cadastralwebmap-farbe,ch.swisstopo.amtliches-strassenverzeichnis,ch.bfs.gebaeude_wohnungs_register,KML||https://tinyurl.com/yy7ya4g9/ZH/0062_bdg_erw.kml" TargetMode="External"/><Relationship Id="rId562" Type="http://schemas.openxmlformats.org/officeDocument/2006/relationships/hyperlink" Target="https://map.geo.admin.ch/?zoom=13&amp;E=2671310.987&amp;N=1255472.966&amp;layers=ch.kantone.cadastralwebmap-farbe,ch.swisstopo.amtliches-strassenverzeichnis,ch.bfs.gebaeude_wohnungs_register,KML||https://tinyurl.com/yy7ya4g9/ZH/0087_bdg_erw.kml" TargetMode="External"/><Relationship Id="rId1192" Type="http://schemas.openxmlformats.org/officeDocument/2006/relationships/hyperlink" Target="https://map.geo.admin.ch/?zoom=13&amp;E=2684384.566&amp;N=1240044.958&amp;layers=ch.kantone.cadastralwebmap-farbe,ch.swisstopo.amtliches-strassenverzeichnis,ch.bfs.gebaeude_wohnungs_register,KML||https://tinyurl.com/yy7ya4g9/ZH/0139_bdg_erw.kml" TargetMode="External"/><Relationship Id="rId2036" Type="http://schemas.openxmlformats.org/officeDocument/2006/relationships/hyperlink" Target="https://map.geo.admin.ch/?zoom=13&amp;E=2676399.123&amp;N=1251890.145&amp;layers=ch.kantone.cadastralwebmap-farbe,ch.swisstopo.amtliches-strassenverzeichnis,ch.bfs.gebaeude_wohnungs_register,KML||https://tinyurl.com/yy7ya4g9/ZH/0249_bdg_erw.kml" TargetMode="External"/><Relationship Id="rId215" Type="http://schemas.openxmlformats.org/officeDocument/2006/relationships/hyperlink" Target="https://map.geo.admin.ch/?zoom=13&amp;E=2682858.757&amp;N=1263416.216&amp;layers=ch.kantone.cadastralwebmap-farbe,ch.swisstopo.amtliches-strassenverzeichnis,ch.bfs.gebaeude_wohnungs_register,KML||https://tinyurl.com/yy7ya4g9/ZH/0053_bdg_erw.kml" TargetMode="External"/><Relationship Id="rId422" Type="http://schemas.openxmlformats.org/officeDocument/2006/relationships/hyperlink" Target="https://map.geo.admin.ch/?zoom=13&amp;E=2682987&amp;N=1273778&amp;layers=ch.kantone.cadastralwebmap-farbe,ch.swisstopo.amtliches-strassenverzeichnis,ch.bfs.gebaeude_wohnungs_register,KML||https://tinyurl.com/yy7ya4g9/ZH/0067_bdg_erw.kml" TargetMode="External"/><Relationship Id="rId867" Type="http://schemas.openxmlformats.org/officeDocument/2006/relationships/hyperlink" Target="https://map.geo.admin.ch/?zoom=13&amp;E=2707704.185&amp;N=1239529.8&amp;layers=ch.kantone.cadastralwebmap-farbe,ch.swisstopo.amtliches-strassenverzeichnis,ch.bfs.gebaeude_wohnungs_register,KML||https://tinyurl.com/yy7ya4g9/ZH/0117_bdg_erw.kml" TargetMode="External"/><Relationship Id="rId1052" Type="http://schemas.openxmlformats.org/officeDocument/2006/relationships/hyperlink" Target="https://map.geo.admin.ch/?zoom=13&amp;E=2681535&amp;N=1239818&amp;layers=ch.kantone.cadastralwebmap-farbe,ch.swisstopo.amtliches-strassenverzeichnis,ch.bfs.gebaeude_wohnungs_register,KML||https://tinyurl.com/yy7ya4g9/ZH/0131_bdg_erw.kml" TargetMode="External"/><Relationship Id="rId1497" Type="http://schemas.openxmlformats.org/officeDocument/2006/relationships/hyperlink" Target="https://map.geo.admin.ch/?zoom=13&amp;E=2695384&amp;N=1256084&amp;layers=ch.kantone.cadastralwebmap-farbe,ch.swisstopo.amtliches-strassenverzeichnis,ch.bfs.gebaeude_wohnungs_register,KML||https://tinyurl.com/yy7ya4g9/ZH/0176_bdg_erw.kml" TargetMode="External"/><Relationship Id="rId2103" Type="http://schemas.openxmlformats.org/officeDocument/2006/relationships/hyperlink" Target="https://map.geo.admin.ch/?zoom=13&amp;E=2692779.117&amp;N=1231600.405&amp;layers=ch.kantone.cadastralwebmap-farbe,ch.swisstopo.amtliches-strassenverzeichnis,ch.bfs.gebaeude_wohnungs_register,KML||https://tinyurl.com/yy7ya4g9/ZH/0293_bdg_erw.kml" TargetMode="External"/><Relationship Id="rId727" Type="http://schemas.openxmlformats.org/officeDocument/2006/relationships/hyperlink" Target="https://map.geo.admin.ch/?zoom=13&amp;E=2673242.485&amp;N=1261297.595&amp;layers=ch.kantone.cadastralwebmap-farbe,ch.swisstopo.amtliches-strassenverzeichnis,ch.bfs.gebaeude_wohnungs_register,KML||https://tinyurl.com/yy7ya4g9/ZH/0099_bdg_erw.kml" TargetMode="External"/><Relationship Id="rId934" Type="http://schemas.openxmlformats.org/officeDocument/2006/relationships/hyperlink" Target="https://map.geo.admin.ch/?zoom=13&amp;E=2700693.845&amp;N=1243592.074&amp;layers=ch.kantone.cadastralwebmap-farbe,ch.swisstopo.amtliches-strassenverzeichnis,ch.bfs.gebaeude_wohnungs_register,KML||https://tinyurl.com/yy7ya4g9/ZH/0119_bdg_erw.kml" TargetMode="External"/><Relationship Id="rId1357" Type="http://schemas.openxmlformats.org/officeDocument/2006/relationships/hyperlink" Target="https://map.geo.admin.ch/?zoom=13&amp;E=2691728.352&amp;N=1235652.25&amp;layers=ch.kantone.cadastralwebmap-farbe,ch.swisstopo.amtliches-strassenverzeichnis,ch.bfs.gebaeude_wohnungs_register,KML||https://tinyurl.com/yy7ya4g9/ZH/0156_bdg_erw.kml" TargetMode="External"/><Relationship Id="rId1564" Type="http://schemas.openxmlformats.org/officeDocument/2006/relationships/hyperlink" Target="https://map.geo.admin.ch/?zoom=13&amp;E=2687080.48&amp;N=1249798.832&amp;layers=ch.kantone.cadastralwebmap-farbe,ch.swisstopo.amtliches-strassenverzeichnis,ch.bfs.gebaeude_wohnungs_register,KML||https://tinyurl.com/yy7ya4g9/ZH/0191_bdg_erw.kml" TargetMode="External"/><Relationship Id="rId1771" Type="http://schemas.openxmlformats.org/officeDocument/2006/relationships/hyperlink" Target="https://map.geo.admin.ch/?zoom=13&amp;E=2694179&amp;N=1249698&amp;layers=ch.kantone.cadastralwebmap-farbe,ch.swisstopo.amtliches-strassenverzeichnis,ch.bfs.gebaeude_wohnungs_register,KML||https://tinyurl.com/yy7ya4g9/ZH/0199_bdg_erw.kml" TargetMode="External"/><Relationship Id="rId63" Type="http://schemas.openxmlformats.org/officeDocument/2006/relationships/hyperlink" Target="https://map.geo.admin.ch/?zoom=13&amp;E=2677327.25&amp;N=1230790.125&amp;layers=ch.kantone.cadastralwebmap-farbe,ch.swisstopo.amtliches-strassenverzeichnis,ch.bfs.gebaeude_wohnungs_register,KML||https://tinyurl.com/yy7ya4g9/ZH/0007_bdg_erw.kml" TargetMode="External"/><Relationship Id="rId1217" Type="http://schemas.openxmlformats.org/officeDocument/2006/relationships/hyperlink" Target="https://map.geo.admin.ch/?zoom=13&amp;E=2683921.163&amp;N=1240600.792&amp;layers=ch.kantone.cadastralwebmap-farbe,ch.swisstopo.amtliches-strassenverzeichnis,ch.bfs.gebaeude_wohnungs_register,KML||https://tinyurl.com/yy7ya4g9/ZH/0139_bdg_erw.kml" TargetMode="External"/><Relationship Id="rId1424" Type="http://schemas.openxmlformats.org/officeDocument/2006/relationships/hyperlink" Target="https://map.geo.admin.ch/?zoom=13&amp;E=2693925.57&amp;N=1235121.409&amp;layers=ch.kantone.cadastralwebmap-farbe,ch.swisstopo.amtliches-strassenverzeichnis,ch.bfs.gebaeude_wohnungs_register,KML||https://tinyurl.com/yy7ya4g9/ZH/0159_bdg_erw.kml" TargetMode="External"/><Relationship Id="rId1631" Type="http://schemas.openxmlformats.org/officeDocument/2006/relationships/hyperlink" Target="https://map.geo.admin.ch/?zoom=13&amp;E=2687752.793&amp;N=1251007.472&amp;layers=ch.kantone.cadastralwebmap-farbe,ch.swisstopo.amtliches-strassenverzeichnis,ch.bfs.gebaeude_wohnungs_register,KML||https://tinyurl.com/yy7ya4g9/ZH/0191_bdg_erw.kml" TargetMode="External"/><Relationship Id="rId1869" Type="http://schemas.openxmlformats.org/officeDocument/2006/relationships/hyperlink" Target="https://map.geo.admin.ch/?zoom=13&amp;E=2697220.606&amp;N=1265082.447&amp;layers=ch.kantone.cadastralwebmap-farbe,ch.swisstopo.amtliches-strassenverzeichnis,ch.bfs.gebaeude_wohnungs_register,KML||https://tinyurl.com/yy7ya4g9/ZH/0227_bdg_erw.kml" TargetMode="External"/><Relationship Id="rId1729" Type="http://schemas.openxmlformats.org/officeDocument/2006/relationships/hyperlink" Target="https://map.geo.admin.ch/?zoom=13&amp;E=2694150&amp;N=1249933&amp;layers=ch.kantone.cadastralwebmap-farbe,ch.swisstopo.amtliches-strassenverzeichnis,ch.bfs.gebaeude_wohnungs_register,KML||https://tinyurl.com/yy7ya4g9/ZH/0199_bdg_erw.kml" TargetMode="External"/><Relationship Id="rId1936" Type="http://schemas.openxmlformats.org/officeDocument/2006/relationships/hyperlink" Target="https://map.geo.admin.ch/?zoom=13&amp;E=2676800.572&amp;N=1246002.151&amp;layers=ch.kantone.cadastralwebmap-farbe,ch.swisstopo.amtliches-strassenverzeichnis,ch.bfs.gebaeude_wohnungs_register,KML||https://tinyurl.com/yy7ya4g9/ZH/0242_bdg_erw.kml" TargetMode="External"/><Relationship Id="rId2198" Type="http://schemas.openxmlformats.org/officeDocument/2006/relationships/hyperlink" Target="https://map.geo.admin.ch/?zoom=13&amp;E=2706853.246&amp;N=1250367.087&amp;layers=ch.kantone.cadastralwebmap-farbe,ch.swisstopo.amtliches-strassenverzeichnis,ch.bfs.gebaeude_wohnungs_register,KML||https://tinyurl.com/yy7ya4g9/ZH/0297_bdg_erw.kml" TargetMode="External"/><Relationship Id="rId377" Type="http://schemas.openxmlformats.org/officeDocument/2006/relationships/hyperlink" Target="https://map.geo.admin.ch/?zoom=13&amp;E=2687802.863&amp;N=1258765.858&amp;layers=ch.kantone.cadastralwebmap-farbe,ch.swisstopo.amtliches-strassenverzeichnis,ch.bfs.gebaeude_wohnungs_register,KML||https://tinyurl.com/yy7ya4g9/ZH/0063_bdg_erw.kml" TargetMode="External"/><Relationship Id="rId584" Type="http://schemas.openxmlformats.org/officeDocument/2006/relationships/hyperlink" Target="https://map.geo.admin.ch/?zoom=13&amp;E=2680032.083&amp;N=1260047.422&amp;layers=ch.kantone.cadastralwebmap-farbe,ch.swisstopo.amtliches-strassenverzeichnis,ch.bfs.gebaeude_wohnungs_register,KML||https://tinyurl.com/yy7ya4g9/ZH/0089_bdg_erw.kml" TargetMode="External"/><Relationship Id="rId2058" Type="http://schemas.openxmlformats.org/officeDocument/2006/relationships/hyperlink" Target="https://map.geo.admin.ch/?zoom=13&amp;E=2693124.489&amp;N=1272116.816&amp;layers=ch.kantone.cadastralwebmap-farbe,ch.swisstopo.amtliches-strassenverzeichnis,ch.bfs.gebaeude_wohnungs_register,KML||https://tinyurl.com/yy7ya4g9/ZH/0291_bdg_erw.kml" TargetMode="External"/><Relationship Id="rId5" Type="http://schemas.openxmlformats.org/officeDocument/2006/relationships/hyperlink" Target="https://map.geo.admin.ch/?zoom=13&amp;E=2676690.49&amp;N=1237152.08&amp;layers=ch.kantone.cadastralwebmap-farbe,ch.swisstopo.amtliches-strassenverzeichnis,ch.bfs.gebaeude_wohnungs_register,KML||https://tinyurl.com/yy7ya4g9/ZH/0002_bdg_erw.kml" TargetMode="External"/><Relationship Id="rId237" Type="http://schemas.openxmlformats.org/officeDocument/2006/relationships/hyperlink" Target="https://map.geo.admin.ch/?zoom=13&amp;E=2689273.147&amp;N=1252703.981&amp;layers=ch.kantone.cadastralwebmap-farbe,ch.swisstopo.amtliches-strassenverzeichnis,ch.bfs.gebaeude_wohnungs_register,KML||https://tinyurl.com/yy7ya4g9/ZH/0054_bdg_erw.kml" TargetMode="External"/><Relationship Id="rId791" Type="http://schemas.openxmlformats.org/officeDocument/2006/relationships/hyperlink" Target="https://map.geo.admin.ch/?zoom=13&amp;E=2713903&amp;N=1244549&amp;layers=ch.kantone.cadastralwebmap-farbe,ch.swisstopo.amtliches-strassenverzeichnis,ch.bfs.gebaeude_wohnungs_register,KML||https://tinyurl.com/yy7ya4g9/ZH/0114_bdg_erw.kml" TargetMode="External"/><Relationship Id="rId889" Type="http://schemas.openxmlformats.org/officeDocument/2006/relationships/hyperlink" Target="https://map.geo.admin.ch/?zoom=13&amp;E=2704464.618&amp;N=1240500.346&amp;layers=ch.kantone.cadastralwebmap-farbe,ch.swisstopo.amtliches-strassenverzeichnis,ch.bfs.gebaeude_wohnungs_register,KML||https://tinyurl.com/yy7ya4g9/ZH/0117_bdg_erw.kml" TargetMode="External"/><Relationship Id="rId1074" Type="http://schemas.openxmlformats.org/officeDocument/2006/relationships/hyperlink" Target="https://map.geo.admin.ch/?zoom=13&amp;E=2684120.403&amp;N=1241868.557&amp;layers=ch.kantone.cadastralwebmap-farbe,ch.swisstopo.amtliches-strassenverzeichnis,ch.bfs.gebaeude_wohnungs_register,KML||https://tinyurl.com/yy7ya4g9/ZH/0135_bdg_erw.kml" TargetMode="External"/><Relationship Id="rId444" Type="http://schemas.openxmlformats.org/officeDocument/2006/relationships/hyperlink" Target="https://map.geo.admin.ch/?zoom=13&amp;E=2686048.931&amp;N=1252159.827&amp;layers=ch.kantone.cadastralwebmap-farbe,ch.swisstopo.amtliches-strassenverzeichnis,ch.bfs.gebaeude_wohnungs_register,KML||https://tinyurl.com/yy7ya4g9/ZH/0069_bdg_erw.kml" TargetMode="External"/><Relationship Id="rId651" Type="http://schemas.openxmlformats.org/officeDocument/2006/relationships/hyperlink" Target="https://map.geo.admin.ch/?zoom=13&amp;E=2677587.885&amp;N=1254517.044&amp;layers=ch.kantone.cadastralwebmap-farbe,ch.swisstopo.amtliches-strassenverzeichnis,ch.bfs.gebaeude_wohnungs_register,KML||https://tinyurl.com/yy7ya4g9/ZH/0096_bdg_erw.kml" TargetMode="External"/><Relationship Id="rId749" Type="http://schemas.openxmlformats.org/officeDocument/2006/relationships/hyperlink" Target="https://map.geo.admin.ch/?zoom=13&amp;E=2704092&amp;N=1235915&amp;layers=ch.kantone.cadastralwebmap-farbe,ch.swisstopo.amtliches-strassenverzeichnis,ch.bfs.gebaeude_wohnungs_register,KML||https://tinyurl.com/yy7ya4g9/ZH/0112_bdg_erw.kml" TargetMode="External"/><Relationship Id="rId1281" Type="http://schemas.openxmlformats.org/officeDocument/2006/relationships/hyperlink" Target="https://map.geo.admin.ch/?zoom=13&amp;E=2689824.918&amp;N=1239164.439&amp;layers=ch.kantone.cadastralwebmap-farbe,ch.swisstopo.amtliches-strassenverzeichnis,ch.bfs.gebaeude_wohnungs_register,KML||https://tinyurl.com/yy7ya4g9/ZH/0152_bdg_erw.kml" TargetMode="External"/><Relationship Id="rId1379" Type="http://schemas.openxmlformats.org/officeDocument/2006/relationships/hyperlink" Target="https://map.geo.admin.ch/?zoom=13&amp;E=2697004&amp;N=1236238&amp;layers=ch.kantone.cadastralwebmap-farbe,ch.swisstopo.amtliches-strassenverzeichnis,ch.bfs.gebaeude_wohnungs_register,KML||https://tinyurl.com/yy7ya4g9/ZH/0157_bdg_erw.kml" TargetMode="External"/><Relationship Id="rId1586" Type="http://schemas.openxmlformats.org/officeDocument/2006/relationships/hyperlink" Target="https://map.geo.admin.ch/?zoom=13&amp;E=2687822&amp;N=1250559&amp;layers=ch.kantone.cadastralwebmap-farbe,ch.swisstopo.amtliches-strassenverzeichnis,ch.bfs.gebaeude_wohnungs_register,KML||https://tinyurl.com/yy7ya4g9/ZH/0191_bdg_erw.kml" TargetMode="External"/><Relationship Id="rId2125" Type="http://schemas.openxmlformats.org/officeDocument/2006/relationships/hyperlink" Target="https://map.geo.admin.ch/?zoom=13&amp;E=2692705.416&amp;N=1231817.044&amp;layers=ch.kantone.cadastralwebmap-farbe,ch.swisstopo.amtliches-strassenverzeichnis,ch.bfs.gebaeude_wohnungs_register,KML||https://tinyurl.com/yy7ya4g9/ZH/0293_bdg_erw.kml" TargetMode="External"/><Relationship Id="rId304" Type="http://schemas.openxmlformats.org/officeDocument/2006/relationships/hyperlink" Target="https://map.geo.admin.ch/?zoom=13&amp;E=2686007.26&amp;N=1256073.3&amp;layers=ch.kantone.cadastralwebmap-farbe,ch.swisstopo.amtliches-strassenverzeichnis,ch.bfs.gebaeude_wohnungs_register,KML||https://tinyurl.com/yy7ya4g9/ZH/0062_bdg_erw.kml" TargetMode="External"/><Relationship Id="rId511" Type="http://schemas.openxmlformats.org/officeDocument/2006/relationships/hyperlink" Target="https://map.geo.admin.ch/?zoom=13&amp;E=2674438.67&amp;N=1256356.332&amp;layers=ch.kantone.cadastralwebmap-farbe,ch.swisstopo.amtliches-strassenverzeichnis,ch.bfs.gebaeude_wohnungs_register,KML||https://tinyurl.com/yy7ya4g9/ZH/0083_bdg_erw.kml" TargetMode="External"/><Relationship Id="rId609" Type="http://schemas.openxmlformats.org/officeDocument/2006/relationships/hyperlink" Target="https://map.geo.admin.ch/?zoom=13&amp;E=2671234.902&amp;N=1262032.695&amp;layers=ch.kantone.cadastralwebmap-farbe,ch.swisstopo.amtliches-strassenverzeichnis,ch.bfs.gebaeude_wohnungs_register,KML||https://tinyurl.com/yy7ya4g9/ZH/0091_bdg_erw.kml" TargetMode="External"/><Relationship Id="rId956" Type="http://schemas.openxmlformats.org/officeDocument/2006/relationships/hyperlink" Target="https://map.geo.admin.ch/?zoom=13&amp;E=2704118.092&amp;N=1243363.116&amp;layers=ch.kantone.cadastralwebmap-farbe,ch.swisstopo.amtliches-strassenverzeichnis,ch.bfs.gebaeude_wohnungs_register,KML||https://tinyurl.com/yy7ya4g9/ZH/0121_bdg_erw.kml" TargetMode="External"/><Relationship Id="rId1141" Type="http://schemas.openxmlformats.org/officeDocument/2006/relationships/hyperlink" Target="https://map.geo.admin.ch/?zoom=13&amp;E=2695891.259&amp;N=1229098.431&amp;layers=ch.kantone.cadastralwebmap-farbe,ch.swisstopo.amtliches-strassenverzeichnis,ch.bfs.gebaeude_wohnungs_register,KML||https://tinyurl.com/yy7ya4g9/ZH/0138_bdg_erw.kml" TargetMode="External"/><Relationship Id="rId1239" Type="http://schemas.openxmlformats.org/officeDocument/2006/relationships/hyperlink" Target="https://map.geo.admin.ch/?zoom=13&amp;E=2684563.72&amp;N=1239492.204&amp;layers=ch.kantone.cadastralwebmap-farbe,ch.swisstopo.amtliches-strassenverzeichnis,ch.bfs.gebaeude_wohnungs_register,KML||https://tinyurl.com/yy7ya4g9/ZH/0141_bdg_erw.kml" TargetMode="External"/><Relationship Id="rId1793" Type="http://schemas.openxmlformats.org/officeDocument/2006/relationships/hyperlink" Target="https://map.geo.admin.ch/?zoom=13&amp;E=2690203.463&amp;N=1252588.269&amp;layers=ch.kantone.cadastralwebmap-farbe,ch.swisstopo.amtliches-strassenverzeichnis,ch.bfs.gebaeude_wohnungs_register,KML||https://tinyurl.com/yy7ya4g9/ZH/0200_bdg_erw.kml" TargetMode="External"/><Relationship Id="rId85" Type="http://schemas.openxmlformats.org/officeDocument/2006/relationships/hyperlink" Target="https://map.geo.admin.ch/?zoom=13&amp;E=2674461.148&amp;N=1235737.423&amp;layers=ch.kantone.cadastralwebmap-farbe,ch.swisstopo.amtliches-strassenverzeichnis,ch.bfs.gebaeude_wohnungs_register,KML||https://tinyurl.com/yy7ya4g9/ZH/0010_bdg_erw.kml" TargetMode="External"/><Relationship Id="rId816" Type="http://schemas.openxmlformats.org/officeDocument/2006/relationships/hyperlink" Target="https://map.geo.admin.ch/?zoom=13&amp;E=2706524.441&amp;N=1239826.198&amp;layers=ch.kantone.cadastralwebmap-farbe,ch.swisstopo.amtliches-strassenverzeichnis,ch.bfs.gebaeude_wohnungs_register,KML||https://tinyurl.com/yy7ya4g9/ZH/0117_bdg_erw.kml" TargetMode="External"/><Relationship Id="rId1001" Type="http://schemas.openxmlformats.org/officeDocument/2006/relationships/hyperlink" Target="https://map.geo.admin.ch/?zoom=13&amp;E=2703536.387&amp;N=1243361.811&amp;layers=ch.kantone.cadastralwebmap-farbe,ch.swisstopo.amtliches-strassenverzeichnis,ch.bfs.gebaeude_wohnungs_register,KML||https://tinyurl.com/yy7ya4g9/ZH/0121_bdg_erw.kml" TargetMode="External"/><Relationship Id="rId1446" Type="http://schemas.openxmlformats.org/officeDocument/2006/relationships/hyperlink" Target="https://map.geo.admin.ch/?zoom=13&amp;E=2686433.789&amp;N=1243561.965&amp;layers=ch.kantone.cadastralwebmap-farbe,ch.swisstopo.amtliches-strassenverzeichnis,ch.bfs.gebaeude_wohnungs_register,KML||https://tinyurl.com/yy7ya4g9/ZH/0161_bdg_erw.kml" TargetMode="External"/><Relationship Id="rId1653" Type="http://schemas.openxmlformats.org/officeDocument/2006/relationships/hyperlink" Target="https://map.geo.admin.ch/?zoom=13&amp;E=2690008&amp;N=1246768&amp;layers=ch.kantone.cadastralwebmap-farbe,ch.swisstopo.amtliches-strassenverzeichnis,ch.bfs.gebaeude_wohnungs_register,KML||https://tinyurl.com/yy7ya4g9/ZH/0193_bdg_erw.kml" TargetMode="External"/><Relationship Id="rId1860" Type="http://schemas.openxmlformats.org/officeDocument/2006/relationships/hyperlink" Target="https://map.geo.admin.ch/?zoom=13&amp;E=2697151.949&amp;N=1266258.773&amp;layers=ch.kantone.cadastralwebmap-farbe,ch.swisstopo.amtliches-strassenverzeichnis,ch.bfs.gebaeude_wohnungs_register,KML||https://tinyurl.com/yy7ya4g9/ZH/0227_bdg_erw.kml" TargetMode="External"/><Relationship Id="rId1306" Type="http://schemas.openxmlformats.org/officeDocument/2006/relationships/hyperlink" Target="https://map.geo.admin.ch/?zoom=13&amp;E=2700042.793&amp;N=1234777.778&amp;layers=ch.kantone.cadastralwebmap-farbe,ch.swisstopo.amtliches-strassenverzeichnis,ch.bfs.gebaeude_wohnungs_register,KML||https://tinyurl.com/yy7ya4g9/ZH/0153_bdg_erw.kml" TargetMode="External"/><Relationship Id="rId1513" Type="http://schemas.openxmlformats.org/officeDocument/2006/relationships/hyperlink" Target="https://map.geo.admin.ch/?zoom=13&amp;E=2695094.313&amp;N=1255553.374&amp;layers=ch.kantone.cadastralwebmap-farbe,ch.swisstopo.amtliches-strassenverzeichnis,ch.bfs.gebaeude_wohnungs_register,KML||https://tinyurl.com/yy7ya4g9/ZH/0176_bdg_erw.kml" TargetMode="External"/><Relationship Id="rId1720" Type="http://schemas.openxmlformats.org/officeDocument/2006/relationships/hyperlink" Target="https://map.geo.admin.ch/?zoom=13&amp;E=2693852.021&amp;N=1248584.002&amp;layers=ch.kantone.cadastralwebmap-farbe,ch.swisstopo.amtliches-strassenverzeichnis,ch.bfs.gebaeude_wohnungs_register,KML||https://tinyurl.com/yy7ya4g9/ZH/0199_bdg_erw.kml" TargetMode="External"/><Relationship Id="rId1958" Type="http://schemas.openxmlformats.org/officeDocument/2006/relationships/hyperlink" Target="https://map.geo.admin.ch/?zoom=13&amp;E=2673887.403&amp;N=1249917.7&amp;layers=ch.kantone.cadastralwebmap-farbe,ch.swisstopo.amtliches-strassenverzeichnis,ch.bfs.gebaeude_wohnungs_register,KML||https://tinyurl.com/yy7ya4g9/ZH/0243_bdg_erw.kml" TargetMode="External"/><Relationship Id="rId12" Type="http://schemas.openxmlformats.org/officeDocument/2006/relationships/hyperlink" Target="https://map.geo.admin.ch/?zoom=13&amp;E=2678189&amp;N=1238220&amp;layers=ch.kantone.cadastralwebmap-farbe,ch.swisstopo.amtliches-strassenverzeichnis,ch.bfs.gebaeude_wohnungs_register,KML||https://tinyurl.com/yy7ya4g9/ZH/0002_bdg_erw.kml" TargetMode="External"/><Relationship Id="rId1818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61" Type="http://schemas.openxmlformats.org/officeDocument/2006/relationships/hyperlink" Target="https://map.geo.admin.ch/?zoom=13&amp;E=2694185.109&amp;N=1277036.737&amp;layers=ch.kantone.cadastralwebmap-farbe,ch.swisstopo.amtliches-strassenverzeichnis,ch.bfs.gebaeude_wohnungs_register,KML||https://tinyurl.com/yy7ya4g9/ZH/0040_bdg_erw.kml" TargetMode="External"/><Relationship Id="rId399" Type="http://schemas.openxmlformats.org/officeDocument/2006/relationships/hyperlink" Target="https://map.geo.admin.ch/?zoom=13&amp;E=2684612&amp;N=1253699&amp;layers=ch.kantone.cadastralwebmap-farbe,ch.swisstopo.amtliches-strassenverzeichnis,ch.bfs.gebaeude_wohnungs_register,KML||https://tinyurl.com/yy7ya4g9/ZH/0066_bdg_erw.kml" TargetMode="External"/><Relationship Id="rId259" Type="http://schemas.openxmlformats.org/officeDocument/2006/relationships/hyperlink" Target="https://map.geo.admin.ch/?zoom=13&amp;E=2687950.221&amp;N=1261794.606&amp;layers=ch.kantone.cadastralwebmap-farbe,ch.swisstopo.amtliches-strassenverzeichnis,ch.bfs.gebaeude_wohnungs_register,KML||https://tinyurl.com/yy7ya4g9/ZH/0056_bdg_erw.kml" TargetMode="External"/><Relationship Id="rId466" Type="http://schemas.openxmlformats.org/officeDocument/2006/relationships/hyperlink" Target="https://map.geo.admin.ch/?zoom=13&amp;E=2680318.559&amp;N=1273316.576&amp;layers=ch.kantone.cadastralwebmap-farbe,ch.swisstopo.amtliches-strassenverzeichnis,ch.bfs.gebaeude_wohnungs_register,KML||https://tinyurl.com/yy7ya4g9/ZH/0071_bdg_erw.kml" TargetMode="External"/><Relationship Id="rId673" Type="http://schemas.openxmlformats.org/officeDocument/2006/relationships/hyperlink" Target="https://map.geo.admin.ch/?zoom=13&amp;E=2677919.699&amp;N=1254743.946&amp;layers=ch.kantone.cadastralwebmap-farbe,ch.swisstopo.amtliches-strassenverzeichnis,ch.bfs.gebaeude_wohnungs_register,KML||https://tinyurl.com/yy7ya4g9/ZH/0096_bdg_erw.kml" TargetMode="External"/><Relationship Id="rId880" Type="http://schemas.openxmlformats.org/officeDocument/2006/relationships/hyperlink" Target="https://map.geo.admin.ch/?zoom=13&amp;E=2707740.061&amp;N=1239475.374&amp;layers=ch.kantone.cadastralwebmap-farbe,ch.swisstopo.amtliches-strassenverzeichnis,ch.bfs.gebaeude_wohnungs_register,KML||https://tinyurl.com/yy7ya4g9/ZH/0117_bdg_erw.kml" TargetMode="External"/><Relationship Id="rId1096" Type="http://schemas.openxmlformats.org/officeDocument/2006/relationships/hyperlink" Target="https://map.geo.admin.ch/?zoom=13&amp;E=2684038.893&amp;N=1241227.38&amp;layers=ch.kantone.cadastralwebmap-farbe,ch.swisstopo.amtliches-strassenverzeichnis,ch.bfs.gebaeude_wohnungs_register,KML||https://tinyurl.com/yy7ya4g9/ZH/0135_bdg_erw.kml" TargetMode="External"/><Relationship Id="rId2147" Type="http://schemas.openxmlformats.org/officeDocument/2006/relationships/hyperlink" Target="https://map.geo.admin.ch/?zoom=13&amp;E=2687095&amp;N=1234740&amp;layers=ch.kantone.cadastralwebmap-farbe,ch.swisstopo.amtliches-strassenverzeichnis,ch.bfs.gebaeude_wohnungs_register,KML||https://tinyurl.com/yy7ya4g9/ZH/0295_bdg_erw.kml" TargetMode="External"/><Relationship Id="rId119" Type="http://schemas.openxmlformats.org/officeDocument/2006/relationships/hyperlink" Target="https://map.geo.admin.ch/?zoom=13&amp;E=2678742.677&amp;N=1242361.52&amp;layers=ch.kantone.cadastralwebmap-farbe,ch.swisstopo.amtliches-strassenverzeichnis,ch.bfs.gebaeude_wohnungs_register,KML||https://tinyurl.com/yy7ya4g9/ZH/0014_bdg_erw.kml" TargetMode="External"/><Relationship Id="rId326" Type="http://schemas.openxmlformats.org/officeDocument/2006/relationships/hyperlink" Target="https://map.geo.admin.ch/?zoom=13&amp;E=2686012.39&amp;N=1255733.878&amp;layers=ch.kantone.cadastralwebmap-farbe,ch.swisstopo.amtliches-strassenverzeichnis,ch.bfs.gebaeude_wohnungs_register,KML||https://tinyurl.com/yy7ya4g9/ZH/0062_bdg_erw.kml" TargetMode="External"/><Relationship Id="rId533" Type="http://schemas.openxmlformats.org/officeDocument/2006/relationships/hyperlink" Target="https://map.geo.admin.ch/?zoom=13&amp;E=2675450.466&amp;N=1255541.94&amp;layers=ch.kantone.cadastralwebmap-farbe,ch.swisstopo.amtliches-strassenverzeichnis,ch.bfs.gebaeude_wohnungs_register,KML||https://tinyurl.com/yy7ya4g9/ZH/0084_bdg_erw.kml" TargetMode="External"/><Relationship Id="rId978" Type="http://schemas.openxmlformats.org/officeDocument/2006/relationships/hyperlink" Target="https://map.geo.admin.ch/?zoom=13&amp;E=2701347.843&amp;N=1243107.939&amp;layers=ch.kantone.cadastralwebmap-farbe,ch.swisstopo.amtliches-strassenverzeichnis,ch.bfs.gebaeude_wohnungs_register,KML||https://tinyurl.com/yy7ya4g9/ZH/0121_bdg_erw.kml" TargetMode="External"/><Relationship Id="rId1163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1370" Type="http://schemas.openxmlformats.org/officeDocument/2006/relationships/hyperlink" Target="https://map.geo.admin.ch/?zoom=13&amp;E=2691838.536&amp;N=1235773.745&amp;layers=ch.kantone.cadastralwebmap-farbe,ch.swisstopo.amtliches-strassenverzeichnis,ch.bfs.gebaeude_wohnungs_register,KML||https://tinyurl.com/yy7ya4g9/ZH/0156_bdg_erw.kml" TargetMode="External"/><Relationship Id="rId2007" Type="http://schemas.openxmlformats.org/officeDocument/2006/relationships/hyperlink" Target="https://map.geo.admin.ch/?zoom=13&amp;E=2675852&amp;N=1250006&amp;layers=ch.kantone.cadastralwebmap-farbe,ch.swisstopo.amtliches-strassenverzeichnis,ch.bfs.gebaeude_wohnungs_register,KML||https://tinyurl.com/yy7ya4g9/ZH/0247_bdg_erw.kml" TargetMode="External"/><Relationship Id="rId740" Type="http://schemas.openxmlformats.org/officeDocument/2006/relationships/hyperlink" Target="https://map.geo.admin.ch/?zoom=13&amp;E=2706187&amp;N=1243449&amp;layers=ch.kantone.cadastralwebmap-farbe,ch.swisstopo.amtliches-strassenverzeichnis,ch.bfs.gebaeude_wohnungs_register,KML||https://tinyurl.com/yy7ya4g9/ZH/0111_bdg_erw.kml" TargetMode="External"/><Relationship Id="rId838" Type="http://schemas.openxmlformats.org/officeDocument/2006/relationships/hyperlink" Target="https://map.geo.admin.ch/?zoom=13&amp;E=2704043&amp;N=1240565&amp;layers=ch.kantone.cadastralwebmap-farbe,ch.swisstopo.amtliches-strassenverzeichnis,ch.bfs.gebaeude_wohnungs_register,KML||https://tinyurl.com/yy7ya4g9/ZH/0117_bdg_erw.kml" TargetMode="External"/><Relationship Id="rId1023" Type="http://schemas.openxmlformats.org/officeDocument/2006/relationships/hyperlink" Target="https://map.geo.admin.ch/?zoom=13&amp;E=2682606.939&amp;N=1241140.568&amp;layers=ch.kantone.cadastralwebmap-farbe,ch.swisstopo.amtliches-strassenverzeichnis,ch.bfs.gebaeude_wohnungs_register,KML||https://tinyurl.com/yy7ya4g9/ZH/0131_bdg_erw.kml" TargetMode="External"/><Relationship Id="rId1468" Type="http://schemas.openxmlformats.org/officeDocument/2006/relationships/hyperlink" Target="https://map.geo.admin.ch/?zoom=13&amp;E=2686273.084&amp;N=1244234.83&amp;layers=ch.kantone.cadastralwebmap-farbe,ch.swisstopo.amtliches-strassenverzeichnis,ch.bfs.gebaeude_wohnungs_register,KML||https://tinyurl.com/yy7ya4g9/ZH/0161_bdg_erw.kml" TargetMode="External"/><Relationship Id="rId1675" Type="http://schemas.openxmlformats.org/officeDocument/2006/relationships/hyperlink" Target="https://map.geo.admin.ch/?zoom=13&amp;E=2694221.244&amp;N=1241616.567&amp;layers=ch.kantone.cadastralwebmap-farbe,ch.swisstopo.amtliches-strassenverzeichnis,ch.bfs.gebaeude_wohnungs_register,KML||https://tinyurl.com/yy7ya4g9/ZH/0195_bdg_erw.kml" TargetMode="External"/><Relationship Id="rId1882" Type="http://schemas.openxmlformats.org/officeDocument/2006/relationships/hyperlink" Target="https://map.geo.admin.ch/?zoom=13&amp;E=2706261&amp;N=1254073&amp;layers=ch.kantone.cadastralwebmap-farbe,ch.swisstopo.amtliches-strassenverzeichnis,ch.bfs.gebaeude_wohnungs_register,KML||https://tinyurl.com/yy7ya4g9/ZH/0228_bdg_erw.kml" TargetMode="External"/><Relationship Id="rId600" Type="http://schemas.openxmlformats.org/officeDocument/2006/relationships/hyperlink" Target="https://map.geo.admin.ch/?zoom=13&amp;E=2670617&amp;N=1262062&amp;layers=ch.kantone.cadastralwebmap-farbe,ch.swisstopo.amtliches-strassenverzeichnis,ch.bfs.gebaeude_wohnungs_register,KML||https://tinyurl.com/yy7ya4g9/ZH/0091_bdg_erw.kml" TargetMode="External"/><Relationship Id="rId1230" Type="http://schemas.openxmlformats.org/officeDocument/2006/relationships/hyperlink" Target="https://map.geo.admin.ch/?zoom=13&amp;E=2684594.92&amp;N=1239557.173&amp;layers=ch.kantone.cadastralwebmap-farbe,ch.swisstopo.amtliches-strassenverzeichnis,ch.bfs.gebaeude_wohnungs_register,KML||https://tinyurl.com/yy7ya4g9/ZH/0139_bdg_erw.kml" TargetMode="External"/><Relationship Id="rId1328" Type="http://schemas.openxmlformats.org/officeDocument/2006/relationships/hyperlink" Target="https://map.geo.admin.ch/?zoom=13&amp;E=2686593.316&amp;N=1242138.383&amp;layers=ch.kantone.cadastralwebmap-farbe,ch.swisstopo.amtliches-strassenverzeichnis,ch.bfs.gebaeude_wohnungs_register,KML||https://tinyurl.com/yy7ya4g9/ZH/0154_bdg_erw.kml" TargetMode="External"/><Relationship Id="rId1535" Type="http://schemas.openxmlformats.org/officeDocument/2006/relationships/hyperlink" Target="https://map.geo.admin.ch/?zoom=13&amp;E=2702365&amp;N=1252445&amp;layers=ch.kantone.cadastralwebmap-farbe,ch.swisstopo.amtliches-strassenverzeichnis,ch.bfs.gebaeude_wohnungs_register,KML||https://tinyurl.com/yy7ya4g9/ZH/0178_bdg_erw.kml" TargetMode="External"/><Relationship Id="rId905" Type="http://schemas.openxmlformats.org/officeDocument/2006/relationships/hyperlink" Target="https://map.geo.admin.ch/?zoom=13&amp;E=2706163.725&amp;N=1239925.023&amp;layers=ch.kantone.cadastralwebmap-farbe,ch.swisstopo.amtliches-strassenverzeichnis,ch.bfs.gebaeude_wohnungs_register,KML||https://tinyurl.com/yy7ya4g9/ZH/0117_bdg_erw.kml" TargetMode="External"/><Relationship Id="rId1742" Type="http://schemas.openxmlformats.org/officeDocument/2006/relationships/hyperlink" Target="https://map.geo.admin.ch/?zoom=13&amp;E=2692295.904&amp;N=1249958.833&amp;layers=ch.kantone.cadastralwebmap-farbe,ch.swisstopo.amtliches-strassenverzeichnis,ch.bfs.gebaeude_wohnungs_register,KML||https://tinyurl.com/yy7ya4g9/ZH/0199_bdg_erw.kml" TargetMode="External"/><Relationship Id="rId34" Type="http://schemas.openxmlformats.org/officeDocument/2006/relationships/hyperlink" Target="https://map.geo.admin.ch/?zoom=13&amp;E=2677814.899&amp;N=1240941.127&amp;layers=ch.kantone.cadastralwebmap-farbe,ch.swisstopo.amtliches-strassenverzeichnis,ch.bfs.gebaeude_wohnungs_register,KML||https://tinyurl.com/yy7ya4g9/ZH/0003_bdg_erw.kml" TargetMode="External"/><Relationship Id="rId1602" Type="http://schemas.openxmlformats.org/officeDocument/2006/relationships/hyperlink" Target="https://map.geo.admin.ch/?zoom=13&amp;E=2689407.321&amp;N=1251192.085&amp;layers=ch.kantone.cadastralwebmap-farbe,ch.swisstopo.amtliches-strassenverzeichnis,ch.bfs.gebaeude_wohnungs_register,KML||https://tinyurl.com/yy7ya4g9/ZH/0191_bdg_erw.kml" TargetMode="External"/><Relationship Id="rId183" Type="http://schemas.openxmlformats.org/officeDocument/2006/relationships/hyperlink" Target="https://map.geo.admin.ch/?zoom=13&amp;E=2690013.992&amp;N=1255670.063&amp;layers=ch.kantone.cadastralwebmap-farbe,ch.swisstopo.amtliches-strassenverzeichnis,ch.bfs.gebaeude_wohnungs_register,KML||https://tinyurl.com/yy7ya4g9/ZH/0052_bdg_erw.kml" TargetMode="External"/><Relationship Id="rId390" Type="http://schemas.openxmlformats.org/officeDocument/2006/relationships/hyperlink" Target="https://map.geo.admin.ch/?zoom=13&amp;E=2689222.339&amp;N=1260180.786&amp;layers=ch.kantone.cadastralwebmap-farbe,ch.swisstopo.amtliches-strassenverzeichnis,ch.bfs.gebaeude_wohnungs_register,KML||https://tinyurl.com/yy7ya4g9/ZH/0065_bdg_erw.kml" TargetMode="External"/><Relationship Id="rId1907" Type="http://schemas.openxmlformats.org/officeDocument/2006/relationships/hyperlink" Target="https://map.geo.admin.ch/?zoom=13&amp;E=2692656.258&amp;N=1263526.842&amp;layers=ch.kantone.cadastralwebmap-farbe,ch.swisstopo.amtliches-strassenverzeichnis,ch.bfs.gebaeude_wohnungs_register,KML||https://tinyurl.com/yy7ya4g9/ZH/0230_bdg_erw.kml" TargetMode="External"/><Relationship Id="rId2071" Type="http://schemas.openxmlformats.org/officeDocument/2006/relationships/hyperlink" Target="https://map.geo.admin.ch/?zoom=13&amp;E=2702166.693&amp;N=1276543.32&amp;layers=ch.kantone.cadastralwebmap-farbe,ch.swisstopo.amtliches-strassenverzeichnis,ch.bfs.gebaeude_wohnungs_register,KML||https://tinyurl.com/yy7ya4g9/ZH/0292_bdg_erw.kml" TargetMode="External"/><Relationship Id="rId250" Type="http://schemas.openxmlformats.org/officeDocument/2006/relationships/hyperlink" Target="https://map.geo.admin.ch/?zoom=13&amp;E=2686594&amp;N=1263685&amp;layers=ch.kantone.cadastralwebmap-farbe,ch.swisstopo.amtliches-strassenverzeichnis,ch.bfs.gebaeude_wohnungs_register,KML||https://tinyurl.com/yy7ya4g9/ZH/0056_bdg_erw.kml" TargetMode="External"/><Relationship Id="rId488" Type="http://schemas.openxmlformats.org/officeDocument/2006/relationships/hyperlink" Target="https://map.geo.admin.ch/?zoom=13&amp;E=2684725&amp;N=1259570&amp;layers=ch.kantone.cadastralwebmap-farbe,ch.swisstopo.amtliches-strassenverzeichnis,ch.bfs.gebaeude_wohnungs_register,KML||https://tinyurl.com/yy7ya4g9/ZH/0072_bdg_erw.kml" TargetMode="External"/><Relationship Id="rId695" Type="http://schemas.openxmlformats.org/officeDocument/2006/relationships/hyperlink" Target="https://map.geo.admin.ch/?zoom=13&amp;E=2684179.922&amp;N=1254400.397&amp;layers=ch.kantone.cadastralwebmap-farbe,ch.swisstopo.amtliches-strassenverzeichnis,ch.bfs.gebaeude_wohnungs_register,KML||https://tinyurl.com/yy7ya4g9/ZH/0097_bdg_erw.kml" TargetMode="External"/><Relationship Id="rId2169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110" Type="http://schemas.openxmlformats.org/officeDocument/2006/relationships/hyperlink" Target="https://map.geo.admin.ch/?zoom=13&amp;E=2679713.595&amp;N=1240237.058&amp;layers=ch.kantone.cadastralwebmap-farbe,ch.swisstopo.amtliches-strassenverzeichnis,ch.bfs.gebaeude_wohnungs_register,KML||https://tinyurl.com/yy7ya4g9/ZH/0013_bdg_erw.kml" TargetMode="External"/><Relationship Id="rId348" Type="http://schemas.openxmlformats.org/officeDocument/2006/relationships/hyperlink" Target="https://map.geo.admin.ch/?zoom=13&amp;E=2685209.864&amp;N=1257903.824&amp;layers=ch.kantone.cadastralwebmap-farbe,ch.swisstopo.amtliches-strassenverzeichnis,ch.bfs.gebaeude_wohnungs_register,KML||https://tinyurl.com/yy7ya4g9/ZH/0062_bdg_erw.kml" TargetMode="External"/><Relationship Id="rId555" Type="http://schemas.openxmlformats.org/officeDocument/2006/relationships/hyperlink" Target="https://map.geo.admin.ch/?zoom=13&amp;E=2676405.57&amp;N=1259781.466&amp;layers=ch.kantone.cadastralwebmap-farbe,ch.swisstopo.amtliches-strassenverzeichnis,ch.bfs.gebaeude_wohnungs_register,KML||https://tinyurl.com/yy7ya4g9/ZH/0086_bdg_erw.kml" TargetMode="External"/><Relationship Id="rId762" Type="http://schemas.openxmlformats.org/officeDocument/2006/relationships/hyperlink" Target="https://map.geo.admin.ch/?zoom=13&amp;E=2704783&amp;N=1236799&amp;layers=ch.kantone.cadastralwebmap-farbe,ch.swisstopo.amtliches-strassenverzeichnis,ch.bfs.gebaeude_wohnungs_register,KML||https://tinyurl.com/yy7ya4g9/ZH/0112_bdg_erw.kml" TargetMode="External"/><Relationship Id="rId1185" Type="http://schemas.openxmlformats.org/officeDocument/2006/relationships/hyperlink" Target="https://map.geo.admin.ch/?zoom=13&amp;E=2695924.127&amp;N=1229261.617&amp;layers=ch.kantone.cadastralwebmap-farbe,ch.swisstopo.amtliches-strassenverzeichnis,ch.bfs.gebaeude_wohnungs_register,KML||https://tinyurl.com/yy7ya4g9/ZH/0138_bdg_erw.kml" TargetMode="External"/><Relationship Id="rId1392" Type="http://schemas.openxmlformats.org/officeDocument/2006/relationships/hyperlink" Target="https://map.geo.admin.ch/?zoom=13&amp;E=2699127.134&amp;N=1232579.033&amp;layers=ch.kantone.cadastralwebmap-farbe,ch.swisstopo.amtliches-strassenverzeichnis,ch.bfs.gebaeude_wohnungs_register,KML||https://tinyurl.com/yy7ya4g9/ZH/0158_bdg_erw.kml" TargetMode="External"/><Relationship Id="rId2029" Type="http://schemas.openxmlformats.org/officeDocument/2006/relationships/hyperlink" Target="https://map.geo.admin.ch/?zoom=13&amp;E=2677335.9&amp;N=1246356.54&amp;layers=ch.kantone.cadastralwebmap-farbe,ch.swisstopo.amtliches-strassenverzeichnis,ch.bfs.gebaeude_wohnungs_register,KML||https://tinyurl.com/yy7ya4g9/ZH/0248_bdg_erw.kml" TargetMode="External"/><Relationship Id="rId208" Type="http://schemas.openxmlformats.org/officeDocument/2006/relationships/hyperlink" Target="https://map.geo.admin.ch/?zoom=13&amp;E=2684342.585&amp;N=1264122.701&amp;layers=ch.kantone.cadastralwebmap-farbe,ch.swisstopo.amtliches-strassenverzeichnis,ch.bfs.gebaeude_wohnungs_register,KML||https://tinyurl.com/yy7ya4g9/ZH/0053_bdg_erw.kml" TargetMode="External"/><Relationship Id="rId415" Type="http://schemas.openxmlformats.org/officeDocument/2006/relationships/hyperlink" Target="https://map.geo.admin.ch/?zoom=13&amp;E=2685828.132&amp;N=1254202.152&amp;layers=ch.kantone.cadastralwebmap-farbe,ch.swisstopo.amtliches-strassenverzeichnis,ch.bfs.gebaeude_wohnungs_register,KML||https://tinyurl.com/yy7ya4g9/ZH/0066_bdg_erw.kml" TargetMode="External"/><Relationship Id="rId622" Type="http://schemas.openxmlformats.org/officeDocument/2006/relationships/hyperlink" Target="https://map.geo.admin.ch/?zoom=13&amp;E=2681415.884&amp;N=1258832.129&amp;layers=ch.kantone.cadastralwebmap-farbe,ch.swisstopo.amtliches-strassenverzeichnis,ch.bfs.gebaeude_wohnungs_register,KML||https://tinyurl.com/yy7ya4g9/ZH/0092_bdg_erw.kml" TargetMode="External"/><Relationship Id="rId1045" Type="http://schemas.openxmlformats.org/officeDocument/2006/relationships/hyperlink" Target="https://map.geo.admin.ch/?zoom=13&amp;E=2682382.96&amp;N=1242194.82&amp;layers=ch.kantone.cadastralwebmap-farbe,ch.swisstopo.amtliches-strassenverzeichnis,ch.bfs.gebaeude_wohnungs_register,KML||https://tinyurl.com/yy7ya4g9/ZH/0131_bdg_erw.kml" TargetMode="External"/><Relationship Id="rId1252" Type="http://schemas.openxmlformats.org/officeDocument/2006/relationships/hyperlink" Target="https://map.geo.admin.ch/?zoom=13&amp;E=2688521.576&amp;N=1240164.736&amp;layers=ch.kantone.cadastralwebmap-farbe,ch.swisstopo.amtliches-strassenverzeichnis,ch.bfs.gebaeude_wohnungs_register,KML||https://tinyurl.com/yy7ya4g9/ZH/0151_bdg_erw.kml" TargetMode="External"/><Relationship Id="rId1697" Type="http://schemas.openxmlformats.org/officeDocument/2006/relationships/hyperlink" Target="https://map.geo.admin.ch/?zoom=13&amp;E=2696988.113&amp;N=1244202.914&amp;layers=ch.kantone.cadastralwebmap-farbe,ch.swisstopo.amtliches-strassenverzeichnis,ch.bfs.gebaeude_wohnungs_register,KML||https://tinyurl.com/yy7ya4g9/ZH/0198_bdg_erw.kml" TargetMode="External"/><Relationship Id="rId927" Type="http://schemas.openxmlformats.org/officeDocument/2006/relationships/hyperlink" Target="https://map.geo.admin.ch/?zoom=13&amp;E=2700470.205&amp;N=1243632.576&amp;layers=ch.kantone.cadastralwebmap-farbe,ch.swisstopo.amtliches-strassenverzeichnis,ch.bfs.gebaeude_wohnungs_register,KML||https://tinyurl.com/yy7ya4g9/ZH/0119_bdg_erw.kml" TargetMode="External"/><Relationship Id="rId1112" Type="http://schemas.openxmlformats.org/officeDocument/2006/relationships/hyperlink" Target="https://map.geo.admin.ch/?zoom=13&amp;E=2682462.696&amp;N=1238626.441&amp;layers=ch.kantone.cadastralwebmap-farbe,ch.swisstopo.amtliches-strassenverzeichnis,ch.bfs.gebaeude_wohnungs_register,KML||https://tinyurl.com/yy7ya4g9/ZH/0136_bdg_erw.kml" TargetMode="External"/><Relationship Id="rId1557" Type="http://schemas.openxmlformats.org/officeDocument/2006/relationships/hyperlink" Target="https://map.geo.admin.ch/?zoom=13&amp;E=2687703&amp;N=1251051&amp;layers=ch.kantone.cadastralwebmap-farbe,ch.swisstopo.amtliches-strassenverzeichnis,ch.bfs.gebaeude_wohnungs_register,KML||https://tinyurl.com/yy7ya4g9/ZH/0191_bdg_erw.kml" TargetMode="External"/><Relationship Id="rId1764" Type="http://schemas.openxmlformats.org/officeDocument/2006/relationships/hyperlink" Target="https://map.geo.admin.ch/?zoom=13&amp;E=2694310.287&amp;N=1248661.862&amp;layers=ch.kantone.cadastralwebmap-farbe,ch.swisstopo.amtliches-strassenverzeichnis,ch.bfs.gebaeude_wohnungs_register,KML||https://tinyurl.com/yy7ya4g9/ZH/0199_bdg_erw.kml" TargetMode="External"/><Relationship Id="rId1971" Type="http://schemas.openxmlformats.org/officeDocument/2006/relationships/hyperlink" Target="https://map.geo.admin.ch/?zoom=13&amp;E=2671701.268&amp;N=1251689.321&amp;layers=ch.kantone.cadastralwebmap-farbe,ch.swisstopo.amtliches-strassenverzeichnis,ch.bfs.gebaeude_wohnungs_register,KML||https://tinyurl.com/yy7ya4g9/ZH/0243_bdg_erw.kml" TargetMode="External"/><Relationship Id="rId56" Type="http://schemas.openxmlformats.org/officeDocument/2006/relationships/hyperlink" Target="https://map.geo.admin.ch/?zoom=13&amp;E=2680931.264&amp;N=1230147.308&amp;layers=ch.kantone.cadastralwebmap-farbe,ch.swisstopo.amtliches-strassenverzeichnis,ch.bfs.gebaeude_wohnungs_register,KML||https://tinyurl.com/yy7ya4g9/ZH/0006_bdg_erw.kml" TargetMode="External"/><Relationship Id="rId1417" Type="http://schemas.openxmlformats.org/officeDocument/2006/relationships/hyperlink" Target="https://map.geo.admin.ch/?zoom=13&amp;E=2694267.835&amp;N=1236275.007&amp;layers=ch.kantone.cadastralwebmap-farbe,ch.swisstopo.amtliches-strassenverzeichnis,ch.bfs.gebaeude_wohnungs_register,KML||https://tinyurl.com/yy7ya4g9/ZH/0159_bdg_erw.kml" TargetMode="External"/><Relationship Id="rId1624" Type="http://schemas.openxmlformats.org/officeDocument/2006/relationships/hyperlink" Target="https://map.geo.admin.ch/?zoom=13&amp;E=2689546.111&amp;N=1250735.977&amp;layers=ch.kantone.cadastralwebmap-farbe,ch.swisstopo.amtliches-strassenverzeichnis,ch.bfs.gebaeude_wohnungs_register,KML||https://tinyurl.com/yy7ya4g9/ZH/0191_bdg_erw.kml" TargetMode="External"/><Relationship Id="rId1831" Type="http://schemas.openxmlformats.org/officeDocument/2006/relationships/hyperlink" Target="https://map.geo.admin.ch/?zoom=13&amp;E=2694022&amp;N=1265963&amp;layers=ch.kantone.cadastralwebmap-farbe,ch.swisstopo.amtliches-strassenverzeichnis,ch.bfs.gebaeude_wohnungs_register,KML||https://tinyurl.com/yy7ya4g9/ZH/0223_bdg_erw.kml" TargetMode="External"/><Relationship Id="rId1929" Type="http://schemas.openxmlformats.org/officeDocument/2006/relationships/hyperlink" Target="https://map.geo.admin.ch/?zoom=13&amp;E=2674651&amp;N=1246562&amp;layers=ch.kantone.cadastralwebmap-farbe,ch.swisstopo.amtliches-strassenverzeichnis,ch.bfs.gebaeude_wohnungs_register,KML||https://tinyurl.com/yy7ya4g9/ZH/0242_bdg_erw.kml" TargetMode="External"/><Relationship Id="rId2093" Type="http://schemas.openxmlformats.org/officeDocument/2006/relationships/hyperlink" Target="https://map.geo.admin.ch/?zoom=13&amp;E=2691979&amp;N=1232073&amp;layers=ch.kantone.cadastralwebmap-farbe,ch.swisstopo.amtliches-strassenverzeichnis,ch.bfs.gebaeude_wohnungs_register,KML||https://tinyurl.com/yy7ya4g9/ZH/0293_bdg_erw.kml" TargetMode="External"/><Relationship Id="rId272" Type="http://schemas.openxmlformats.org/officeDocument/2006/relationships/hyperlink" Target="https://map.geo.admin.ch/?zoom=13&amp;E=2680679&amp;N=1262348&amp;layers=ch.kantone.cadastralwebmap-farbe,ch.swisstopo.amtliches-strassenverzeichnis,ch.bfs.gebaeude_wohnungs_register,KML||https://tinyurl.com/yy7ya4g9/ZH/0060_bdg_erw.kml" TargetMode="External"/><Relationship Id="rId577" Type="http://schemas.openxmlformats.org/officeDocument/2006/relationships/hyperlink" Target="https://map.geo.admin.ch/?zoom=13&amp;E=2679990&amp;N=1260451&amp;layers=ch.kantone.cadastralwebmap-farbe,ch.swisstopo.amtliches-strassenverzeichnis,ch.bfs.gebaeude_wohnungs_register,KML||https://tinyurl.com/yy7ya4g9/ZH/0089_bdg_erw.kml" TargetMode="External"/><Relationship Id="rId2160" Type="http://schemas.openxmlformats.org/officeDocument/2006/relationships/hyperlink" Target="https://map.geo.admin.ch/?zoom=13&amp;E=2688520&amp;N=1234362&amp;layers=ch.kantone.cadastralwebmap-farbe,ch.swisstopo.amtliches-strassenverzeichnis,ch.bfs.gebaeude_wohnungs_register,KML||https://tinyurl.com/yy7ya4g9/ZH/0295_bdg_erw.kml" TargetMode="External"/><Relationship Id="rId132" Type="http://schemas.openxmlformats.org/officeDocument/2006/relationships/hyperlink" Target="https://map.geo.admin.ch/?zoom=13&amp;E=2690653&amp;N=1282791&amp;layers=ch.kantone.cadastralwebmap-farbe,ch.swisstopo.amtliches-strassenverzeichnis,ch.bfs.gebaeude_wohnungs_register,KML||https://tinyurl.com/yy7ya4g9/ZH/0027_bdg_erw.kml" TargetMode="External"/><Relationship Id="rId784" Type="http://schemas.openxmlformats.org/officeDocument/2006/relationships/hyperlink" Target="https://map.geo.admin.ch/?zoom=13&amp;E=2706151.998&amp;N=1237323.72&amp;layers=ch.kantone.cadastralwebmap-farbe,ch.swisstopo.amtliches-strassenverzeichnis,ch.bfs.gebaeude_wohnungs_register,KML||https://tinyurl.com/yy7ya4g9/ZH/0113_bdg_erw.kml" TargetMode="External"/><Relationship Id="rId991" Type="http://schemas.openxmlformats.org/officeDocument/2006/relationships/hyperlink" Target="https://map.geo.admin.ch/?zoom=13&amp;E=2704016.697&amp;N=1243906.964&amp;layers=ch.kantone.cadastralwebmap-farbe,ch.swisstopo.amtliches-strassenverzeichnis,ch.bfs.gebaeude_wohnungs_register,KML||https://tinyurl.com/yy7ya4g9/ZH/0121_bdg_erw.kml" TargetMode="External"/><Relationship Id="rId1067" Type="http://schemas.openxmlformats.org/officeDocument/2006/relationships/hyperlink" Target="https://map.geo.admin.ch/?zoom=13&amp;E=2684115.172&amp;N=1241164.067&amp;layers=ch.kantone.cadastralwebmap-farbe,ch.swisstopo.amtliches-strassenverzeichnis,ch.bfs.gebaeude_wohnungs_register,KML||https://tinyurl.com/yy7ya4g9/ZH/0135_bdg_erw.kml" TargetMode="External"/><Relationship Id="rId2020" Type="http://schemas.openxmlformats.org/officeDocument/2006/relationships/hyperlink" Target="https://map.geo.admin.ch/?zoom=13&amp;E=2676697&amp;N=1247364&amp;layers=ch.kantone.cadastralwebmap-farbe,ch.swisstopo.amtliches-strassenverzeichnis,ch.bfs.gebaeude_wohnungs_register,KML||https://tinyurl.com/yy7ya4g9/ZH/0248_bdg_erw.kml" TargetMode="External"/><Relationship Id="rId437" Type="http://schemas.openxmlformats.org/officeDocument/2006/relationships/hyperlink" Target="https://map.geo.admin.ch/?zoom=13&amp;E=2687146.93&amp;N=1252316.824&amp;layers=ch.kantone.cadastralwebmap-farbe,ch.swisstopo.amtliches-strassenverzeichnis,ch.bfs.gebaeude_wohnungs_register,KML||https://tinyurl.com/yy7ya4g9/ZH/0069_bdg_erw.kml" TargetMode="External"/><Relationship Id="rId644" Type="http://schemas.openxmlformats.org/officeDocument/2006/relationships/hyperlink" Target="https://map.geo.admin.ch/?zoom=13&amp;E=2672650.816&amp;N=1256580.801&amp;layers=ch.kantone.cadastralwebmap-farbe,ch.swisstopo.amtliches-strassenverzeichnis,ch.bfs.gebaeude_wohnungs_register,KML||https://tinyurl.com/yy7ya4g9/ZH/0094_bdg_erw.kml" TargetMode="External"/><Relationship Id="rId851" Type="http://schemas.openxmlformats.org/officeDocument/2006/relationships/hyperlink" Target="https://map.geo.admin.ch/?zoom=13&amp;E=2709087.079&amp;N=1241323.925&amp;layers=ch.kantone.cadastralwebmap-farbe,ch.swisstopo.amtliches-strassenverzeichnis,ch.bfs.gebaeude_wohnungs_register,KML||https://tinyurl.com/yy7ya4g9/ZH/0117_bdg_erw.kml" TargetMode="External"/><Relationship Id="rId1274" Type="http://schemas.openxmlformats.org/officeDocument/2006/relationships/hyperlink" Target="https://map.geo.admin.ch/?zoom=13&amp;E=2687892.996&amp;N=1239512.363&amp;layers=ch.kantone.cadastralwebmap-farbe,ch.swisstopo.amtliches-strassenverzeichnis,ch.bfs.gebaeude_wohnungs_register,KML||https://tinyurl.com/yy7ya4g9/ZH/0151_bdg_erw.kml" TargetMode="External"/><Relationship Id="rId1481" Type="http://schemas.openxmlformats.org/officeDocument/2006/relationships/hyperlink" Target="https://map.geo.admin.ch/?zoom=13&amp;E=2698364&amp;N=1249963&amp;layers=ch.kantone.cadastralwebmap-farbe,ch.swisstopo.amtliches-strassenverzeichnis,ch.bfs.gebaeude_wohnungs_register,KML||https://tinyurl.com/yy7ya4g9/ZH/0172_bdg_erw.kml" TargetMode="External"/><Relationship Id="rId1579" Type="http://schemas.openxmlformats.org/officeDocument/2006/relationships/hyperlink" Target="https://map.geo.admin.ch/?zoom=13&amp;E=2690119&amp;N=1249473&amp;layers=ch.kantone.cadastralwebmap-farbe,ch.swisstopo.amtliches-strassenverzeichnis,ch.bfs.gebaeude_wohnungs_register,KML||https://tinyurl.com/yy7ya4g9/ZH/0191_bdg_erw.kml" TargetMode="External"/><Relationship Id="rId2118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504" Type="http://schemas.openxmlformats.org/officeDocument/2006/relationships/hyperlink" Target="https://map.geo.admin.ch/?zoom=13&amp;E=2675609.448&amp;N=1264407.76&amp;layers=ch.kantone.cadastralwebmap-farbe,ch.swisstopo.amtliches-strassenverzeichnis,ch.bfs.gebaeude_wohnungs_register,KML||https://tinyurl.com/yy7ya4g9/ZH/0081_bdg_erw.kml" TargetMode="External"/><Relationship Id="rId711" Type="http://schemas.openxmlformats.org/officeDocument/2006/relationships/hyperlink" Target="https://map.geo.admin.ch/?zoom=13&amp;E=2682154.494&amp;N=1256868.093&amp;layers=ch.kantone.cadastralwebmap-farbe,ch.swisstopo.amtliches-strassenverzeichnis,ch.bfs.gebaeude_wohnungs_register,KML||https://tinyurl.com/yy7ya4g9/ZH/0097_bdg_erw.kml" TargetMode="External"/><Relationship Id="rId949" Type="http://schemas.openxmlformats.org/officeDocument/2006/relationships/hyperlink" Target="https://map.geo.admin.ch/?zoom=13&amp;E=2700580.05&amp;N=1243966.236&amp;layers=ch.kantone.cadastralwebmap-farbe,ch.swisstopo.amtliches-strassenverzeichnis,ch.bfs.gebaeude_wohnungs_register,KML||https://tinyurl.com/yy7ya4g9/ZH/0119_bdg_erw.kml" TargetMode="External"/><Relationship Id="rId1134" Type="http://schemas.openxmlformats.org/officeDocument/2006/relationships/hyperlink" Target="https://map.geo.admin.ch/?zoom=13&amp;E=2686382.11&amp;N=1236976.924&amp;layers=ch.kantone.cadastralwebmap-farbe,ch.swisstopo.amtliches-strassenverzeichnis,ch.bfs.gebaeude_wohnungs_register,KML||https://tinyurl.com/yy7ya4g9/ZH/0137_bdg_erw.kml" TargetMode="External"/><Relationship Id="rId1341" Type="http://schemas.openxmlformats.org/officeDocument/2006/relationships/hyperlink" Target="https://map.geo.admin.ch/?zoom=13&amp;E=2695930&amp;N=1234226&amp;layers=ch.kantone.cadastralwebmap-farbe,ch.swisstopo.amtliches-strassenverzeichnis,ch.bfs.gebaeude_wohnungs_register,KML||https://tinyurl.com/yy7ya4g9/ZH/0155_bdg_erw.kml" TargetMode="External"/><Relationship Id="rId1786" Type="http://schemas.openxmlformats.org/officeDocument/2006/relationships/hyperlink" Target="https://map.geo.admin.ch/?zoom=13&amp;E=2690902.085&amp;N=1252327.112&amp;layers=ch.kantone.cadastralwebmap-farbe,ch.swisstopo.amtliches-strassenverzeichnis,ch.bfs.gebaeude_wohnungs_register,KML||https://tinyurl.com/yy7ya4g9/ZH/0200_bdg_erw.kml" TargetMode="External"/><Relationship Id="rId1993" Type="http://schemas.openxmlformats.org/officeDocument/2006/relationships/hyperlink" Target="https://map.geo.admin.ch/?zoom=13&amp;E=2678151.655&amp;N=1251019.784&amp;layers=ch.kantone.cadastralwebmap-farbe,ch.swisstopo.amtliches-strassenverzeichnis,ch.bfs.gebaeude_wohnungs_register,KML||https://tinyurl.com/yy7ya4g9/ZH/0245_bdg_erw.kml" TargetMode="External"/><Relationship Id="rId78" Type="http://schemas.openxmlformats.org/officeDocument/2006/relationships/hyperlink" Target="https://map.geo.admin.ch/?zoom=13&amp;E=2674490.448&amp;N=1235907.133&amp;layers=ch.kantone.cadastralwebmap-farbe,ch.swisstopo.amtliches-strassenverzeichnis,ch.bfs.gebaeude_wohnungs_register,KML||https://tinyurl.com/yy7ya4g9/ZH/0010_bdg_erw.kml" TargetMode="External"/><Relationship Id="rId809" Type="http://schemas.openxmlformats.org/officeDocument/2006/relationships/hyperlink" Target="https://map.geo.admin.ch/?zoom=13&amp;E=2705914.288&amp;N=1240455.066&amp;layers=ch.kantone.cadastralwebmap-farbe,ch.swisstopo.amtliches-strassenverzeichnis,ch.bfs.gebaeude_wohnungs_register,KML||https://tinyurl.com/yy7ya4g9/ZH/0117_bdg_erw.kml" TargetMode="External"/><Relationship Id="rId1201" Type="http://schemas.openxmlformats.org/officeDocument/2006/relationships/hyperlink" Target="https://map.geo.admin.ch/?zoom=13&amp;E=2684619.348&amp;N=1239757.955&amp;layers=ch.kantone.cadastralwebmap-farbe,ch.swisstopo.amtliches-strassenverzeichnis,ch.bfs.gebaeude_wohnungs_register,KML||https://tinyurl.com/yy7ya4g9/ZH/0139_bdg_erw.kml" TargetMode="External"/><Relationship Id="rId1439" Type="http://schemas.openxmlformats.org/officeDocument/2006/relationships/hyperlink" Target="https://map.geo.admin.ch/?zoom=13&amp;E=2689014&amp;N=1242761&amp;layers=ch.kantone.cadastralwebmap-farbe,ch.swisstopo.amtliches-strassenverzeichnis,ch.bfs.gebaeude_wohnungs_register,KML||https://tinyurl.com/yy7ya4g9/ZH/0160_bdg_erw.kml" TargetMode="External"/><Relationship Id="rId1646" Type="http://schemas.openxmlformats.org/officeDocument/2006/relationships/hyperlink" Target="https://map.geo.admin.ch/?zoom=13&amp;E=2696460.764&amp;N=1237982.473&amp;layers=ch.kantone.cadastralwebmap-farbe,ch.swisstopo.amtliches-strassenverzeichnis,ch.bfs.gebaeude_wohnungs_register,KML||https://tinyurl.com/yy7ya4g9/ZH/0192_bdg_erw.kml" TargetMode="External"/><Relationship Id="rId1853" Type="http://schemas.openxmlformats.org/officeDocument/2006/relationships/hyperlink" Target="https://map.geo.admin.ch/?zoom=13&amp;E=2697201&amp;N=1266011&amp;layers=ch.kantone.cadastralwebmap-farbe,ch.swisstopo.amtliches-strassenverzeichnis,ch.bfs.gebaeude_wohnungs_register,KML||https://tinyurl.com/yy7ya4g9/ZH/0227_bdg_erw.kml" TargetMode="External"/><Relationship Id="rId1506" Type="http://schemas.openxmlformats.org/officeDocument/2006/relationships/hyperlink" Target="https://map.geo.admin.ch/?zoom=13&amp;E=2693367.5&amp;N=1253789.5&amp;layers=ch.kantone.cadastralwebmap-farbe,ch.swisstopo.amtliches-strassenverzeichnis,ch.bfs.gebaeude_wohnungs_register,KML||https://tinyurl.com/yy7ya4g9/ZH/0176_bdg_erw.kml" TargetMode="External"/><Relationship Id="rId1713" Type="http://schemas.openxmlformats.org/officeDocument/2006/relationships/hyperlink" Target="https://map.geo.admin.ch/?zoom=13&amp;E=2695498.843&amp;N=1246693.655&amp;layers=ch.kantone.cadastralwebmap-farbe,ch.swisstopo.amtliches-strassenverzeichnis,ch.bfs.gebaeude_wohnungs_register,KML||https://tinyurl.com/yy7ya4g9/ZH/0198_bdg_erw.kml" TargetMode="External"/><Relationship Id="rId1920" Type="http://schemas.openxmlformats.org/officeDocument/2006/relationships/hyperlink" Target="https://map.geo.admin.ch/?zoom=13&amp;E=2675813.586&amp;N=1243178.569&amp;layers=ch.kantone.cadastralwebmap-farbe,ch.swisstopo.amtliches-strassenverzeichnis,ch.bfs.gebaeude_wohnungs_register,KML||https://tinyurl.com/yy7ya4g9/ZH/0241_bdg_erw.kml" TargetMode="External"/><Relationship Id="rId294" Type="http://schemas.openxmlformats.org/officeDocument/2006/relationships/hyperlink" Target="https://map.geo.admin.ch/?zoom=13&amp;E=2680973.144&amp;N=1270791.954&amp;layers=ch.kantone.cadastralwebmap-farbe,ch.swisstopo.amtliches-strassenverzeichnis,ch.bfs.gebaeude_wohnungs_register,KML||https://tinyurl.com/yy7ya4g9/ZH/0061_bdg_erw.kml" TargetMode="External"/><Relationship Id="rId2182" Type="http://schemas.openxmlformats.org/officeDocument/2006/relationships/hyperlink" Target="https://map.geo.admin.ch/?zoom=13&amp;E=2694622.698&amp;N=1253604.292&amp;layers=ch.kantone.cadastralwebmap-farbe,ch.swisstopo.amtliches-strassenverzeichnis,ch.bfs.gebaeude_wohnungs_register,KML||https://tinyurl.com/yy7ya4g9/ZH/0296_bdg_erw.kml" TargetMode="External"/><Relationship Id="rId154" Type="http://schemas.openxmlformats.org/officeDocument/2006/relationships/hyperlink" Target="https://map.geo.admin.ch/?zoom=13&amp;E=2687111.893&amp;N=1277446.902&amp;layers=ch.kantone.cadastralwebmap-farbe,ch.swisstopo.amtliches-strassenverzeichnis,ch.bfs.gebaeude_wohnungs_register,KML||https://tinyurl.com/yy7ya4g9/ZH/0038_bdg_erw.kml" TargetMode="External"/><Relationship Id="rId361" Type="http://schemas.openxmlformats.org/officeDocument/2006/relationships/hyperlink" Target="https://map.geo.admin.ch/?zoom=13&amp;E=2686176.636&amp;N=1256851.698&amp;layers=ch.kantone.cadastralwebmap-farbe,ch.swisstopo.amtliches-strassenverzeichnis,ch.bfs.gebaeude_wohnungs_register,KML||https://tinyurl.com/yy7ya4g9/ZH/0062_bdg_erw.kml" TargetMode="External"/><Relationship Id="rId599" Type="http://schemas.openxmlformats.org/officeDocument/2006/relationships/hyperlink" Target="https://map.geo.admin.ch/?zoom=13&amp;E=2671038.167&amp;N=1262293.995&amp;layers=ch.kantone.cadastralwebmap-farbe,ch.swisstopo.amtliches-strassenverzeichnis,ch.bfs.gebaeude_wohnungs_register,KML||https://tinyurl.com/yy7ya4g9/ZH/0091_bdg_erw.kml" TargetMode="External"/><Relationship Id="rId2042" Type="http://schemas.openxmlformats.org/officeDocument/2006/relationships/hyperlink" Target="https://map.geo.admin.ch/?zoom=13&amp;E=2673944.929&amp;N=1249653.761&amp;layers=ch.kantone.cadastralwebmap-farbe,ch.swisstopo.amtliches-strassenverzeichnis,ch.bfs.gebaeude_wohnungs_register,KML||https://tinyurl.com/yy7ya4g9/ZH/0250_bdg_erw.kml" TargetMode="External"/><Relationship Id="rId459" Type="http://schemas.openxmlformats.org/officeDocument/2006/relationships/hyperlink" Target="https://map.geo.admin.ch/?zoom=13&amp;E=2677352.567&amp;N=1271614.819&amp;layers=ch.kantone.cadastralwebmap-farbe,ch.swisstopo.amtliches-strassenverzeichnis,ch.bfs.gebaeude_wohnungs_register,KML||https://tinyurl.com/yy7ya4g9/ZH/0070_bdg_erw.kml" TargetMode="External"/><Relationship Id="rId666" Type="http://schemas.openxmlformats.org/officeDocument/2006/relationships/hyperlink" Target="https://map.geo.admin.ch/?zoom=13&amp;E=2677817.245&amp;N=1254085.628&amp;layers=ch.kantone.cadastralwebmap-farbe,ch.swisstopo.amtliches-strassenverzeichnis,ch.bfs.gebaeude_wohnungs_register,KML||https://tinyurl.com/yy7ya4g9/ZH/0096_bdg_erw.kml" TargetMode="External"/><Relationship Id="rId873" Type="http://schemas.openxmlformats.org/officeDocument/2006/relationships/hyperlink" Target="https://map.geo.admin.ch/?zoom=13&amp;E=2707674.808&amp;N=1239524.621&amp;layers=ch.kantone.cadastralwebmap-farbe,ch.swisstopo.amtliches-strassenverzeichnis,ch.bfs.gebaeude_wohnungs_register,KML||https://tinyurl.com/yy7ya4g9/ZH/0117_bdg_erw.kml" TargetMode="External"/><Relationship Id="rId1089" Type="http://schemas.openxmlformats.org/officeDocument/2006/relationships/hyperlink" Target="https://map.geo.admin.ch/?zoom=13&amp;E=2683361.783&amp;N=1242598.761&amp;layers=ch.kantone.cadastralwebmap-farbe,ch.swisstopo.amtliches-strassenverzeichnis,ch.bfs.gebaeude_wohnungs_register,KML||https://tinyurl.com/yy7ya4g9/ZH/0135_bdg_erw.kml" TargetMode="External"/><Relationship Id="rId1296" Type="http://schemas.openxmlformats.org/officeDocument/2006/relationships/hyperlink" Target="https://map.geo.admin.ch/?zoom=13&amp;E=2701689.982&amp;N=1234539.495&amp;layers=ch.kantone.cadastralwebmap-farbe,ch.swisstopo.amtliches-strassenverzeichnis,ch.bfs.gebaeude_wohnungs_register,KML||https://tinyurl.com/yy7ya4g9/ZH/0153_bdg_erw.kml" TargetMode="External"/><Relationship Id="rId221" Type="http://schemas.openxmlformats.org/officeDocument/2006/relationships/hyperlink" Target="https://map.geo.admin.ch/?zoom=13&amp;E=2683809.914&amp;N=1264197.047&amp;layers=ch.kantone.cadastralwebmap-farbe,ch.swisstopo.amtliches-strassenverzeichnis,ch.bfs.gebaeude_wohnungs_register,KML||https://tinyurl.com/yy7ya4g9/ZH/0053_bdg_erw.kml" TargetMode="External"/><Relationship Id="rId319" Type="http://schemas.openxmlformats.org/officeDocument/2006/relationships/hyperlink" Target="https://map.geo.admin.ch/?zoom=13&amp;E=2686079.81&amp;N=1255394.682&amp;layers=ch.kantone.cadastralwebmap-farbe,ch.swisstopo.amtliches-strassenverzeichnis,ch.bfs.gebaeude_wohnungs_register,KML||https://tinyurl.com/yy7ya4g9/ZH/0062_bdg_erw.kml" TargetMode="External"/><Relationship Id="rId526" Type="http://schemas.openxmlformats.org/officeDocument/2006/relationships/hyperlink" Target="https://map.geo.admin.ch/?zoom=13&amp;E=2675526&amp;N=1256309&amp;layers=ch.kantone.cadastralwebmap-farbe,ch.swisstopo.amtliches-strassenverzeichnis,ch.bfs.gebaeude_wohnungs_register,KML||https://tinyurl.com/yy7ya4g9/ZH/0083_bdg_erw.kml" TargetMode="External"/><Relationship Id="rId1156" Type="http://schemas.openxmlformats.org/officeDocument/2006/relationships/hyperlink" Target="https://map.geo.admin.ch/?zoom=13&amp;E=2694686&amp;N=1229166&amp;layers=ch.kantone.cadastralwebmap-farbe,ch.swisstopo.amtliches-strassenverzeichnis,ch.bfs.gebaeude_wohnungs_register,KML||https://tinyurl.com/yy7ya4g9/ZH/0138_bdg_erw.kml" TargetMode="External"/><Relationship Id="rId1363" Type="http://schemas.openxmlformats.org/officeDocument/2006/relationships/hyperlink" Target="https://map.geo.admin.ch/?zoom=13&amp;E=2692842.647&amp;N=1236387.374&amp;layers=ch.kantone.cadastralwebmap-farbe,ch.swisstopo.amtliches-strassenverzeichnis,ch.bfs.gebaeude_wohnungs_register,KML||https://tinyurl.com/yy7ya4g9/ZH/0156_bdg_erw.kml" TargetMode="External"/><Relationship Id="rId2207" Type="http://schemas.openxmlformats.org/officeDocument/2006/relationships/hyperlink" Target="https://map.geo.admin.ch/?zoom=13&amp;E=2702497.617&amp;N=1265911.094&amp;layers=ch.kantone.cadastralwebmap-farbe,ch.swisstopo.amtliches-strassenverzeichnis,ch.bfs.gebaeude_wohnungs_register,KML||https://tinyurl.com/yy7ya4g9/ZH/0298_bdg_erw.kml" TargetMode="External"/><Relationship Id="rId733" Type="http://schemas.openxmlformats.org/officeDocument/2006/relationships/hyperlink" Target="https://map.geo.admin.ch/?zoom=13&amp;E=2675020&amp;N=1261806.625&amp;layers=ch.kantone.cadastralwebmap-farbe,ch.swisstopo.amtliches-strassenverzeichnis,ch.bfs.gebaeude_wohnungs_register,KML||https://tinyurl.com/yy7ya4g9/ZH/0101_bdg_erw.kml" TargetMode="External"/><Relationship Id="rId940" Type="http://schemas.openxmlformats.org/officeDocument/2006/relationships/hyperlink" Target="https://map.geo.admin.ch/?zoom=13&amp;E=2700081.613&amp;N=1243947.44&amp;layers=ch.kantone.cadastralwebmap-farbe,ch.swisstopo.amtliches-strassenverzeichnis,ch.bfs.gebaeude_wohnungs_register,KML||https://tinyurl.com/yy7ya4g9/ZH/0119_bdg_erw.kml" TargetMode="External"/><Relationship Id="rId1016" Type="http://schemas.openxmlformats.org/officeDocument/2006/relationships/hyperlink" Target="https://map.geo.admin.ch/?zoom=13&amp;E=2703762.867&amp;N=1243254.83&amp;layers=ch.kantone.cadastralwebmap-farbe,ch.swisstopo.amtliches-strassenverzeichnis,ch.bfs.gebaeude_wohnungs_register,KML||https://tinyurl.com/yy7ya4g9/ZH/0121_bdg_erw.kml" TargetMode="External"/><Relationship Id="rId1570" Type="http://schemas.openxmlformats.org/officeDocument/2006/relationships/hyperlink" Target="https://map.geo.admin.ch/?zoom=13&amp;E=2689338&amp;N=1249630&amp;layers=ch.kantone.cadastralwebmap-farbe,ch.swisstopo.amtliches-strassenverzeichnis,ch.bfs.gebaeude_wohnungs_register,KML||https://tinyurl.com/yy7ya4g9/ZH/0191_bdg_erw.kml" TargetMode="External"/><Relationship Id="rId1668" Type="http://schemas.openxmlformats.org/officeDocument/2006/relationships/hyperlink" Target="https://map.geo.admin.ch/?zoom=13&amp;E=2690991&amp;N=1245902&amp;layers=ch.kantone.cadastralwebmap-farbe,ch.swisstopo.amtliches-strassenverzeichnis,ch.bfs.gebaeude_wohnungs_register,KML||https://tinyurl.com/yy7ya4g9/ZH/0195_bdg_erw.kml" TargetMode="External"/><Relationship Id="rId1875" Type="http://schemas.openxmlformats.org/officeDocument/2006/relationships/hyperlink" Target="https://map.geo.admin.ch/?zoom=13&amp;E=2706204&amp;N=1254873&amp;layers=ch.kantone.cadastralwebmap-farbe,ch.swisstopo.amtliches-strassenverzeichnis,ch.bfs.gebaeude_wohnungs_register,KML||https://tinyurl.com/yy7ya4g9/ZH/0228_bdg_erw.kml" TargetMode="External"/><Relationship Id="rId800" Type="http://schemas.openxmlformats.org/officeDocument/2006/relationships/hyperlink" Target="https://map.geo.admin.ch/?zoom=13&amp;E=2699945.652&amp;N=1237751.734&amp;layers=ch.kantone.cadastralwebmap-farbe,ch.swisstopo.amtliches-strassenverzeichnis,ch.bfs.gebaeude_wohnungs_register,KML||https://tinyurl.com/yy7ya4g9/ZH/0116_bdg_erw.kml" TargetMode="External"/><Relationship Id="rId1223" Type="http://schemas.openxmlformats.org/officeDocument/2006/relationships/hyperlink" Target="https://map.geo.admin.ch/?zoom=13&amp;E=2683576.546&amp;N=1239907.928&amp;layers=ch.kantone.cadastralwebmap-farbe,ch.swisstopo.amtliches-strassenverzeichnis,ch.bfs.gebaeude_wohnungs_register,KML||https://tinyurl.com/yy7ya4g9/ZH/0139_bdg_erw.kml" TargetMode="External"/><Relationship Id="rId1430" Type="http://schemas.openxmlformats.org/officeDocument/2006/relationships/hyperlink" Target="https://map.geo.admin.ch/?zoom=13&amp;E=2689544&amp;N=1243605&amp;layers=ch.kantone.cadastralwebmap-farbe,ch.swisstopo.amtliches-strassenverzeichnis,ch.bfs.gebaeude_wohnungs_register,KML||https://tinyurl.com/yy7ya4g9/ZH/0160_bdg_erw.kml" TargetMode="External"/><Relationship Id="rId1528" Type="http://schemas.openxmlformats.org/officeDocument/2006/relationships/hyperlink" Target="https://map.geo.admin.ch/?zoom=13&amp;E=2701973.066&amp;N=1247267.634&amp;layers=ch.kantone.cadastralwebmap-farbe,ch.swisstopo.amtliches-strassenverzeichnis,ch.bfs.gebaeude_wohnungs_register,KML||https://tinyurl.com/yy7ya4g9/ZH/0177_bdg_erw.kml" TargetMode="External"/><Relationship Id="rId1735" Type="http://schemas.openxmlformats.org/officeDocument/2006/relationships/hyperlink" Target="https://map.geo.admin.ch/?zoom=13&amp;E=2692525&amp;N=1249005&amp;layers=ch.kantone.cadastralwebmap-farbe,ch.swisstopo.amtliches-strassenverzeichnis,ch.bfs.gebaeude_wohnungs_register,KML||https://tinyurl.com/yy7ya4g9/ZH/0199_bdg_erw.kml" TargetMode="External"/><Relationship Id="rId1942" Type="http://schemas.openxmlformats.org/officeDocument/2006/relationships/hyperlink" Target="https://map.geo.admin.ch/?zoom=13&amp;E=2675291.207&amp;N=1245506.253&amp;layers=ch.kantone.cadastralwebmap-farbe,ch.swisstopo.amtliches-strassenverzeichnis,ch.bfs.gebaeude_wohnungs_register,KML||https://tinyurl.com/yy7ya4g9/ZH/0242_bdg_erw.kml" TargetMode="External"/><Relationship Id="rId27" Type="http://schemas.openxmlformats.org/officeDocument/2006/relationships/hyperlink" Target="https://map.geo.admin.ch/?zoom=13&amp;E=2677156.556&amp;N=1237536.469&amp;layers=ch.kantone.cadastralwebmap-farbe,ch.swisstopo.amtliches-strassenverzeichnis,ch.bfs.gebaeude_wohnungs_register,KML||https://tinyurl.com/yy7ya4g9/ZH/0002_bdg_erw.kml" TargetMode="External"/><Relationship Id="rId1802" Type="http://schemas.openxmlformats.org/officeDocument/2006/relationships/hyperlink" Target="https://map.geo.admin.ch/?zoom=13&amp;E=2691027.788&amp;N=1251222.084&amp;layers=ch.kantone.cadastralwebmap-farbe,ch.swisstopo.amtliches-strassenverzeichnis,ch.bfs.gebaeude_wohnungs_register,KML||https://tinyurl.com/yy7ya4g9/ZH/0200_bdg_erw.kml" TargetMode="External"/><Relationship Id="rId176" Type="http://schemas.openxmlformats.org/officeDocument/2006/relationships/hyperlink" Target="https://map.geo.admin.ch/?zoom=13&amp;E=2689653.96&amp;N=1255233.652&amp;layers=ch.kantone.cadastralwebmap-farbe,ch.swisstopo.amtliches-strassenverzeichnis,ch.bfs.gebaeude_wohnungs_register,KML||https://tinyurl.com/yy7ya4g9/ZH/0052_bdg_erw.kml" TargetMode="External"/><Relationship Id="rId383" Type="http://schemas.openxmlformats.org/officeDocument/2006/relationships/hyperlink" Target="https://map.geo.admin.ch/?zoom=13&amp;E=2690070.869&amp;N=1257338.97&amp;layers=ch.kantone.cadastralwebmap-farbe,ch.swisstopo.amtliches-strassenverzeichnis,ch.bfs.gebaeude_wohnungs_register,KML||https://tinyurl.com/yy7ya4g9/ZH/0064_bdg_erw.kml" TargetMode="External"/><Relationship Id="rId590" Type="http://schemas.openxmlformats.org/officeDocument/2006/relationships/hyperlink" Target="https://map.geo.admin.ch/?zoom=13&amp;E=2679058&amp;N=1258912&amp;layers=ch.kantone.cadastralwebmap-farbe,ch.swisstopo.amtliches-strassenverzeichnis,ch.bfs.gebaeude_wohnungs_register,KML||https://tinyurl.com/yy7ya4g9/ZH/0090_bdg_erw.kml" TargetMode="External"/><Relationship Id="rId2064" Type="http://schemas.openxmlformats.org/officeDocument/2006/relationships/hyperlink" Target="https://map.geo.admin.ch/?zoom=13&amp;E=2693627.641&amp;N=1272354.297&amp;layers=ch.kantone.cadastralwebmap-farbe,ch.swisstopo.amtliches-strassenverzeichnis,ch.bfs.gebaeude_wohnungs_register,KML||https://tinyurl.com/yy7ya4g9/ZH/0291_bdg_erw.kml" TargetMode="External"/><Relationship Id="rId243" Type="http://schemas.openxmlformats.org/officeDocument/2006/relationships/hyperlink" Target="https://map.geo.admin.ch/?zoom=13&amp;E=2689555.592&amp;N=1252123.345&amp;layers=ch.kantone.cadastralwebmap-farbe,ch.swisstopo.amtliches-strassenverzeichnis,ch.bfs.gebaeude_wohnungs_register,KML||https://tinyurl.com/yy7ya4g9/ZH/0054_bdg_erw.kml" TargetMode="External"/><Relationship Id="rId450" Type="http://schemas.openxmlformats.org/officeDocument/2006/relationships/hyperlink" Target="https://map.geo.admin.ch/?zoom=13&amp;E=2687312.591&amp;N=1251959.474&amp;layers=ch.kantone.cadastralwebmap-farbe,ch.swisstopo.amtliches-strassenverzeichnis,ch.bfs.gebaeude_wohnungs_register,KML||https://tinyurl.com/yy7ya4g9/ZH/0069_bdg_erw.kml" TargetMode="External"/><Relationship Id="rId688" Type="http://schemas.openxmlformats.org/officeDocument/2006/relationships/hyperlink" Target="https://map.geo.admin.ch/?zoom=13&amp;E=2682332&amp;N=1256332&amp;layers=ch.kantone.cadastralwebmap-farbe,ch.swisstopo.amtliches-strassenverzeichnis,ch.bfs.gebaeude_wohnungs_register,KML||https://tinyurl.com/yy7ya4g9/ZH/0097_bdg_erw.kml" TargetMode="External"/><Relationship Id="rId895" Type="http://schemas.openxmlformats.org/officeDocument/2006/relationships/hyperlink" Target="https://map.geo.admin.ch/?zoom=13&amp;E=2703822.549&amp;N=1240668.384&amp;layers=ch.kantone.cadastralwebmap-farbe,ch.swisstopo.amtliches-strassenverzeichnis,ch.bfs.gebaeude_wohnungs_register,KML||https://tinyurl.com/yy7ya4g9/ZH/0117_bdg_erw.kml" TargetMode="External"/><Relationship Id="rId1080" Type="http://schemas.openxmlformats.org/officeDocument/2006/relationships/hyperlink" Target="https://map.geo.admin.ch/?zoom=13&amp;E=2683678.75&amp;N=1242295.875&amp;layers=ch.kantone.cadastralwebmap-farbe,ch.swisstopo.amtliches-strassenverzeichnis,ch.bfs.gebaeude_wohnungs_register,KML||https://tinyurl.com/yy7ya4g9/ZH/0135_bdg_erw.kml" TargetMode="External"/><Relationship Id="rId2131" Type="http://schemas.openxmlformats.org/officeDocument/2006/relationships/hyperlink" Target="https://map.geo.admin.ch/?zoom=13&amp;E=2693575.303&amp;N=1230772.262&amp;layers=ch.kantone.cadastralwebmap-farbe,ch.swisstopo.amtliches-strassenverzeichnis,ch.bfs.gebaeude_wohnungs_register,KML||https://tinyurl.com/yy7ya4g9/ZH/0293_bdg_erw.kml" TargetMode="External"/><Relationship Id="rId103" Type="http://schemas.openxmlformats.org/officeDocument/2006/relationships/hyperlink" Target="https://map.geo.admin.ch/?zoom=13&amp;E=2673579.223&amp;N=1237092.513&amp;layers=ch.kantone.cadastralwebmap-farbe,ch.swisstopo.amtliches-strassenverzeichnis,ch.bfs.gebaeude_wohnungs_register,KML||https://tinyurl.com/yy7ya4g9/ZH/0011_bdg_erw.kml" TargetMode="External"/><Relationship Id="rId310" Type="http://schemas.openxmlformats.org/officeDocument/2006/relationships/hyperlink" Target="https://map.geo.admin.ch/?zoom=13&amp;E=2686134.662&amp;N=1255316.17&amp;layers=ch.kantone.cadastralwebmap-farbe,ch.swisstopo.amtliches-strassenverzeichnis,ch.bfs.gebaeude_wohnungs_register,KML||https://tinyurl.com/yy7ya4g9/ZH/0062_bdg_erw.kml" TargetMode="External"/><Relationship Id="rId548" Type="http://schemas.openxmlformats.org/officeDocument/2006/relationships/hyperlink" Target="https://map.geo.admin.ch/?zoom=13&amp;E=2673383.771&amp;N=1255239.226&amp;layers=ch.kantone.cadastralwebmap-farbe,ch.swisstopo.amtliches-strassenverzeichnis,ch.bfs.gebaeude_wohnungs_register,KML||https://tinyurl.com/yy7ya4g9/ZH/0085_bdg_erw.kml" TargetMode="External"/><Relationship Id="rId755" Type="http://schemas.openxmlformats.org/officeDocument/2006/relationships/hyperlink" Target="https://map.geo.admin.ch/?zoom=13&amp;E=2704457.515&amp;N=1236296.283&amp;layers=ch.kantone.cadastralwebmap-farbe,ch.swisstopo.amtliches-strassenverzeichnis,ch.bfs.gebaeude_wohnungs_register,KML||https://tinyurl.com/yy7ya4g9/ZH/0112_bdg_erw.kml" TargetMode="External"/><Relationship Id="rId962" Type="http://schemas.openxmlformats.org/officeDocument/2006/relationships/hyperlink" Target="https://map.geo.admin.ch/?zoom=13&amp;E=2701930.253&amp;N=1242348.075&amp;layers=ch.kantone.cadastralwebmap-farbe,ch.swisstopo.amtliches-strassenverzeichnis,ch.bfs.gebaeude_wohnungs_register,KML||https://tinyurl.com/yy7ya4g9/ZH/0121_bdg_erw.kml" TargetMode="External"/><Relationship Id="rId1178" Type="http://schemas.openxmlformats.org/officeDocument/2006/relationships/hyperlink" Target="https://map.geo.admin.ch/?zoom=13&amp;E=2695920.689&amp;N=1229445.787&amp;layers=ch.kantone.cadastralwebmap-farbe,ch.swisstopo.amtliches-strassenverzeichnis,ch.bfs.gebaeude_wohnungs_register,KML||https://tinyurl.com/yy7ya4g9/ZH/0138_bdg_erw.kml" TargetMode="External"/><Relationship Id="rId1385" Type="http://schemas.openxmlformats.org/officeDocument/2006/relationships/hyperlink" Target="https://map.geo.admin.ch/?zoom=13&amp;E=2696824.537&amp;N=1236778.979&amp;layers=ch.kantone.cadastralwebmap-farbe,ch.swisstopo.amtliches-strassenverzeichnis,ch.bfs.gebaeude_wohnungs_register,KML||https://tinyurl.com/yy7ya4g9/ZH/0157_bdg_erw.kml" TargetMode="External"/><Relationship Id="rId1592" Type="http://schemas.openxmlformats.org/officeDocument/2006/relationships/hyperlink" Target="https://map.geo.admin.ch/?zoom=13&amp;E=2688656&amp;N=1250758&amp;layers=ch.kantone.cadastralwebmap-farbe,ch.swisstopo.amtliches-strassenverzeichnis,ch.bfs.gebaeude_wohnungs_register,KML||https://tinyurl.com/yy7ya4g9/ZH/0191_bdg_erw.kml" TargetMode="External"/><Relationship Id="rId91" Type="http://schemas.openxmlformats.org/officeDocument/2006/relationships/hyperlink" Target="https://map.geo.admin.ch/?zoom=13&amp;E=2674479.464&amp;N=1235933.111&amp;layers=ch.kantone.cadastralwebmap-farbe,ch.swisstopo.amtliches-strassenverzeichnis,ch.bfs.gebaeude_wohnungs_register,KML||https://tinyurl.com/yy7ya4g9/ZH/0010_bdg_erw.kml" TargetMode="External"/><Relationship Id="rId408" Type="http://schemas.openxmlformats.org/officeDocument/2006/relationships/hyperlink" Target="https://map.geo.admin.ch/?zoom=13&amp;E=2684609.568&amp;N=1254672.739&amp;layers=ch.kantone.cadastralwebmap-farbe,ch.swisstopo.amtliches-strassenverzeichnis,ch.bfs.gebaeude_wohnungs_register,KML||https://tinyurl.com/yy7ya4g9/ZH/0066_bdg_erw.kml" TargetMode="External"/><Relationship Id="rId615" Type="http://schemas.openxmlformats.org/officeDocument/2006/relationships/hyperlink" Target="https://map.geo.admin.ch/?zoom=13&amp;E=2681298&amp;N=1258928&amp;layers=ch.kantone.cadastralwebmap-farbe,ch.swisstopo.amtliches-strassenverzeichnis,ch.bfs.gebaeude_wohnungs_register,KML||https://tinyurl.com/yy7ya4g9/ZH/0092_bdg_erw.kml" TargetMode="External"/><Relationship Id="rId822" Type="http://schemas.openxmlformats.org/officeDocument/2006/relationships/hyperlink" Target="https://map.geo.admin.ch/?zoom=13&amp;E=2706662.974&amp;N=1240458.135&amp;layers=ch.kantone.cadastralwebmap-farbe,ch.swisstopo.amtliches-strassenverzeichnis,ch.bfs.gebaeude_wohnungs_register,KML||https://tinyurl.com/yy7ya4g9/ZH/0117_bdg_erw.kml" TargetMode="External"/><Relationship Id="rId1038" Type="http://schemas.openxmlformats.org/officeDocument/2006/relationships/hyperlink" Target="https://map.geo.admin.ch/?zoom=13&amp;E=2681810.083&amp;N=1239840.481&amp;layers=ch.kantone.cadastralwebmap-farbe,ch.swisstopo.amtliches-strassenverzeichnis,ch.bfs.gebaeude_wohnungs_register,KML||https://tinyurl.com/yy7ya4g9/ZH/0131_bdg_erw.kml" TargetMode="External"/><Relationship Id="rId1245" Type="http://schemas.openxmlformats.org/officeDocument/2006/relationships/hyperlink" Target="https://map.geo.admin.ch/?zoom=13&amp;E=2683859.006&amp;N=1237690.814&amp;layers=ch.kantone.cadastralwebmap-farbe,ch.swisstopo.amtliches-strassenverzeichnis,ch.bfs.gebaeude_wohnungs_register,KML||https://tinyurl.com/yy7ya4g9/ZH/0141_bdg_erw.kml" TargetMode="External"/><Relationship Id="rId1452" Type="http://schemas.openxmlformats.org/officeDocument/2006/relationships/hyperlink" Target="https://map.geo.admin.ch/?zoom=13&amp;E=2687932.733&amp;N=1244636.456&amp;layers=ch.kantone.cadastralwebmap-farbe,ch.swisstopo.amtliches-strassenverzeichnis,ch.bfs.gebaeude_wohnungs_register,KML||https://tinyurl.com/yy7ya4g9/ZH/0161_bdg_erw.kml" TargetMode="External"/><Relationship Id="rId1897" Type="http://schemas.openxmlformats.org/officeDocument/2006/relationships/hyperlink" Target="https://map.geo.admin.ch/?zoom=13&amp;E=2692456.987&amp;N=1263444.54&amp;layers=ch.kantone.cadastralwebmap-farbe,ch.swisstopo.amtliches-strassenverzeichnis,ch.bfs.gebaeude_wohnungs_register,KML||https://tinyurl.com/yy7ya4g9/ZH/0230_bdg_erw.kml" TargetMode="External"/><Relationship Id="rId1105" Type="http://schemas.openxmlformats.org/officeDocument/2006/relationships/hyperlink" Target="https://map.geo.admin.ch/?zoom=13&amp;E=2682502&amp;N=1238021&amp;layers=ch.kantone.cadastralwebmap-farbe,ch.swisstopo.amtliches-strassenverzeichnis,ch.bfs.gebaeude_wohnungs_register,KML||https://tinyurl.com/yy7ya4g9/ZH/0136_bdg_erw.kml" TargetMode="External"/><Relationship Id="rId1312" Type="http://schemas.openxmlformats.org/officeDocument/2006/relationships/hyperlink" Target="https://map.geo.admin.ch/?zoom=13&amp;E=2686862.916&amp;N=1241821.057&amp;layers=ch.kantone.cadastralwebmap-farbe,ch.swisstopo.amtliches-strassenverzeichnis,ch.bfs.gebaeude_wohnungs_register,KML||https://tinyurl.com/yy7ya4g9/ZH/0154_bdg_erw.kml" TargetMode="External"/><Relationship Id="rId1757" Type="http://schemas.openxmlformats.org/officeDocument/2006/relationships/hyperlink" Target="https://map.geo.admin.ch/?zoom=13&amp;E=2693624.712&amp;N=1249285.09&amp;layers=ch.kantone.cadastralwebmap-farbe,ch.swisstopo.amtliches-strassenverzeichnis,ch.bfs.gebaeude_wohnungs_register,KML||https://tinyurl.com/yy7ya4g9/ZH/0199_bdg_erw.kml" TargetMode="External"/><Relationship Id="rId1964" Type="http://schemas.openxmlformats.org/officeDocument/2006/relationships/hyperlink" Target="https://map.geo.admin.ch/?zoom=13&amp;E=2671992.149&amp;N=1251231.242&amp;layers=ch.kantone.cadastralwebmap-farbe,ch.swisstopo.amtliches-strassenverzeichnis,ch.bfs.gebaeude_wohnungs_register,KML||https://tinyurl.com/yy7ya4g9/ZH/0243_bdg_erw.kml" TargetMode="External"/><Relationship Id="rId49" Type="http://schemas.openxmlformats.org/officeDocument/2006/relationships/hyperlink" Target="https://map.geo.admin.ch/?zoom=13&amp;E=2676274.617&amp;N=1239204.137&amp;layers=ch.kantone.cadastralwebmap-farbe,ch.swisstopo.amtliches-strassenverzeichnis,ch.bfs.gebaeude_wohnungs_register,KML||https://tinyurl.com/yy7ya4g9/ZH/0005_bdg_erw.kml" TargetMode="External"/><Relationship Id="rId1617" Type="http://schemas.openxmlformats.org/officeDocument/2006/relationships/hyperlink" Target="https://map.geo.admin.ch/?zoom=13&amp;E=2688912.115&amp;N=1250489.255&amp;layers=ch.kantone.cadastralwebmap-farbe,ch.swisstopo.amtliches-strassenverzeichnis,ch.bfs.gebaeude_wohnungs_register,KML||https://tinyurl.com/yy7ya4g9/ZH/0191_bdg_erw.kml" TargetMode="External"/><Relationship Id="rId1824" Type="http://schemas.openxmlformats.org/officeDocument/2006/relationships/hyperlink" Target="https://map.geo.admin.ch/?zoom=13&amp;E=2702627&amp;N=1262403&amp;layers=ch.kantone.cadastralwebmap-farbe,ch.swisstopo.amtliches-strassenverzeichnis,ch.bfs.gebaeude_wohnungs_register,KML||https://tinyurl.com/yy7ya4g9/ZH/0219_bdg_erw.kml" TargetMode="External"/><Relationship Id="rId198" Type="http://schemas.openxmlformats.org/officeDocument/2006/relationships/hyperlink" Target="https://map.geo.admin.ch/?zoom=13&amp;E=2683248&amp;N=1263942&amp;layers=ch.kantone.cadastralwebmap-farbe,ch.swisstopo.amtliches-strassenverzeichnis,ch.bfs.gebaeude_wohnungs_register,KML||https://tinyurl.com/yy7ya4g9/ZH/0053_bdg_erw.kml" TargetMode="External"/><Relationship Id="rId2086" Type="http://schemas.openxmlformats.org/officeDocument/2006/relationships/hyperlink" Target="https://map.geo.admin.ch/?zoom=13&amp;E=2693604&amp;N=1230509&amp;layers=ch.kantone.cadastralwebmap-farbe,ch.swisstopo.amtliches-strassenverzeichnis,ch.bfs.gebaeude_wohnungs_register,KML||https://tinyurl.com/yy7ya4g9/ZH/0293_bdg_erw.kml" TargetMode="External"/><Relationship Id="rId265" Type="http://schemas.openxmlformats.org/officeDocument/2006/relationships/hyperlink" Target="https://map.geo.admin.ch/?zoom=13&amp;E=2680740.287&amp;N=1264235.132&amp;layers=ch.kantone.cadastralwebmap-farbe,ch.swisstopo.amtliches-strassenverzeichnis,ch.bfs.gebaeude_wohnungs_register,KML||https://tinyurl.com/yy7ya4g9/ZH/0059_bdg_erw.kml" TargetMode="External"/><Relationship Id="rId472" Type="http://schemas.openxmlformats.org/officeDocument/2006/relationships/hyperlink" Target="https://map.geo.admin.ch/?zoom=13&amp;E=2684884.015&amp;N=1259150.881&amp;layers=ch.kantone.cadastralwebmap-farbe,ch.swisstopo.amtliches-strassenverzeichnis,ch.bfs.gebaeude_wohnungs_register,KML||https://tinyurl.com/yy7ya4g9/ZH/0072_bdg_erw.kml" TargetMode="External"/><Relationship Id="rId2153" Type="http://schemas.openxmlformats.org/officeDocument/2006/relationships/hyperlink" Target="https://map.geo.admin.ch/?zoom=13&amp;E=2687184&amp;N=1234788&amp;layers=ch.kantone.cadastralwebmap-farbe,ch.swisstopo.amtliches-strassenverzeichnis,ch.bfs.gebaeude_wohnungs_register,KML||https://tinyurl.com/yy7ya4g9/ZH/0295_bdg_erw.kml" TargetMode="External"/><Relationship Id="rId125" Type="http://schemas.openxmlformats.org/officeDocument/2006/relationships/hyperlink" Target="https://map.geo.admin.ch/?zoom=13&amp;E=2688751&amp;N=1279664&amp;layers=ch.kantone.cadastralwebmap-farbe,ch.swisstopo.amtliches-strassenverzeichnis,ch.bfs.gebaeude_wohnungs_register,KML||https://tinyurl.com/yy7ya4g9/ZH/0025_bdg_erw.kml" TargetMode="External"/><Relationship Id="rId332" Type="http://schemas.openxmlformats.org/officeDocument/2006/relationships/hyperlink" Target="https://map.geo.admin.ch/?zoom=13&amp;E=2686459&amp;N=1256099&amp;layers=ch.kantone.cadastralwebmap-farbe,ch.swisstopo.amtliches-strassenverzeichnis,ch.bfs.gebaeude_wohnungs_register,KML||https://tinyurl.com/yy7ya4g9/ZH/0062_bdg_erw.kml" TargetMode="External"/><Relationship Id="rId777" Type="http://schemas.openxmlformats.org/officeDocument/2006/relationships/hyperlink" Target="https://map.geo.admin.ch/?zoom=13&amp;E=2707090.822&amp;N=1236403.786&amp;layers=ch.kantone.cadastralwebmap-farbe,ch.swisstopo.amtliches-strassenverzeichnis,ch.bfs.gebaeude_wohnungs_register,KML||https://tinyurl.com/yy7ya4g9/ZH/0113_bdg_erw.kml" TargetMode="External"/><Relationship Id="rId984" Type="http://schemas.openxmlformats.org/officeDocument/2006/relationships/hyperlink" Target="https://map.geo.admin.ch/?zoom=13&amp;E=2704662.765&amp;N=1242197.292&amp;layers=ch.kantone.cadastralwebmap-farbe,ch.swisstopo.amtliches-strassenverzeichnis,ch.bfs.gebaeude_wohnungs_register,KML||https://tinyurl.com/yy7ya4g9/ZH/0121_bdg_erw.kml" TargetMode="External"/><Relationship Id="rId2013" Type="http://schemas.openxmlformats.org/officeDocument/2006/relationships/hyperlink" Target="https://map.geo.admin.ch/?zoom=13&amp;E=2677289.513&amp;N=1250092.49&amp;layers=ch.kantone.cadastralwebmap-farbe,ch.swisstopo.amtliches-strassenverzeichnis,ch.bfs.gebaeude_wohnungs_register,KML||https://tinyurl.com/yy7ya4g9/ZH/0247_bdg_erw.kml" TargetMode="External"/><Relationship Id="rId637" Type="http://schemas.openxmlformats.org/officeDocument/2006/relationships/hyperlink" Target="https://map.geo.admin.ch/?zoom=13&amp;E=2672850.246&amp;N=1261624.022&amp;layers=ch.kantone.cadastralwebmap-farbe,ch.swisstopo.amtliches-strassenverzeichnis,ch.bfs.gebaeude_wohnungs_register,KML||https://tinyurl.com/yy7ya4g9/ZH/0093_bdg_erw.kml" TargetMode="External"/><Relationship Id="rId844" Type="http://schemas.openxmlformats.org/officeDocument/2006/relationships/hyperlink" Target="https://map.geo.admin.ch/?zoom=13&amp;E=2706355&amp;N=1242061&amp;layers=ch.kantone.cadastralwebmap-farbe,ch.swisstopo.amtliches-strassenverzeichnis,ch.bfs.gebaeude_wohnungs_register,KML||https://tinyurl.com/yy7ya4g9/ZH/0117_bdg_erw.kml" TargetMode="External"/><Relationship Id="rId1267" Type="http://schemas.openxmlformats.org/officeDocument/2006/relationships/hyperlink" Target="https://map.geo.admin.ch/?zoom=13&amp;E=2688055.649&amp;N=1240011.363&amp;layers=ch.kantone.cadastralwebmap-farbe,ch.swisstopo.amtliches-strassenverzeichnis,ch.bfs.gebaeude_wohnungs_register,KML||https://tinyurl.com/yy7ya4g9/ZH/0151_bdg_erw.kml" TargetMode="External"/><Relationship Id="rId1474" Type="http://schemas.openxmlformats.org/officeDocument/2006/relationships/hyperlink" Target="https://map.geo.admin.ch/?zoom=13&amp;E=2687226.216&amp;N=1244437.017&amp;layers=ch.kantone.cadastralwebmap-farbe,ch.swisstopo.amtliches-strassenverzeichnis,ch.bfs.gebaeude_wohnungs_register,KML||https://tinyurl.com/yy7ya4g9/ZH/0161_bdg_erw.kml" TargetMode="External"/><Relationship Id="rId1681" Type="http://schemas.openxmlformats.org/officeDocument/2006/relationships/hyperlink" Target="https://map.geo.admin.ch/?zoom=13&amp;E=2692297.256&amp;N=1248001.437&amp;layers=ch.kantone.cadastralwebmap-farbe,ch.swisstopo.amtliches-strassenverzeichnis,ch.bfs.gebaeude_wohnungs_register,KML||https://tinyurl.com/yy7ya4g9/ZH/0197_bdg_erw.kml" TargetMode="External"/><Relationship Id="rId704" Type="http://schemas.openxmlformats.org/officeDocument/2006/relationships/hyperlink" Target="https://map.geo.admin.ch/?zoom=13&amp;E=2681845.76&amp;N=1255578.694&amp;layers=ch.kantone.cadastralwebmap-farbe,ch.swisstopo.amtliches-strassenverzeichnis,ch.bfs.gebaeude_wohnungs_register,KML||https://tinyurl.com/yy7ya4g9/ZH/0097_bdg_erw.kml" TargetMode="External"/><Relationship Id="rId911" Type="http://schemas.openxmlformats.org/officeDocument/2006/relationships/hyperlink" Target="https://map.geo.admin.ch/?zoom=13&amp;E=2706674.906&amp;N=1239760.262&amp;layers=ch.kantone.cadastralwebmap-farbe,ch.swisstopo.amtliches-strassenverzeichnis,ch.bfs.gebaeude_wohnungs_register,KML||https://tinyurl.com/yy7ya4g9/ZH/0117_bdg_erw.kml" TargetMode="External"/><Relationship Id="rId1127" Type="http://schemas.openxmlformats.org/officeDocument/2006/relationships/hyperlink" Target="https://map.geo.admin.ch/?zoom=13&amp;E=2686129.888&amp;N=1237291.625&amp;layers=ch.kantone.cadastralwebmap-farbe,ch.swisstopo.amtliches-strassenverzeichnis,ch.bfs.gebaeude_wohnungs_register,KML||https://tinyurl.com/yy7ya4g9/ZH/0137_bdg_erw.kml" TargetMode="External"/><Relationship Id="rId1334" Type="http://schemas.openxmlformats.org/officeDocument/2006/relationships/hyperlink" Target="https://map.geo.admin.ch/?zoom=13&amp;E=2686104.342&amp;N=1242877.419&amp;layers=ch.kantone.cadastralwebmap-farbe,ch.swisstopo.amtliches-strassenverzeichnis,ch.bfs.gebaeude_wohnungs_register,KML||https://tinyurl.com/yy7ya4g9/ZH/0154_bdg_erw.kml" TargetMode="External"/><Relationship Id="rId1541" Type="http://schemas.openxmlformats.org/officeDocument/2006/relationships/hyperlink" Target="https://map.geo.admin.ch/?zoom=13&amp;E=2703400.195&amp;N=1250662.826&amp;layers=ch.kantone.cadastralwebmap-farbe,ch.swisstopo.amtliches-strassenverzeichnis,ch.bfs.gebaeude_wohnungs_register,KML||https://tinyurl.com/yy7ya4g9/ZH/0178_bdg_erw.kml" TargetMode="External"/><Relationship Id="rId1779" Type="http://schemas.openxmlformats.org/officeDocument/2006/relationships/hyperlink" Target="https://map.geo.admin.ch/?zoom=13&amp;E=2694916.283&amp;N=1248902.48&amp;layers=ch.kantone.cadastralwebmap-farbe,ch.swisstopo.amtliches-strassenverzeichnis,ch.bfs.gebaeude_wohnungs_register,KML||https://tinyurl.com/yy7ya4g9/ZH/0199_bdg_erw.kml" TargetMode="External"/><Relationship Id="rId1986" Type="http://schemas.openxmlformats.org/officeDocument/2006/relationships/hyperlink" Target="https://map.geo.admin.ch/?zoom=13&amp;E=2672929&amp;N=1253216&amp;layers=ch.kantone.cadastralwebmap-farbe,ch.swisstopo.amtliches-strassenverzeichnis,ch.bfs.gebaeude_wohnungs_register,KML||https://tinyurl.com/yy7ya4g9/ZH/0244_bdg_erw.kml" TargetMode="External"/><Relationship Id="rId40" Type="http://schemas.openxmlformats.org/officeDocument/2006/relationships/hyperlink" Target="https://map.geo.admin.ch/?zoom=13&amp;E=2682617&amp;N=1233722&amp;layers=ch.kantone.cadastralwebmap-farbe,ch.swisstopo.amtliches-strassenverzeichnis,ch.bfs.gebaeude_wohnungs_register,KML||https://tinyurl.com/yy7ya4g9/ZH/0004_bdg_erw.kml" TargetMode="External"/><Relationship Id="rId1401" Type="http://schemas.openxmlformats.org/officeDocument/2006/relationships/hyperlink" Target="https://map.geo.admin.ch/?zoom=13&amp;E=2696956&amp;N=1233589&amp;layers=ch.kantone.cadastralwebmap-farbe,ch.swisstopo.amtliches-strassenverzeichnis,ch.bfs.gebaeude_wohnungs_register,KML||https://tinyurl.com/yy7ya4g9/ZH/0158_bdg_erw.kml" TargetMode="External"/><Relationship Id="rId1639" Type="http://schemas.openxmlformats.org/officeDocument/2006/relationships/hyperlink" Target="https://map.geo.admin.ch/?zoom=13&amp;E=2688699.985&amp;N=1250805.799&amp;layers=ch.kantone.cadastralwebmap-farbe,ch.swisstopo.amtliches-strassenverzeichnis,ch.bfs.gebaeude_wohnungs_register,KML||https://tinyurl.com/yy7ya4g9/ZH/0191_bdg_erw.kml" TargetMode="External"/><Relationship Id="rId1846" Type="http://schemas.openxmlformats.org/officeDocument/2006/relationships/hyperlink" Target="https://map.geo.admin.ch/?zoom=13&amp;E=2702232.739&amp;N=1267843.814&amp;layers=ch.kantone.cadastralwebmap-farbe,ch.swisstopo.amtliches-strassenverzeichnis,ch.bfs.gebaeude_wohnungs_register,KML||https://tinyurl.com/yy7ya4g9/ZH/0225_bdg_erw.kml" TargetMode="External"/><Relationship Id="rId1706" Type="http://schemas.openxmlformats.org/officeDocument/2006/relationships/hyperlink" Target="https://map.geo.admin.ch/?zoom=13&amp;E=2696066.224&amp;N=1244661.366&amp;layers=ch.kantone.cadastralwebmap-farbe,ch.swisstopo.amtliches-strassenverzeichnis,ch.bfs.gebaeude_wohnungs_register,KML||https://tinyurl.com/yy7ya4g9/ZH/0198_bdg_erw.kml" TargetMode="External"/><Relationship Id="rId1913" Type="http://schemas.openxmlformats.org/officeDocument/2006/relationships/hyperlink" Target="https://map.geo.admin.ch/?zoom=13&amp;E=2702416&amp;N=1255938&amp;layers=ch.kantone.cadastralwebmap-farbe,ch.swisstopo.amtliches-strassenverzeichnis,ch.bfs.gebaeude_wohnungs_register,KML||https://tinyurl.com/yy7ya4g9/ZH/0231_bdg_erw.kml" TargetMode="External"/><Relationship Id="rId287" Type="http://schemas.openxmlformats.org/officeDocument/2006/relationships/hyperlink" Target="https://map.geo.admin.ch/?zoom=13&amp;E=2680793.285&amp;N=1262129.392&amp;layers=ch.kantone.cadastralwebmap-farbe,ch.swisstopo.amtliches-strassenverzeichnis,ch.bfs.gebaeude_wohnungs_register,KML||https://tinyurl.com/yy7ya4g9/ZH/0060_bdg_erw.kml" TargetMode="External"/><Relationship Id="rId494" Type="http://schemas.openxmlformats.org/officeDocument/2006/relationships/hyperlink" Target="https://map.geo.admin.ch/?zoom=13&amp;E=2683700.091&amp;N=1260676.606&amp;layers=ch.kantone.cadastralwebmap-farbe,ch.swisstopo.amtliches-strassenverzeichnis,ch.bfs.gebaeude_wohnungs_register,KML||https://tinyurl.com/yy7ya4g9/ZH/0072_bdg_erw.kml" TargetMode="External"/><Relationship Id="rId2175" Type="http://schemas.openxmlformats.org/officeDocument/2006/relationships/hyperlink" Target="https://map.geo.admin.ch/?zoom=13&amp;E=2696343&amp;N=1255857&amp;layers=ch.kantone.cadastralwebmap-farbe,ch.swisstopo.amtliches-strassenverzeichnis,ch.bfs.gebaeude_wohnungs_register,KML||https://tinyurl.com/yy7ya4g9/ZH/0296_bdg_erw.kml" TargetMode="External"/><Relationship Id="rId147" Type="http://schemas.openxmlformats.org/officeDocument/2006/relationships/hyperlink" Target="https://map.geo.admin.ch/?zoom=13&amp;E=2687248&amp;N=1276745&amp;layers=ch.kantone.cadastralwebmap-farbe,ch.swisstopo.amtliches-strassenverzeichnis,ch.bfs.gebaeude_wohnungs_register,KML||https://tinyurl.com/yy7ya4g9/ZH/0038_bdg_erw.kml" TargetMode="External"/><Relationship Id="rId354" Type="http://schemas.openxmlformats.org/officeDocument/2006/relationships/hyperlink" Target="https://map.geo.admin.ch/?zoom=13&amp;E=2687326.067&amp;N=1257299.599&amp;layers=ch.kantone.cadastralwebmap-farbe,ch.swisstopo.amtliches-strassenverzeichnis,ch.bfs.gebaeude_wohnungs_register,KML||https://tinyurl.com/yy7ya4g9/ZH/0062_bdg_erw.kml" TargetMode="External"/><Relationship Id="rId799" Type="http://schemas.openxmlformats.org/officeDocument/2006/relationships/hyperlink" Target="https://map.geo.admin.ch/?zoom=13&amp;E=2701858.601&amp;N=1237493.282&amp;layers=ch.kantone.cadastralwebmap-farbe,ch.swisstopo.amtliches-strassenverzeichnis,ch.bfs.gebaeude_wohnungs_register,KML||https://tinyurl.com/yy7ya4g9/ZH/0116_bdg_erw.kml" TargetMode="External"/><Relationship Id="rId1191" Type="http://schemas.openxmlformats.org/officeDocument/2006/relationships/hyperlink" Target="https://map.geo.admin.ch/?zoom=13&amp;E=2684420.506&amp;N=1239986.31&amp;layers=ch.kantone.cadastralwebmap-farbe,ch.swisstopo.amtliches-strassenverzeichnis,ch.bfs.gebaeude_wohnungs_register,KML||https://tinyurl.com/yy7ya4g9/ZH/0139_bdg_erw.kml" TargetMode="External"/><Relationship Id="rId2035" Type="http://schemas.openxmlformats.org/officeDocument/2006/relationships/hyperlink" Target="https://map.geo.admin.ch/?zoom=13&amp;E=2676436.703&amp;N=1252038.775&amp;layers=ch.kantone.cadastralwebmap-farbe,ch.swisstopo.amtliches-strassenverzeichnis,ch.bfs.gebaeude_wohnungs_register,KML||https://tinyurl.com/yy7ya4g9/ZH/0249_bdg_erw.kml" TargetMode="External"/><Relationship Id="rId561" Type="http://schemas.openxmlformats.org/officeDocument/2006/relationships/hyperlink" Target="https://map.geo.admin.ch/?zoom=13&amp;E=2671390.987&amp;N=1255465.966&amp;layers=ch.kantone.cadastralwebmap-farbe,ch.swisstopo.amtliches-strassenverzeichnis,ch.bfs.gebaeude_wohnungs_register,KML||https://tinyurl.com/yy7ya4g9/ZH/0087_bdg_erw.kml" TargetMode="External"/><Relationship Id="rId659" Type="http://schemas.openxmlformats.org/officeDocument/2006/relationships/hyperlink" Target="https://map.geo.admin.ch/?zoom=13&amp;E=2677879.65&amp;N=1255879.678&amp;layers=ch.kantone.cadastralwebmap-farbe,ch.swisstopo.amtliches-strassenverzeichnis,ch.bfs.gebaeude_wohnungs_register,KML||https://tinyurl.com/yy7ya4g9/ZH/0096_bdg_erw.kml" TargetMode="External"/><Relationship Id="rId866" Type="http://schemas.openxmlformats.org/officeDocument/2006/relationships/hyperlink" Target="https://map.geo.admin.ch/?zoom=13&amp;E=2707694.61&amp;N=1239566.708&amp;layers=ch.kantone.cadastralwebmap-farbe,ch.swisstopo.amtliches-strassenverzeichnis,ch.bfs.gebaeude_wohnungs_register,KML||https://tinyurl.com/yy7ya4g9/ZH/0117_bdg_erw.kml" TargetMode="External"/><Relationship Id="rId1289" Type="http://schemas.openxmlformats.org/officeDocument/2006/relationships/hyperlink" Target="https://map.geo.admin.ch/?zoom=13&amp;E=2700752&amp;N=1234601&amp;layers=ch.kantone.cadastralwebmap-farbe,ch.swisstopo.amtliches-strassenverzeichnis,ch.bfs.gebaeude_wohnungs_register,KML||https://tinyurl.com/yy7ya4g9/ZH/0153_bdg_erw.kml" TargetMode="External"/><Relationship Id="rId1496" Type="http://schemas.openxmlformats.org/officeDocument/2006/relationships/hyperlink" Target="https://map.geo.admin.ch/?zoom=13&amp;E=2693366.126&amp;N=1254192.754&amp;layers=ch.kantone.cadastralwebmap-farbe,ch.swisstopo.amtliches-strassenverzeichnis,ch.bfs.gebaeude_wohnungs_register,KML||https://tinyurl.com/yy7ya4g9/ZH/0176_bdg_erw.kml" TargetMode="External"/><Relationship Id="rId214" Type="http://schemas.openxmlformats.org/officeDocument/2006/relationships/hyperlink" Target="https://map.geo.admin.ch/?zoom=13&amp;E=2681949.902&amp;N=1262973.156&amp;layers=ch.kantone.cadastralwebmap-farbe,ch.swisstopo.amtliches-strassenverzeichnis,ch.bfs.gebaeude_wohnungs_register,KML||https://tinyurl.com/yy7ya4g9/ZH/0053_bdg_erw.kml" TargetMode="External"/><Relationship Id="rId421" Type="http://schemas.openxmlformats.org/officeDocument/2006/relationships/hyperlink" Target="https://map.geo.admin.ch/?zoom=13&amp;E=2682452&amp;N=1274270&amp;layers=ch.kantone.cadastralwebmap-farbe,ch.swisstopo.amtliches-strassenverzeichnis,ch.bfs.gebaeude_wohnungs_register,KML||https://tinyurl.com/yy7ya4g9/ZH/0067_bdg_erw.kml" TargetMode="External"/><Relationship Id="rId519" Type="http://schemas.openxmlformats.org/officeDocument/2006/relationships/hyperlink" Target="https://map.geo.admin.ch/?zoom=13&amp;E=2676622.213&amp;N=1256518.828&amp;layers=ch.kantone.cadastralwebmap-farbe,ch.swisstopo.amtliches-strassenverzeichnis,ch.bfs.gebaeude_wohnungs_register,KML||https://tinyurl.com/yy7ya4g9/ZH/0083_bdg_erw.kml" TargetMode="External"/><Relationship Id="rId1051" Type="http://schemas.openxmlformats.org/officeDocument/2006/relationships/hyperlink" Target="https://map.geo.admin.ch/?zoom=13&amp;E=2682129.338&amp;N=1240934.47&amp;layers=ch.kantone.cadastralwebmap-farbe,ch.swisstopo.amtliches-strassenverzeichnis,ch.bfs.gebaeude_wohnungs_register,KML||https://tinyurl.com/yy7ya4g9/ZH/0131_bdg_erw.kml" TargetMode="External"/><Relationship Id="rId1149" Type="http://schemas.openxmlformats.org/officeDocument/2006/relationships/hyperlink" Target="https://map.geo.admin.ch/?zoom=13&amp;E=2696177&amp;N=1228770&amp;layers=ch.kantone.cadastralwebmap-farbe,ch.swisstopo.amtliches-strassenverzeichnis,ch.bfs.gebaeude_wohnungs_register,KML||https://tinyurl.com/yy7ya4g9/ZH/0138_bdg_erw.kml" TargetMode="External"/><Relationship Id="rId1356" Type="http://schemas.openxmlformats.org/officeDocument/2006/relationships/hyperlink" Target="https://map.geo.admin.ch/?zoom=13&amp;E=2690455.88&amp;N=1236500.168&amp;layers=ch.kantone.cadastralwebmap-farbe,ch.swisstopo.amtliches-strassenverzeichnis,ch.bfs.gebaeude_wohnungs_register,KML||https://tinyurl.com/yy7ya4g9/ZH/0156_bdg_erw.kml" TargetMode="External"/><Relationship Id="rId2102" Type="http://schemas.openxmlformats.org/officeDocument/2006/relationships/hyperlink" Target="https://map.geo.admin.ch/?zoom=13&amp;E=2694367.833&amp;N=1231072.599&amp;layers=ch.kantone.cadastralwebmap-farbe,ch.swisstopo.amtliches-strassenverzeichnis,ch.bfs.gebaeude_wohnungs_register,KML||https://tinyurl.com/yy7ya4g9/ZH/0293_bdg_erw.kml" TargetMode="External"/><Relationship Id="rId726" Type="http://schemas.openxmlformats.org/officeDocument/2006/relationships/hyperlink" Target="https://map.geo.admin.ch/?zoom=13&amp;E=2673487.874&amp;N=1261473.99&amp;layers=ch.kantone.cadastralwebmap-farbe,ch.swisstopo.amtliches-strassenverzeichnis,ch.bfs.gebaeude_wohnungs_register,KML||https://tinyurl.com/yy7ya4g9/ZH/0099_bdg_erw.kml" TargetMode="External"/><Relationship Id="rId933" Type="http://schemas.openxmlformats.org/officeDocument/2006/relationships/hyperlink" Target="https://map.geo.admin.ch/?zoom=13&amp;E=2700447.714&amp;N=1244552.446&amp;layers=ch.kantone.cadastralwebmap-farbe,ch.swisstopo.amtliches-strassenverzeichnis,ch.bfs.gebaeude_wohnungs_register,KML||https://tinyurl.com/yy7ya4g9/ZH/0119_bdg_erw.kml" TargetMode="External"/><Relationship Id="rId1009" Type="http://schemas.openxmlformats.org/officeDocument/2006/relationships/hyperlink" Target="https://map.geo.admin.ch/?zoom=13&amp;E=2701895.652&amp;N=1242237.488&amp;layers=ch.kantone.cadastralwebmap-farbe,ch.swisstopo.amtliches-strassenverzeichnis,ch.bfs.gebaeude_wohnungs_register,KML||https://tinyurl.com/yy7ya4g9/ZH/0121_bdg_erw.kml" TargetMode="External"/><Relationship Id="rId1563" Type="http://schemas.openxmlformats.org/officeDocument/2006/relationships/hyperlink" Target="https://map.geo.admin.ch/?zoom=13&amp;E=2689756.881&amp;N=1250730.393&amp;layers=ch.kantone.cadastralwebmap-farbe,ch.swisstopo.amtliches-strassenverzeichnis,ch.bfs.gebaeude_wohnungs_register,KML||https://tinyurl.com/yy7ya4g9/ZH/0191_bdg_erw.kml" TargetMode="External"/><Relationship Id="rId1770" Type="http://schemas.openxmlformats.org/officeDocument/2006/relationships/hyperlink" Target="https://map.geo.admin.ch/?zoom=13&amp;E=2692984.006&amp;N=1250504.34&amp;layers=ch.kantone.cadastralwebmap-farbe,ch.swisstopo.amtliches-strassenverzeichnis,ch.bfs.gebaeude_wohnungs_register,KML||https://tinyurl.com/yy7ya4g9/ZH/0199_bdg_erw.kml" TargetMode="External"/><Relationship Id="rId1868" Type="http://schemas.openxmlformats.org/officeDocument/2006/relationships/hyperlink" Target="https://map.geo.admin.ch/?zoom=13&amp;E=2697606.356&amp;N=1265673.787&amp;layers=ch.kantone.cadastralwebmap-farbe,ch.swisstopo.amtliches-strassenverzeichnis,ch.bfs.gebaeude_wohnungs_register,KML||https://tinyurl.com/yy7ya4g9/ZH/0227_bdg_erw.kml" TargetMode="External"/><Relationship Id="rId62" Type="http://schemas.openxmlformats.org/officeDocument/2006/relationships/hyperlink" Target="https://map.geo.admin.ch/?zoom=13&amp;E=2677622&amp;N=1230358.25&amp;layers=ch.kantone.cadastralwebmap-farbe,ch.swisstopo.amtliches-strassenverzeichnis,ch.bfs.gebaeude_wohnungs_register,KML||https://tinyurl.com/yy7ya4g9/ZH/0007_bdg_erw.kml" TargetMode="External"/><Relationship Id="rId1216" Type="http://schemas.openxmlformats.org/officeDocument/2006/relationships/hyperlink" Target="https://map.geo.admin.ch/?zoom=13&amp;E=2684273.284&amp;N=1240025.465&amp;layers=ch.kantone.cadastralwebmap-farbe,ch.swisstopo.amtliches-strassenverzeichnis,ch.bfs.gebaeude_wohnungs_register,KML||https://tinyurl.com/yy7ya4g9/ZH/0139_bdg_erw.kml" TargetMode="External"/><Relationship Id="rId1423" Type="http://schemas.openxmlformats.org/officeDocument/2006/relationships/hyperlink" Target="https://map.geo.admin.ch/?zoom=13&amp;E=2693925.57&amp;N=1235121.409&amp;layers=ch.kantone.cadastralwebmap-farbe,ch.swisstopo.amtliches-strassenverzeichnis,ch.bfs.gebaeude_wohnungs_register,KML||https://tinyurl.com/yy7ya4g9/ZH/0159_bdg_erw.kml" TargetMode="External"/><Relationship Id="rId1630" Type="http://schemas.openxmlformats.org/officeDocument/2006/relationships/hyperlink" Target="https://map.geo.admin.ch/?zoom=13&amp;E=2688628.361&amp;N=1250637.119&amp;layers=ch.kantone.cadastralwebmap-farbe,ch.swisstopo.amtliches-strassenverzeichnis,ch.bfs.gebaeude_wohnungs_register,KML||https://tinyurl.com/yy7ya4g9/ZH/0191_bdg_erw.kml" TargetMode="External"/><Relationship Id="rId1728" Type="http://schemas.openxmlformats.org/officeDocument/2006/relationships/hyperlink" Target="https://map.geo.admin.ch/?zoom=13&amp;E=2692716&amp;N=1248677&amp;layers=ch.kantone.cadastralwebmap-farbe,ch.swisstopo.amtliches-strassenverzeichnis,ch.bfs.gebaeude_wohnungs_register,KML||https://tinyurl.com/yy7ya4g9/ZH/0199_bdg_erw.kml" TargetMode="External"/><Relationship Id="rId1935" Type="http://schemas.openxmlformats.org/officeDocument/2006/relationships/hyperlink" Target="https://map.geo.admin.ch/?zoom=13&amp;E=2676800.572&amp;N=1246002.151&amp;layers=ch.kantone.cadastralwebmap-farbe,ch.swisstopo.amtliches-strassenverzeichnis,ch.bfs.gebaeude_wohnungs_register,KML||https://tinyurl.com/yy7ya4g9/ZH/0242_bdg_erw.kml" TargetMode="External"/><Relationship Id="rId2197" Type="http://schemas.openxmlformats.org/officeDocument/2006/relationships/hyperlink" Target="https://map.geo.admin.ch/?zoom=13&amp;E=2706842.728&amp;N=1250392.436&amp;layers=ch.kantone.cadastralwebmap-farbe,ch.swisstopo.amtliches-strassenverzeichnis,ch.bfs.gebaeude_wohnungs_register,KML||https://tinyurl.com/yy7ya4g9/ZH/0297_bdg_erw.kml" TargetMode="External"/><Relationship Id="rId169" Type="http://schemas.openxmlformats.org/officeDocument/2006/relationships/hyperlink" Target="https://map.geo.admin.ch/?zoom=13&amp;E=2690427.509&amp;N=1253744.705&amp;layers=ch.kantone.cadastralwebmap-farbe,ch.swisstopo.amtliches-strassenverzeichnis,ch.bfs.gebaeude_wohnungs_register,KML||https://tinyurl.com/yy7ya4g9/ZH/0052_bdg_erw.kml" TargetMode="External"/><Relationship Id="rId376" Type="http://schemas.openxmlformats.org/officeDocument/2006/relationships/hyperlink" Target="https://map.geo.admin.ch/?zoom=13&amp;E=2687877.121&amp;N=1258779.007&amp;layers=ch.kantone.cadastralwebmap-farbe,ch.swisstopo.amtliches-strassenverzeichnis,ch.bfs.gebaeude_wohnungs_register,KML||https://tinyurl.com/yy7ya4g9/ZH/0063_bdg_erw.kml" TargetMode="External"/><Relationship Id="rId583" Type="http://schemas.openxmlformats.org/officeDocument/2006/relationships/hyperlink" Target="https://map.geo.admin.ch/?zoom=13&amp;E=2680308.623&amp;N=1260210.469&amp;layers=ch.kantone.cadastralwebmap-farbe,ch.swisstopo.amtliches-strassenverzeichnis,ch.bfs.gebaeude_wohnungs_register,KML||https://tinyurl.com/yy7ya4g9/ZH/0089_bdg_erw.kml" TargetMode="External"/><Relationship Id="rId790" Type="http://schemas.openxmlformats.org/officeDocument/2006/relationships/hyperlink" Target="https://map.geo.admin.ch/?zoom=13&amp;E=2707608.97&amp;N=1237431.25&amp;layers=ch.kantone.cadastralwebmap-farbe,ch.swisstopo.amtliches-strassenverzeichnis,ch.bfs.gebaeude_wohnungs_register,KML||https://tinyurl.com/yy7ya4g9/ZH/0113_bdg_erw.kml" TargetMode="External"/><Relationship Id="rId2057" Type="http://schemas.openxmlformats.org/officeDocument/2006/relationships/hyperlink" Target="https://map.geo.admin.ch/?zoom=13&amp;E=2694300.139&amp;N=1272149.724&amp;layers=ch.kantone.cadastralwebmap-farbe,ch.swisstopo.amtliches-strassenverzeichnis,ch.bfs.gebaeude_wohnungs_register,KML||https://tinyurl.com/yy7ya4g9/ZH/0291_bdg_erw.kml" TargetMode="External"/><Relationship Id="rId4" Type="http://schemas.openxmlformats.org/officeDocument/2006/relationships/hyperlink" Target="https://map.geo.admin.ch/?zoom=13&amp;E=2679315&amp;N=1236179&amp;layers=ch.kantone.cadastralwebmap-farbe,ch.swisstopo.amtliches-strassenverzeichnis,ch.bfs.gebaeude_wohnungs_register,KML||https://tinyurl.com/yy7ya4g9/ZH/0001_bdg_erw.kml" TargetMode="External"/><Relationship Id="rId236" Type="http://schemas.openxmlformats.org/officeDocument/2006/relationships/hyperlink" Target="https://map.geo.admin.ch/?zoom=13&amp;E=2689494.139&amp;N=1252080.866&amp;layers=ch.kantone.cadastralwebmap-farbe,ch.swisstopo.amtliches-strassenverzeichnis,ch.bfs.gebaeude_wohnungs_register,KML||https://tinyurl.com/yy7ya4g9/ZH/0054_bdg_erw.kml" TargetMode="External"/><Relationship Id="rId443" Type="http://schemas.openxmlformats.org/officeDocument/2006/relationships/hyperlink" Target="https://map.geo.admin.ch/?zoom=13&amp;E=2688104.259&amp;N=1252899.809&amp;layers=ch.kantone.cadastralwebmap-farbe,ch.swisstopo.amtliches-strassenverzeichnis,ch.bfs.gebaeude_wohnungs_register,KML||https://tinyurl.com/yy7ya4g9/ZH/0069_bdg_erw.kml" TargetMode="External"/><Relationship Id="rId650" Type="http://schemas.openxmlformats.org/officeDocument/2006/relationships/hyperlink" Target="https://map.geo.admin.ch/?zoom=13&amp;E=2677566.9&amp;N=1255643.6&amp;layers=ch.kantone.cadastralwebmap-farbe,ch.swisstopo.amtliches-strassenverzeichnis,ch.bfs.gebaeude_wohnungs_register,KML||https://tinyurl.com/yy7ya4g9/ZH/0096_bdg_erw.kml" TargetMode="External"/><Relationship Id="rId888" Type="http://schemas.openxmlformats.org/officeDocument/2006/relationships/hyperlink" Target="https://map.geo.admin.ch/?zoom=13&amp;E=2704469.333&amp;N=1240511.391&amp;layers=ch.kantone.cadastralwebmap-farbe,ch.swisstopo.amtliches-strassenverzeichnis,ch.bfs.gebaeude_wohnungs_register,KML||https://tinyurl.com/yy7ya4g9/ZH/0117_bdg_erw.kml" TargetMode="External"/><Relationship Id="rId1073" Type="http://schemas.openxmlformats.org/officeDocument/2006/relationships/hyperlink" Target="https://map.geo.admin.ch/?zoom=13&amp;E=2683467.813&amp;N=1241463.822&amp;layers=ch.kantone.cadastralwebmap-farbe,ch.swisstopo.amtliches-strassenverzeichnis,ch.bfs.gebaeude_wohnungs_register,KML||https://tinyurl.com/yy7ya4g9/ZH/0135_bdg_erw.kml" TargetMode="External"/><Relationship Id="rId1280" Type="http://schemas.openxmlformats.org/officeDocument/2006/relationships/hyperlink" Target="https://map.geo.admin.ch/?zoom=13&amp;E=2691147.338&amp;N=1239673.666&amp;layers=ch.kantone.cadastralwebmap-farbe,ch.swisstopo.amtliches-strassenverzeichnis,ch.bfs.gebaeude_wohnungs_register,KML||https://tinyurl.com/yy7ya4g9/ZH/0152_bdg_erw.kml" TargetMode="External"/><Relationship Id="rId2124" Type="http://schemas.openxmlformats.org/officeDocument/2006/relationships/hyperlink" Target="https://map.geo.admin.ch/?zoom=13&amp;E=2692246.366&amp;N=1230388.314&amp;layers=ch.kantone.cadastralwebmap-farbe,ch.swisstopo.amtliches-strassenverzeichnis,ch.bfs.gebaeude_wohnungs_register,KML||https://tinyurl.com/yy7ya4g9/ZH/0293_bdg_erw.kml" TargetMode="External"/><Relationship Id="rId303" Type="http://schemas.openxmlformats.org/officeDocument/2006/relationships/hyperlink" Target="https://map.geo.admin.ch/?zoom=13&amp;E=2685501.25&amp;N=1255848.072&amp;layers=ch.kantone.cadastralwebmap-farbe,ch.swisstopo.amtliches-strassenverzeichnis,ch.bfs.gebaeude_wohnungs_register,KML||https://tinyurl.com/yy7ya4g9/ZH/0062_bdg_erw.kml" TargetMode="External"/><Relationship Id="rId748" Type="http://schemas.openxmlformats.org/officeDocument/2006/relationships/hyperlink" Target="https://map.geo.admin.ch/?zoom=13&amp;E=2704203.936&amp;N=1236228.86&amp;layers=ch.kantone.cadastralwebmap-farbe,ch.swisstopo.amtliches-strassenverzeichnis,ch.bfs.gebaeude_wohnungs_register,KML||https://tinyurl.com/yy7ya4g9/ZH/0112_bdg_erw.kml" TargetMode="External"/><Relationship Id="rId955" Type="http://schemas.openxmlformats.org/officeDocument/2006/relationships/hyperlink" Target="https://map.geo.admin.ch/?zoom=13&amp;E=2711027.169&amp;N=1236274.134&amp;layers=ch.kantone.cadastralwebmap-farbe,ch.swisstopo.amtliches-strassenverzeichnis,ch.bfs.gebaeude_wohnungs_register,KML||https://tinyurl.com/yy7ya4g9/ZH/0120_bdg_erw.kml" TargetMode="External"/><Relationship Id="rId1140" Type="http://schemas.openxmlformats.org/officeDocument/2006/relationships/hyperlink" Target="https://map.geo.admin.ch/?zoom=13&amp;E=2686245.807&amp;N=1237062.051&amp;layers=ch.kantone.cadastralwebmap-farbe,ch.swisstopo.amtliches-strassenverzeichnis,ch.bfs.gebaeude_wohnungs_register,KML||https://tinyurl.com/yy7ya4g9/ZH/0137_bdg_erw.kml" TargetMode="External"/><Relationship Id="rId1378" Type="http://schemas.openxmlformats.org/officeDocument/2006/relationships/hyperlink" Target="https://map.geo.admin.ch/?zoom=13&amp;E=2696813.89&amp;N=1236792.494&amp;layers=ch.kantone.cadastralwebmap-farbe,ch.swisstopo.amtliches-strassenverzeichnis,ch.bfs.gebaeude_wohnungs_register,KML||https://tinyurl.com/yy7ya4g9/ZH/0157_bdg_erw.kml" TargetMode="External"/><Relationship Id="rId1585" Type="http://schemas.openxmlformats.org/officeDocument/2006/relationships/hyperlink" Target="https://map.geo.admin.ch/?zoom=13&amp;E=2689672&amp;N=1251237&amp;layers=ch.kantone.cadastralwebmap-farbe,ch.swisstopo.amtliches-strassenverzeichnis,ch.bfs.gebaeude_wohnungs_register,KML||https://tinyurl.com/yy7ya4g9/ZH/0191_bdg_erw.kml" TargetMode="External"/><Relationship Id="rId1792" Type="http://schemas.openxmlformats.org/officeDocument/2006/relationships/hyperlink" Target="https://map.geo.admin.ch/?zoom=13&amp;E=2689784.043&amp;N=1253220.669&amp;layers=ch.kantone.cadastralwebmap-farbe,ch.swisstopo.amtliches-strassenverzeichnis,ch.bfs.gebaeude_wohnungs_register,KML||https://tinyurl.com/yy7ya4g9/ZH/0200_bdg_erw.kml" TargetMode="External"/><Relationship Id="rId84" Type="http://schemas.openxmlformats.org/officeDocument/2006/relationships/hyperlink" Target="https://map.geo.admin.ch/?zoom=13&amp;E=2674717.368&amp;N=1234780.867&amp;layers=ch.kantone.cadastralwebmap-farbe,ch.swisstopo.amtliches-strassenverzeichnis,ch.bfs.gebaeude_wohnungs_register,KML||https://tinyurl.com/yy7ya4g9/ZH/0010_bdg_erw.kml" TargetMode="External"/><Relationship Id="rId510" Type="http://schemas.openxmlformats.org/officeDocument/2006/relationships/hyperlink" Target="https://map.geo.admin.ch/?zoom=13&amp;E=2675275&amp;N=1255974&amp;layers=ch.kantone.cadastralwebmap-farbe,ch.swisstopo.amtliches-strassenverzeichnis,ch.bfs.gebaeude_wohnungs_register,KML||https://tinyurl.com/yy7ya4g9/ZH/0083_bdg_erw.kml" TargetMode="External"/><Relationship Id="rId608" Type="http://schemas.openxmlformats.org/officeDocument/2006/relationships/hyperlink" Target="https://map.geo.admin.ch/?zoom=13&amp;E=2670522.013&amp;N=1262441.901&amp;layers=ch.kantone.cadastralwebmap-farbe,ch.swisstopo.amtliches-strassenverzeichnis,ch.bfs.gebaeude_wohnungs_register,KML||https://tinyurl.com/yy7ya4g9/ZH/0091_bdg_erw.kml" TargetMode="External"/><Relationship Id="rId815" Type="http://schemas.openxmlformats.org/officeDocument/2006/relationships/hyperlink" Target="https://map.geo.admin.ch/?zoom=13&amp;E=2705648.707&amp;N=1239524.827&amp;layers=ch.kantone.cadastralwebmap-farbe,ch.swisstopo.amtliches-strassenverzeichnis,ch.bfs.gebaeude_wohnungs_register,KML||https://tinyurl.com/yy7ya4g9/ZH/0117_bdg_erw.kml" TargetMode="External"/><Relationship Id="rId1238" Type="http://schemas.openxmlformats.org/officeDocument/2006/relationships/hyperlink" Target="https://map.geo.admin.ch/?zoom=13&amp;E=2684903.122&amp;N=1238202.182&amp;layers=ch.kantone.cadastralwebmap-farbe,ch.swisstopo.amtliches-strassenverzeichnis,ch.bfs.gebaeude_wohnungs_register,KML||https://tinyurl.com/yy7ya4g9/ZH/0141_bdg_erw.kml" TargetMode="External"/><Relationship Id="rId1445" Type="http://schemas.openxmlformats.org/officeDocument/2006/relationships/hyperlink" Target="https://map.geo.admin.ch/?zoom=13&amp;E=2686293.513&amp;N=1243336.32&amp;layers=ch.kantone.cadastralwebmap-farbe,ch.swisstopo.amtliches-strassenverzeichnis,ch.bfs.gebaeude_wohnungs_register,KML||https://tinyurl.com/yy7ya4g9/ZH/0161_bdg_erw.kml" TargetMode="External"/><Relationship Id="rId1652" Type="http://schemas.openxmlformats.org/officeDocument/2006/relationships/hyperlink" Target="https://map.geo.admin.ch/?zoom=13&amp;E=2690065&amp;N=1246978&amp;layers=ch.kantone.cadastralwebmap-farbe,ch.swisstopo.amtliches-strassenverzeichnis,ch.bfs.gebaeude_wohnungs_register,KML||https://tinyurl.com/yy7ya4g9/ZH/0193_bdg_erw.kml" TargetMode="External"/><Relationship Id="rId1000" Type="http://schemas.openxmlformats.org/officeDocument/2006/relationships/hyperlink" Target="https://map.geo.admin.ch/?zoom=13&amp;E=2702487.402&amp;N=1241436.483&amp;layers=ch.kantone.cadastralwebmap-farbe,ch.swisstopo.amtliches-strassenverzeichnis,ch.bfs.gebaeude_wohnungs_register,KML||https://tinyurl.com/yy7ya4g9/ZH/0121_bdg_erw.kml" TargetMode="External"/><Relationship Id="rId1305" Type="http://schemas.openxmlformats.org/officeDocument/2006/relationships/hyperlink" Target="https://map.geo.admin.ch/?zoom=13&amp;E=2701601.62&amp;N=1234068.097&amp;layers=ch.kantone.cadastralwebmap-farbe,ch.swisstopo.amtliches-strassenverzeichnis,ch.bfs.gebaeude_wohnungs_register,KML||https://tinyurl.com/yy7ya4g9/ZH/0153_bdg_erw.kml" TargetMode="External"/><Relationship Id="rId1957" Type="http://schemas.openxmlformats.org/officeDocument/2006/relationships/hyperlink" Target="https://map.geo.admin.ch/?zoom=13&amp;E=2673890.839&amp;N=1249978.511&amp;layers=ch.kantone.cadastralwebmap-farbe,ch.swisstopo.amtliches-strassenverzeichnis,ch.bfs.gebaeude_wohnungs_register,KML||https://tinyurl.com/yy7ya4g9/ZH/0243_bdg_erw.kml" TargetMode="External"/><Relationship Id="rId1512" Type="http://schemas.openxmlformats.org/officeDocument/2006/relationships/hyperlink" Target="https://map.geo.admin.ch/?zoom=13&amp;E=2693372.754&amp;N=1254213.84&amp;layers=ch.kantone.cadastralwebmap-farbe,ch.swisstopo.amtliches-strassenverzeichnis,ch.bfs.gebaeude_wohnungs_register,KML||https://tinyurl.com/yy7ya4g9/ZH/0176_bdg_erw.kml" TargetMode="External"/><Relationship Id="rId1817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1" Type="http://schemas.openxmlformats.org/officeDocument/2006/relationships/hyperlink" Target="https://map.geo.admin.ch/?zoom=13&amp;E=2678202&amp;N=1238219&amp;layers=ch.kantone.cadastralwebmap-farbe,ch.swisstopo.amtliches-strassenverzeichnis,ch.bfs.gebaeude_wohnungs_register,KML||https://tinyurl.com/yy7ya4g9/ZH/0002_bdg_erw.kml" TargetMode="External"/><Relationship Id="rId398" Type="http://schemas.openxmlformats.org/officeDocument/2006/relationships/hyperlink" Target="https://map.geo.admin.ch/?zoom=13&amp;E=2686255.201&amp;N=1253178.822&amp;layers=ch.kantone.cadastralwebmap-farbe,ch.swisstopo.amtliches-strassenverzeichnis,ch.bfs.gebaeude_wohnungs_register,KML||https://tinyurl.com/yy7ya4g9/ZH/0066_bdg_erw.kml" TargetMode="External"/><Relationship Id="rId2079" Type="http://schemas.openxmlformats.org/officeDocument/2006/relationships/hyperlink" Target="https://map.geo.admin.ch/?zoom=13&amp;E=2700908.49&amp;N=1278545.095&amp;layers=ch.kantone.cadastralwebmap-farbe,ch.swisstopo.amtliches-strassenverzeichnis,ch.bfs.gebaeude_wohnungs_register,KML||https://tinyurl.com/yy7ya4g9/ZH/0292_bdg_erw.kml" TargetMode="External"/><Relationship Id="rId160" Type="http://schemas.openxmlformats.org/officeDocument/2006/relationships/hyperlink" Target="https://map.geo.admin.ch/?zoom=13&amp;E=2694185.109&amp;N=1277036.737&amp;layers=ch.kantone.cadastralwebmap-farbe,ch.swisstopo.amtliches-strassenverzeichnis,ch.bfs.gebaeude_wohnungs_register,KML||https://tinyurl.com/yy7ya4g9/ZH/0040_bdg_erw.kml" TargetMode="External"/><Relationship Id="rId258" Type="http://schemas.openxmlformats.org/officeDocument/2006/relationships/hyperlink" Target="https://map.geo.admin.ch/?zoom=13&amp;E=2687195.62&amp;N=1262792.729&amp;layers=ch.kantone.cadastralwebmap-farbe,ch.swisstopo.amtliches-strassenverzeichnis,ch.bfs.gebaeude_wohnungs_register,KML||https://tinyurl.com/yy7ya4g9/ZH/0056_bdg_erw.kml" TargetMode="External"/><Relationship Id="rId465" Type="http://schemas.openxmlformats.org/officeDocument/2006/relationships/hyperlink" Target="https://map.geo.admin.ch/?zoom=13&amp;E=2680004.67&amp;N=1273295.556&amp;layers=ch.kantone.cadastralwebmap-farbe,ch.swisstopo.amtliches-strassenverzeichnis,ch.bfs.gebaeude_wohnungs_register,KML||https://tinyurl.com/yy7ya4g9/ZH/0071_bdg_erw.kml" TargetMode="External"/><Relationship Id="rId672" Type="http://schemas.openxmlformats.org/officeDocument/2006/relationships/hyperlink" Target="https://map.geo.admin.ch/?zoom=13&amp;E=2678623.295&amp;N=1255778.973&amp;layers=ch.kantone.cadastralwebmap-farbe,ch.swisstopo.amtliches-strassenverzeichnis,ch.bfs.gebaeude_wohnungs_register,KML||https://tinyurl.com/yy7ya4g9/ZH/0096_bdg_erw.kml" TargetMode="External"/><Relationship Id="rId1095" Type="http://schemas.openxmlformats.org/officeDocument/2006/relationships/hyperlink" Target="https://map.geo.admin.ch/?zoom=13&amp;E=2683640.728&amp;N=1242142.501&amp;layers=ch.kantone.cadastralwebmap-farbe,ch.swisstopo.amtliches-strassenverzeichnis,ch.bfs.gebaeude_wohnungs_register,KML||https://tinyurl.com/yy7ya4g9/ZH/0135_bdg_erw.kml" TargetMode="External"/><Relationship Id="rId2146" Type="http://schemas.openxmlformats.org/officeDocument/2006/relationships/hyperlink" Target="https://map.geo.admin.ch/?zoom=13&amp;E=2707696.543&amp;N=1261513.719&amp;layers=ch.kantone.cadastralwebmap-farbe,ch.swisstopo.amtliches-strassenverzeichnis,ch.bfs.gebaeude_wohnungs_register,KML||https://tinyurl.com/yy7ya4g9/ZH/0294_bdg_erw.kml" TargetMode="External"/><Relationship Id="rId118" Type="http://schemas.openxmlformats.org/officeDocument/2006/relationships/hyperlink" Target="https://map.geo.admin.ch/?zoom=13&amp;E=2678776.395&amp;N=1242373.36&amp;layers=ch.kantone.cadastralwebmap-farbe,ch.swisstopo.amtliches-strassenverzeichnis,ch.bfs.gebaeude_wohnungs_register,KML||https://tinyurl.com/yy7ya4g9/ZH/0014_bdg_erw.kml" TargetMode="External"/><Relationship Id="rId325" Type="http://schemas.openxmlformats.org/officeDocument/2006/relationships/hyperlink" Target="https://map.geo.admin.ch/?zoom=13&amp;E=2686663&amp;N=1256647&amp;layers=ch.kantone.cadastralwebmap-farbe,ch.swisstopo.amtliches-strassenverzeichnis,ch.bfs.gebaeude_wohnungs_register,KML||https://tinyurl.com/yy7ya4g9/ZH/0062_bdg_erw.kml" TargetMode="External"/><Relationship Id="rId532" Type="http://schemas.openxmlformats.org/officeDocument/2006/relationships/hyperlink" Target="https://map.geo.admin.ch/?zoom=13&amp;E=2675376.991&amp;N=1255739.941&amp;layers=ch.kantone.cadastralwebmap-farbe,ch.swisstopo.amtliches-strassenverzeichnis,ch.bfs.gebaeude_wohnungs_register,KML||https://tinyurl.com/yy7ya4g9/ZH/0084_bdg_erw.kml" TargetMode="External"/><Relationship Id="rId977" Type="http://schemas.openxmlformats.org/officeDocument/2006/relationships/hyperlink" Target="https://map.geo.admin.ch/?zoom=13&amp;E=2703540.848&amp;N=1242763.837&amp;layers=ch.kantone.cadastralwebmap-farbe,ch.swisstopo.amtliches-strassenverzeichnis,ch.bfs.gebaeude_wohnungs_register,KML||https://tinyurl.com/yy7ya4g9/ZH/0121_bdg_erw.kml" TargetMode="External"/><Relationship Id="rId1162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2006" Type="http://schemas.openxmlformats.org/officeDocument/2006/relationships/hyperlink" Target="https://map.geo.admin.ch/?zoom=13&amp;E=2675979.346&amp;N=1250383.84&amp;layers=ch.kantone.cadastralwebmap-farbe,ch.swisstopo.amtliches-strassenverzeichnis,ch.bfs.gebaeude_wohnungs_register,KML||https://tinyurl.com/yy7ya4g9/ZH/0247_bdg_erw.kml" TargetMode="External"/><Relationship Id="rId837" Type="http://schemas.openxmlformats.org/officeDocument/2006/relationships/hyperlink" Target="https://map.geo.admin.ch/?zoom=13&amp;E=2706103&amp;N=1240009&amp;layers=ch.kantone.cadastralwebmap-farbe,ch.swisstopo.amtliches-strassenverzeichnis,ch.bfs.gebaeude_wohnungs_register,KML||https://tinyurl.com/yy7ya4g9/ZH/0117_bdg_erw.kml" TargetMode="External"/><Relationship Id="rId1022" Type="http://schemas.openxmlformats.org/officeDocument/2006/relationships/hyperlink" Target="https://map.geo.admin.ch/?zoom=13&amp;E=2682418.469&amp;N=1240671.634&amp;layers=ch.kantone.cadastralwebmap-farbe,ch.swisstopo.amtliches-strassenverzeichnis,ch.bfs.gebaeude_wohnungs_register,KML||https://tinyurl.com/yy7ya4g9/ZH/0131_bdg_erw.kml" TargetMode="External"/><Relationship Id="rId1467" Type="http://schemas.openxmlformats.org/officeDocument/2006/relationships/hyperlink" Target="https://map.geo.admin.ch/?zoom=13&amp;E=2685893.061&amp;N=1244255.198&amp;layers=ch.kantone.cadastralwebmap-farbe,ch.swisstopo.amtliches-strassenverzeichnis,ch.bfs.gebaeude_wohnungs_register,KML||https://tinyurl.com/yy7ya4g9/ZH/0161_bdg_erw.kml" TargetMode="External"/><Relationship Id="rId1674" Type="http://schemas.openxmlformats.org/officeDocument/2006/relationships/hyperlink" Target="https://map.geo.admin.ch/?zoom=13&amp;E=2693150.342&amp;N=1243742.129&amp;layers=ch.kantone.cadastralwebmap-farbe,ch.swisstopo.amtliches-strassenverzeichnis,ch.bfs.gebaeude_wohnungs_register,KML||https://tinyurl.com/yy7ya4g9/ZH/0195_bdg_erw.kml" TargetMode="External"/><Relationship Id="rId1881" Type="http://schemas.openxmlformats.org/officeDocument/2006/relationships/hyperlink" Target="https://map.geo.admin.ch/?zoom=13&amp;E=2706536&amp;N=1254709&amp;layers=ch.kantone.cadastralwebmap-farbe,ch.swisstopo.amtliches-strassenverzeichnis,ch.bfs.gebaeude_wohnungs_register,KML||https://tinyurl.com/yy7ya4g9/ZH/0228_bdg_erw.kml" TargetMode="External"/><Relationship Id="rId904" Type="http://schemas.openxmlformats.org/officeDocument/2006/relationships/hyperlink" Target="https://map.geo.admin.ch/?zoom=13&amp;E=2707607.323&amp;N=1239733.11&amp;layers=ch.kantone.cadastralwebmap-farbe,ch.swisstopo.amtliches-strassenverzeichnis,ch.bfs.gebaeude_wohnungs_register,KML||https://tinyurl.com/yy7ya4g9/ZH/0117_bdg_erw.kml" TargetMode="External"/><Relationship Id="rId1327" Type="http://schemas.openxmlformats.org/officeDocument/2006/relationships/hyperlink" Target="https://map.geo.admin.ch/?zoom=13&amp;E=2686590.909&amp;N=1242142.169&amp;layers=ch.kantone.cadastralwebmap-farbe,ch.swisstopo.amtliches-strassenverzeichnis,ch.bfs.gebaeude_wohnungs_register,KML||https://tinyurl.com/yy7ya4g9/ZH/0154_bdg_erw.kml" TargetMode="External"/><Relationship Id="rId1534" Type="http://schemas.openxmlformats.org/officeDocument/2006/relationships/hyperlink" Target="https://map.geo.admin.ch/?zoom=13&amp;E=2702375.758&amp;N=1247935.057&amp;layers=ch.kantone.cadastralwebmap-farbe,ch.swisstopo.amtliches-strassenverzeichnis,ch.bfs.gebaeude_wohnungs_register,KML||https://tinyurl.com/yy7ya4g9/ZH/0177_bdg_erw.kml" TargetMode="External"/><Relationship Id="rId1741" Type="http://schemas.openxmlformats.org/officeDocument/2006/relationships/hyperlink" Target="https://map.geo.admin.ch/?zoom=13&amp;E=2693009.556&amp;N=1249114.834&amp;layers=ch.kantone.cadastralwebmap-farbe,ch.swisstopo.amtliches-strassenverzeichnis,ch.bfs.gebaeude_wohnungs_register,KML||https://tinyurl.com/yy7ya4g9/ZH/0199_bdg_erw.kml" TargetMode="External"/><Relationship Id="rId1979" Type="http://schemas.openxmlformats.org/officeDocument/2006/relationships/hyperlink" Target="https://map.geo.admin.ch/?zoom=13&amp;E=2672873.804&amp;N=1250571.354&amp;layers=ch.kantone.cadastralwebmap-farbe,ch.swisstopo.amtliches-strassenverzeichnis,ch.bfs.gebaeude_wohnungs_register,KML||https://tinyurl.com/yy7ya4g9/ZH/0243_bdg_erw.kml" TargetMode="External"/><Relationship Id="rId33" Type="http://schemas.openxmlformats.org/officeDocument/2006/relationships/hyperlink" Target="https://map.geo.admin.ch/?zoom=13&amp;E=2677909.335&amp;N=1242345.052&amp;layers=ch.kantone.cadastralwebmap-farbe,ch.swisstopo.amtliches-strassenverzeichnis,ch.bfs.gebaeude_wohnungs_register,KML||https://tinyurl.com/yy7ya4g9/ZH/0003_bdg_erw.kml" TargetMode="External"/><Relationship Id="rId1601" Type="http://schemas.openxmlformats.org/officeDocument/2006/relationships/hyperlink" Target="https://map.geo.admin.ch/?zoom=13&amp;E=2688858.42&amp;N=1249345.046&amp;layers=ch.kantone.cadastralwebmap-farbe,ch.swisstopo.amtliches-strassenverzeichnis,ch.bfs.gebaeude_wohnungs_register,KML||https://tinyurl.com/yy7ya4g9/ZH/0191_bdg_erw.kml" TargetMode="External"/><Relationship Id="rId1839" Type="http://schemas.openxmlformats.org/officeDocument/2006/relationships/hyperlink" Target="https://map.geo.admin.ch/?zoom=13&amp;E=2691148&amp;N=1263290&amp;layers=ch.kantone.cadastralwebmap-farbe,ch.swisstopo.amtliches-strassenverzeichnis,ch.bfs.gebaeude_wohnungs_register,KML||https://tinyurl.com/yy7ya4g9/ZH/0224_bdg_erw.kml" TargetMode="External"/><Relationship Id="rId182" Type="http://schemas.openxmlformats.org/officeDocument/2006/relationships/hyperlink" Target="https://map.geo.admin.ch/?zoom=13&amp;E=2689347.396&amp;N=1255728.79&amp;layers=ch.kantone.cadastralwebmap-farbe,ch.swisstopo.amtliches-strassenverzeichnis,ch.bfs.gebaeude_wohnungs_register,KML||https://tinyurl.com/yy7ya4g9/ZH/0052_bdg_erw.kml" TargetMode="External"/><Relationship Id="rId1906" Type="http://schemas.openxmlformats.org/officeDocument/2006/relationships/hyperlink" Target="https://map.geo.admin.ch/?zoom=13&amp;E=2692698.204&amp;N=1263552.424&amp;layers=ch.kantone.cadastralwebmap-farbe,ch.swisstopo.amtliches-strassenverzeichnis,ch.bfs.gebaeude_wohnungs_register,KML||https://tinyurl.com/yy7ya4g9/ZH/0230_bdg_erw.kml" TargetMode="External"/><Relationship Id="rId487" Type="http://schemas.openxmlformats.org/officeDocument/2006/relationships/hyperlink" Target="https://map.geo.admin.ch/?zoom=13&amp;E=2684733&amp;N=1259569&amp;layers=ch.kantone.cadastralwebmap-farbe,ch.swisstopo.amtliches-strassenverzeichnis,ch.bfs.gebaeude_wohnungs_register,KML||https://tinyurl.com/yy7ya4g9/ZH/0072_bdg_erw.kml" TargetMode="External"/><Relationship Id="rId694" Type="http://schemas.openxmlformats.org/officeDocument/2006/relationships/hyperlink" Target="https://map.geo.admin.ch/?zoom=13&amp;E=2684179.922&amp;N=1254400.397&amp;layers=ch.kantone.cadastralwebmap-farbe,ch.swisstopo.amtliches-strassenverzeichnis,ch.bfs.gebaeude_wohnungs_register,KML||https://tinyurl.com/yy7ya4g9/ZH/0097_bdg_erw.kml" TargetMode="External"/><Relationship Id="rId2070" Type="http://schemas.openxmlformats.org/officeDocument/2006/relationships/hyperlink" Target="https://map.geo.admin.ch/?zoom=13&amp;E=2701767.933&amp;N=1275595.338&amp;layers=ch.kantone.cadastralwebmap-farbe,ch.swisstopo.amtliches-strassenverzeichnis,ch.bfs.gebaeude_wohnungs_register,KML||https://tinyurl.com/yy7ya4g9/ZH/0292_bdg_erw.kml" TargetMode="External"/><Relationship Id="rId2168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347" Type="http://schemas.openxmlformats.org/officeDocument/2006/relationships/hyperlink" Target="https://map.geo.admin.ch/?zoom=13&amp;E=2684899.69&amp;N=1256269.828&amp;layers=ch.kantone.cadastralwebmap-farbe,ch.swisstopo.amtliches-strassenverzeichnis,ch.bfs.gebaeude_wohnungs_register,KML||https://tinyurl.com/yy7ya4g9/ZH/0062_bdg_erw.kml" TargetMode="External"/><Relationship Id="rId999" Type="http://schemas.openxmlformats.org/officeDocument/2006/relationships/hyperlink" Target="https://map.geo.admin.ch/?zoom=13&amp;E=2703651.763&amp;N=1242768.635&amp;layers=ch.kantone.cadastralwebmap-farbe,ch.swisstopo.amtliches-strassenverzeichnis,ch.bfs.gebaeude_wohnungs_register,KML||https://tinyurl.com/yy7ya4g9/ZH/0121_bdg_erw.kml" TargetMode="External"/><Relationship Id="rId1184" Type="http://schemas.openxmlformats.org/officeDocument/2006/relationships/hyperlink" Target="https://map.geo.admin.ch/?zoom=13&amp;E=2695868.563&amp;N=1229133.012&amp;layers=ch.kantone.cadastralwebmap-farbe,ch.swisstopo.amtliches-strassenverzeichnis,ch.bfs.gebaeude_wohnungs_register,KML||https://tinyurl.com/yy7ya4g9/ZH/0138_bdg_erw.kml" TargetMode="External"/><Relationship Id="rId2028" Type="http://schemas.openxmlformats.org/officeDocument/2006/relationships/hyperlink" Target="https://map.geo.admin.ch/?zoom=13&amp;E=2676107&amp;N=1246880&amp;layers=ch.kantone.cadastralwebmap-farbe,ch.swisstopo.amtliches-strassenverzeichnis,ch.bfs.gebaeude_wohnungs_register,KML||https://tinyurl.com/yy7ya4g9/ZH/0248_bdg_erw.kml" TargetMode="External"/><Relationship Id="rId554" Type="http://schemas.openxmlformats.org/officeDocument/2006/relationships/hyperlink" Target="https://map.geo.admin.ch/?zoom=13&amp;E=2676297.801&amp;N=1259264.105&amp;layers=ch.kantone.cadastralwebmap-farbe,ch.swisstopo.amtliches-strassenverzeichnis,ch.bfs.gebaeude_wohnungs_register,KML||https://tinyurl.com/yy7ya4g9/ZH/0086_bdg_erw.kml" TargetMode="External"/><Relationship Id="rId761" Type="http://schemas.openxmlformats.org/officeDocument/2006/relationships/hyperlink" Target="https://map.geo.admin.ch/?zoom=13&amp;E=2704793&amp;N=1236797&amp;layers=ch.kantone.cadastralwebmap-farbe,ch.swisstopo.amtliches-strassenverzeichnis,ch.bfs.gebaeude_wohnungs_register,KML||https://tinyurl.com/yy7ya4g9/ZH/0112_bdg_erw.kml" TargetMode="External"/><Relationship Id="rId859" Type="http://schemas.openxmlformats.org/officeDocument/2006/relationships/hyperlink" Target="https://map.geo.admin.ch/?zoom=13&amp;E=2704317.233&amp;N=1241369.908&amp;layers=ch.kantone.cadastralwebmap-farbe,ch.swisstopo.amtliches-strassenverzeichnis,ch.bfs.gebaeude_wohnungs_register,KML||https://tinyurl.com/yy7ya4g9/ZH/0117_bdg_erw.kml" TargetMode="External"/><Relationship Id="rId1391" Type="http://schemas.openxmlformats.org/officeDocument/2006/relationships/hyperlink" Target="https://map.geo.admin.ch/?zoom=13&amp;E=2696911.493&amp;N=1236382.406&amp;layers=ch.kantone.cadastralwebmap-farbe,ch.swisstopo.amtliches-strassenverzeichnis,ch.bfs.gebaeude_wohnungs_register,KML||https://tinyurl.com/yy7ya4g9/ZH/0157_bdg_erw.kml" TargetMode="External"/><Relationship Id="rId1489" Type="http://schemas.openxmlformats.org/officeDocument/2006/relationships/hyperlink" Target="https://map.geo.admin.ch/?zoom=13&amp;E=2693349.036&amp;N=1254162.751&amp;layers=ch.kantone.cadastralwebmap-farbe,ch.swisstopo.amtliches-strassenverzeichnis,ch.bfs.gebaeude_wohnungs_register,KML||https://tinyurl.com/yy7ya4g9/ZH/0176_bdg_erw.kml" TargetMode="External"/><Relationship Id="rId1696" Type="http://schemas.openxmlformats.org/officeDocument/2006/relationships/hyperlink" Target="https://map.geo.admin.ch/?zoom=13&amp;E=2695995&amp;N=1244354&amp;layers=ch.kantone.cadastralwebmap-farbe,ch.swisstopo.amtliches-strassenverzeichnis,ch.bfs.gebaeude_wohnungs_register,KML||https://tinyurl.com/yy7ya4g9/ZH/0198_bdg_erw.kml" TargetMode="External"/><Relationship Id="rId207" Type="http://schemas.openxmlformats.org/officeDocument/2006/relationships/hyperlink" Target="https://map.geo.admin.ch/?zoom=13&amp;E=2684099.774&amp;N=1264313.7&amp;layers=ch.kantone.cadastralwebmap-farbe,ch.swisstopo.amtliches-strassenverzeichnis,ch.bfs.gebaeude_wohnungs_register,KML||https://tinyurl.com/yy7ya4g9/ZH/0053_bdg_erw.kml" TargetMode="External"/><Relationship Id="rId414" Type="http://schemas.openxmlformats.org/officeDocument/2006/relationships/hyperlink" Target="https://map.geo.admin.ch/?zoom=13&amp;E=2684267.513&amp;N=1252826.817&amp;layers=ch.kantone.cadastralwebmap-farbe,ch.swisstopo.amtliches-strassenverzeichnis,ch.bfs.gebaeude_wohnungs_register,KML||https://tinyurl.com/yy7ya4g9/ZH/0066_bdg_erw.kml" TargetMode="External"/><Relationship Id="rId621" Type="http://schemas.openxmlformats.org/officeDocument/2006/relationships/hyperlink" Target="https://map.geo.admin.ch/?zoom=13&amp;E=2681100.928&amp;N=1258863.819&amp;layers=ch.kantone.cadastralwebmap-farbe,ch.swisstopo.amtliches-strassenverzeichnis,ch.bfs.gebaeude_wohnungs_register,KML||https://tinyurl.com/yy7ya4g9/ZH/0092_bdg_erw.kml" TargetMode="External"/><Relationship Id="rId1044" Type="http://schemas.openxmlformats.org/officeDocument/2006/relationships/hyperlink" Target="https://map.geo.admin.ch/?zoom=13&amp;E=2681248.095&amp;N=1241862.772&amp;layers=ch.kantone.cadastralwebmap-farbe,ch.swisstopo.amtliches-strassenverzeichnis,ch.bfs.gebaeude_wohnungs_register,KML||https://tinyurl.com/yy7ya4g9/ZH/0131_bdg_erw.kml" TargetMode="External"/><Relationship Id="rId1251" Type="http://schemas.openxmlformats.org/officeDocument/2006/relationships/hyperlink" Target="https://map.geo.admin.ch/?zoom=13&amp;E=2688135.761&amp;N=1240336.069&amp;layers=ch.kantone.cadastralwebmap-farbe,ch.swisstopo.amtliches-strassenverzeichnis,ch.bfs.gebaeude_wohnungs_register,KML||https://tinyurl.com/yy7ya4g9/ZH/0151_bdg_erw.kml" TargetMode="External"/><Relationship Id="rId1349" Type="http://schemas.openxmlformats.org/officeDocument/2006/relationships/hyperlink" Target="https://map.geo.admin.ch/?zoom=13&amp;E=2694224.368&amp;N=1234948.751&amp;layers=ch.kantone.cadastralwebmap-farbe,ch.swisstopo.amtliches-strassenverzeichnis,ch.bfs.gebaeude_wohnungs_register,KML||https://tinyurl.com/yy7ya4g9/ZH/0155_bdg_erw.kml" TargetMode="External"/><Relationship Id="rId719" Type="http://schemas.openxmlformats.org/officeDocument/2006/relationships/hyperlink" Target="https://map.geo.admin.ch/?zoom=13&amp;E=2682199.519&amp;N=1256232.756&amp;layers=ch.kantone.cadastralwebmap-farbe,ch.swisstopo.amtliches-strassenverzeichnis,ch.bfs.gebaeude_wohnungs_register,KML||https://tinyurl.com/yy7ya4g9/ZH/0097_bdg_erw.kml" TargetMode="External"/><Relationship Id="rId926" Type="http://schemas.openxmlformats.org/officeDocument/2006/relationships/hyperlink" Target="https://map.geo.admin.ch/?zoom=13&amp;E=2700070.613&amp;N=1243960.91&amp;layers=ch.kantone.cadastralwebmap-farbe,ch.swisstopo.amtliches-strassenverzeichnis,ch.bfs.gebaeude_wohnungs_register,KML||https://tinyurl.com/yy7ya4g9/ZH/0119_bdg_erw.kml" TargetMode="External"/><Relationship Id="rId1111" Type="http://schemas.openxmlformats.org/officeDocument/2006/relationships/hyperlink" Target="https://map.geo.admin.ch/?zoom=13&amp;E=2682809.881&amp;N=1237104.524&amp;layers=ch.kantone.cadastralwebmap-farbe,ch.swisstopo.amtliches-strassenverzeichnis,ch.bfs.gebaeude_wohnungs_register,KML||https://tinyurl.com/yy7ya4g9/ZH/0136_bdg_erw.kml" TargetMode="External"/><Relationship Id="rId1556" Type="http://schemas.openxmlformats.org/officeDocument/2006/relationships/hyperlink" Target="https://map.geo.admin.ch/?zoom=13&amp;E=2687711&amp;N=1251045&amp;layers=ch.kantone.cadastralwebmap-farbe,ch.swisstopo.amtliches-strassenverzeichnis,ch.bfs.gebaeude_wohnungs_register,KML||https://tinyurl.com/yy7ya4g9/ZH/0191_bdg_erw.kml" TargetMode="External"/><Relationship Id="rId1763" Type="http://schemas.openxmlformats.org/officeDocument/2006/relationships/hyperlink" Target="https://map.geo.admin.ch/?zoom=13&amp;E=2692370.732&amp;N=1249951.518&amp;layers=ch.kantone.cadastralwebmap-farbe,ch.swisstopo.amtliches-strassenverzeichnis,ch.bfs.gebaeude_wohnungs_register,KML||https://tinyurl.com/yy7ya4g9/ZH/0199_bdg_erw.kml" TargetMode="External"/><Relationship Id="rId1970" Type="http://schemas.openxmlformats.org/officeDocument/2006/relationships/hyperlink" Target="https://map.geo.admin.ch/?zoom=13&amp;E=2671664.779&amp;N=1251696.757&amp;layers=ch.kantone.cadastralwebmap-farbe,ch.swisstopo.amtliches-strassenverzeichnis,ch.bfs.gebaeude_wohnungs_register,KML||https://tinyurl.com/yy7ya4g9/ZH/0243_bdg_erw.kml" TargetMode="External"/><Relationship Id="rId55" Type="http://schemas.openxmlformats.org/officeDocument/2006/relationships/hyperlink" Target="https://map.geo.admin.ch/?zoom=13&amp;E=2682868.758&amp;N=1231108.23&amp;layers=ch.kantone.cadastralwebmap-farbe,ch.swisstopo.amtliches-strassenverzeichnis,ch.bfs.gebaeude_wohnungs_register,KML||https://tinyurl.com/yy7ya4g9/ZH/0006_bdg_erw.kml" TargetMode="External"/><Relationship Id="rId1209" Type="http://schemas.openxmlformats.org/officeDocument/2006/relationships/hyperlink" Target="https://map.geo.admin.ch/?zoom=13&amp;E=2684456.372&amp;N=1239554.657&amp;layers=ch.kantone.cadastralwebmap-farbe,ch.swisstopo.amtliches-strassenverzeichnis,ch.bfs.gebaeude_wohnungs_register,KML||https://tinyurl.com/yy7ya4g9/ZH/0139_bdg_erw.kml" TargetMode="External"/><Relationship Id="rId1416" Type="http://schemas.openxmlformats.org/officeDocument/2006/relationships/hyperlink" Target="https://map.geo.admin.ch/?zoom=13&amp;E=2694049.663&amp;N=1236087.293&amp;layers=ch.kantone.cadastralwebmap-farbe,ch.swisstopo.amtliches-strassenverzeichnis,ch.bfs.gebaeude_wohnungs_register,KML||https://tinyurl.com/yy7ya4g9/ZH/0159_bdg_erw.kml" TargetMode="External"/><Relationship Id="rId1623" Type="http://schemas.openxmlformats.org/officeDocument/2006/relationships/hyperlink" Target="https://map.geo.admin.ch/?zoom=13&amp;E=2687418.761&amp;N=1248561.833&amp;layers=ch.kantone.cadastralwebmap-farbe,ch.swisstopo.amtliches-strassenverzeichnis,ch.bfs.gebaeude_wohnungs_register,KML||https://tinyurl.com/yy7ya4g9/ZH/0191_bdg_erw.kml" TargetMode="External"/><Relationship Id="rId1830" Type="http://schemas.openxmlformats.org/officeDocument/2006/relationships/hyperlink" Target="https://map.geo.admin.ch/?zoom=13&amp;E=2694045&amp;N=1265938&amp;layers=ch.kantone.cadastralwebmap-farbe,ch.swisstopo.amtliches-strassenverzeichnis,ch.bfs.gebaeude_wohnungs_register,KML||https://tinyurl.com/yy7ya4g9/ZH/0223_bdg_erw.kml" TargetMode="External"/><Relationship Id="rId1928" Type="http://schemas.openxmlformats.org/officeDocument/2006/relationships/hyperlink" Target="https://map.geo.admin.ch/?zoom=13&amp;E=2674840&amp;N=1246602&amp;layers=ch.kantone.cadastralwebmap-farbe,ch.swisstopo.amtliches-strassenverzeichnis,ch.bfs.gebaeude_wohnungs_register,KML||https://tinyurl.com/yy7ya4g9/ZH/0242_bdg_erw.kml" TargetMode="External"/><Relationship Id="rId2092" Type="http://schemas.openxmlformats.org/officeDocument/2006/relationships/hyperlink" Target="https://map.geo.admin.ch/?zoom=13&amp;E=2691683&amp;N=1233052&amp;layers=ch.kantone.cadastralwebmap-farbe,ch.swisstopo.amtliches-strassenverzeichnis,ch.bfs.gebaeude_wohnungs_register,KML||https://tinyurl.com/yy7ya4g9/ZH/0293_bdg_erw.kml" TargetMode="External"/><Relationship Id="rId271" Type="http://schemas.openxmlformats.org/officeDocument/2006/relationships/hyperlink" Target="https://map.geo.admin.ch/?zoom=13&amp;E=2680697&amp;N=1262358&amp;layers=ch.kantone.cadastralwebmap-farbe,ch.swisstopo.amtliches-strassenverzeichnis,ch.bfs.gebaeude_wohnungs_register,KML||https://tinyurl.com/yy7ya4g9/ZH/0060_bdg_erw.kml" TargetMode="External"/><Relationship Id="rId131" Type="http://schemas.openxmlformats.org/officeDocument/2006/relationships/hyperlink" Target="https://map.geo.admin.ch/?zoom=13&amp;E=2688386.614&amp;N=1280235.466&amp;layers=ch.kantone.cadastralwebmap-farbe,ch.swisstopo.amtliches-strassenverzeichnis,ch.bfs.gebaeude_wohnungs_register,KML||https://tinyurl.com/yy7ya4g9/ZH/0025_bdg_erw.kml" TargetMode="External"/><Relationship Id="rId369" Type="http://schemas.openxmlformats.org/officeDocument/2006/relationships/hyperlink" Target="https://map.geo.admin.ch/?zoom=13&amp;E=2686292.185&amp;N=1256075.397&amp;layers=ch.kantone.cadastralwebmap-farbe,ch.swisstopo.amtliches-strassenverzeichnis,ch.bfs.gebaeude_wohnungs_register,KML||https://tinyurl.com/yy7ya4g9/ZH/0062_bdg_erw.kml" TargetMode="External"/><Relationship Id="rId576" Type="http://schemas.openxmlformats.org/officeDocument/2006/relationships/hyperlink" Target="https://map.geo.admin.ch/?zoom=13&amp;E=2680122&amp;N=1260042&amp;layers=ch.kantone.cadastralwebmap-farbe,ch.swisstopo.amtliches-strassenverzeichnis,ch.bfs.gebaeude_wohnungs_register,KML||https://tinyurl.com/yy7ya4g9/ZH/0089_bdg_erw.kml" TargetMode="External"/><Relationship Id="rId783" Type="http://schemas.openxmlformats.org/officeDocument/2006/relationships/hyperlink" Target="https://map.geo.admin.ch/?zoom=13&amp;E=2707036.21&amp;N=1236024.282&amp;layers=ch.kantone.cadastralwebmap-farbe,ch.swisstopo.amtliches-strassenverzeichnis,ch.bfs.gebaeude_wohnungs_register,KML||https://tinyurl.com/yy7ya4g9/ZH/0113_bdg_erw.kml" TargetMode="External"/><Relationship Id="rId990" Type="http://schemas.openxmlformats.org/officeDocument/2006/relationships/hyperlink" Target="https://map.geo.admin.ch/?zoom=13&amp;E=2703703.222&amp;N=1243350.219&amp;layers=ch.kantone.cadastralwebmap-farbe,ch.swisstopo.amtliches-strassenverzeichnis,ch.bfs.gebaeude_wohnungs_register,KML||https://tinyurl.com/yy7ya4g9/ZH/0121_bdg_erw.kml" TargetMode="External"/><Relationship Id="rId229" Type="http://schemas.openxmlformats.org/officeDocument/2006/relationships/hyperlink" Target="https://map.geo.admin.ch/?zoom=13&amp;E=2688707&amp;N=1253184&amp;layers=ch.kantone.cadastralwebmap-farbe,ch.swisstopo.amtliches-strassenverzeichnis,ch.bfs.gebaeude_wohnungs_register,KML||https://tinyurl.com/yy7ya4g9/ZH/0054_bdg_erw.kml" TargetMode="External"/><Relationship Id="rId436" Type="http://schemas.openxmlformats.org/officeDocument/2006/relationships/hyperlink" Target="https://map.geo.admin.ch/?zoom=13&amp;E=2682705.504&amp;N=1274779.118&amp;layers=ch.kantone.cadastralwebmap-farbe,ch.swisstopo.amtliches-strassenverzeichnis,ch.bfs.gebaeude_wohnungs_register,KML||https://tinyurl.com/yy7ya4g9/ZH/0067_bdg_erw.kml" TargetMode="External"/><Relationship Id="rId643" Type="http://schemas.openxmlformats.org/officeDocument/2006/relationships/hyperlink" Target="https://map.geo.admin.ch/?zoom=13&amp;E=2671688&amp;N=1257360&amp;layers=ch.kantone.cadastralwebmap-farbe,ch.swisstopo.amtliches-strassenverzeichnis,ch.bfs.gebaeude_wohnungs_register,KML||https://tinyurl.com/yy7ya4g9/ZH/0094_bdg_erw.kml" TargetMode="External"/><Relationship Id="rId1066" Type="http://schemas.openxmlformats.org/officeDocument/2006/relationships/hyperlink" Target="https://map.geo.admin.ch/?zoom=13&amp;E=2684111.89&amp;N=1241174.258&amp;layers=ch.kantone.cadastralwebmap-farbe,ch.swisstopo.amtliches-strassenverzeichnis,ch.bfs.gebaeude_wohnungs_register,KML||https://tinyurl.com/yy7ya4g9/ZH/0135_bdg_erw.kml" TargetMode="External"/><Relationship Id="rId1273" Type="http://schemas.openxmlformats.org/officeDocument/2006/relationships/hyperlink" Target="https://map.geo.admin.ch/?zoom=13&amp;E=2687277.844&amp;N=1239619.569&amp;layers=ch.kantone.cadastralwebmap-farbe,ch.swisstopo.amtliches-strassenverzeichnis,ch.bfs.gebaeude_wohnungs_register,KML||https://tinyurl.com/yy7ya4g9/ZH/0151_bdg_erw.kml" TargetMode="External"/><Relationship Id="rId1480" Type="http://schemas.openxmlformats.org/officeDocument/2006/relationships/hyperlink" Target="https://map.geo.admin.ch/?zoom=13&amp;E=2699345.474&amp;N=1249658.438&amp;layers=ch.kantone.cadastralwebmap-farbe,ch.swisstopo.amtliches-strassenverzeichnis,ch.bfs.gebaeude_wohnungs_register,KML||https://tinyurl.com/yy7ya4g9/ZH/0172_bdg_erw.kml" TargetMode="External"/><Relationship Id="rId2117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850" Type="http://schemas.openxmlformats.org/officeDocument/2006/relationships/hyperlink" Target="https://map.geo.admin.ch/?zoom=13&amp;E=2709081.582&amp;N=1241325.494&amp;layers=ch.kantone.cadastralwebmap-farbe,ch.swisstopo.amtliches-strassenverzeichnis,ch.bfs.gebaeude_wohnungs_register,KML||https://tinyurl.com/yy7ya4g9/ZH/0117_bdg_erw.kml" TargetMode="External"/><Relationship Id="rId948" Type="http://schemas.openxmlformats.org/officeDocument/2006/relationships/hyperlink" Target="https://map.geo.admin.ch/?zoom=13&amp;E=2700130.959&amp;N=1244624.079&amp;layers=ch.kantone.cadastralwebmap-farbe,ch.swisstopo.amtliches-strassenverzeichnis,ch.bfs.gebaeude_wohnungs_register,KML||https://tinyurl.com/yy7ya4g9/ZH/0119_bdg_erw.kml" TargetMode="External"/><Relationship Id="rId1133" Type="http://schemas.openxmlformats.org/officeDocument/2006/relationships/hyperlink" Target="https://map.geo.admin.ch/?zoom=13&amp;E=2685952.37&amp;N=1237070.779&amp;layers=ch.kantone.cadastralwebmap-farbe,ch.swisstopo.amtliches-strassenverzeichnis,ch.bfs.gebaeude_wohnungs_register,KML||https://tinyurl.com/yy7ya4g9/ZH/0137_bdg_erw.kml" TargetMode="External"/><Relationship Id="rId1578" Type="http://schemas.openxmlformats.org/officeDocument/2006/relationships/hyperlink" Target="https://map.geo.admin.ch/?zoom=13&amp;E=2689739&amp;N=1250489&amp;layers=ch.kantone.cadastralwebmap-farbe,ch.swisstopo.amtliches-strassenverzeichnis,ch.bfs.gebaeude_wohnungs_register,KML||https://tinyurl.com/yy7ya4g9/ZH/0191_bdg_erw.kml" TargetMode="External"/><Relationship Id="rId1785" Type="http://schemas.openxmlformats.org/officeDocument/2006/relationships/hyperlink" Target="https://map.geo.admin.ch/?zoom=13&amp;E=2690079.799&amp;N=1252533.789&amp;layers=ch.kantone.cadastralwebmap-farbe,ch.swisstopo.amtliches-strassenverzeichnis,ch.bfs.gebaeude_wohnungs_register,KML||https://tinyurl.com/yy7ya4g9/ZH/0200_bdg_erw.kml" TargetMode="External"/><Relationship Id="rId1992" Type="http://schemas.openxmlformats.org/officeDocument/2006/relationships/hyperlink" Target="https://map.geo.admin.ch/?zoom=13&amp;E=2677537.273&amp;N=1251436.926&amp;layers=ch.kantone.cadastralwebmap-farbe,ch.swisstopo.amtliches-strassenverzeichnis,ch.bfs.gebaeude_wohnungs_register,KML||https://tinyurl.com/yy7ya4g9/ZH/0245_bdg_erw.kml" TargetMode="External"/><Relationship Id="rId77" Type="http://schemas.openxmlformats.org/officeDocument/2006/relationships/hyperlink" Target="https://map.geo.admin.ch/?zoom=13&amp;E=2679538&amp;N=1234229&amp;layers=ch.kantone.cadastralwebmap-farbe,ch.swisstopo.amtliches-strassenverzeichnis,ch.bfs.gebaeude_wohnungs_register,KML||https://tinyurl.com/yy7ya4g9/ZH/0009_bdg_erw.kml" TargetMode="External"/><Relationship Id="rId503" Type="http://schemas.openxmlformats.org/officeDocument/2006/relationships/hyperlink" Target="https://map.geo.admin.ch/?zoom=13&amp;E=2675468.234&amp;N=1264049.827&amp;layers=ch.kantone.cadastralwebmap-farbe,ch.swisstopo.amtliches-strassenverzeichnis,ch.bfs.gebaeude_wohnungs_register,KML||https://tinyurl.com/yy7ya4g9/ZH/0081_bdg_erw.kml" TargetMode="External"/><Relationship Id="rId710" Type="http://schemas.openxmlformats.org/officeDocument/2006/relationships/hyperlink" Target="https://map.geo.admin.ch/?zoom=13&amp;E=2681502.608&amp;N=1254396.813&amp;layers=ch.kantone.cadastralwebmap-farbe,ch.swisstopo.amtliches-strassenverzeichnis,ch.bfs.gebaeude_wohnungs_register,KML||https://tinyurl.com/yy7ya4g9/ZH/0097_bdg_erw.kml" TargetMode="External"/><Relationship Id="rId808" Type="http://schemas.openxmlformats.org/officeDocument/2006/relationships/hyperlink" Target="https://map.geo.admin.ch/?zoom=13&amp;E=2705932.729&amp;N=1240443.097&amp;layers=ch.kantone.cadastralwebmap-farbe,ch.swisstopo.amtliches-strassenverzeichnis,ch.bfs.gebaeude_wohnungs_register,KML||https://tinyurl.com/yy7ya4g9/ZH/0117_bdg_erw.kml" TargetMode="External"/><Relationship Id="rId1340" Type="http://schemas.openxmlformats.org/officeDocument/2006/relationships/hyperlink" Target="https://map.geo.admin.ch/?zoom=13&amp;E=2695638&amp;N=1234807&amp;layers=ch.kantone.cadastralwebmap-farbe,ch.swisstopo.amtliches-strassenverzeichnis,ch.bfs.gebaeude_wohnungs_register,KML||https://tinyurl.com/yy7ya4g9/ZH/0155_bdg_erw.kml" TargetMode="External"/><Relationship Id="rId1438" Type="http://schemas.openxmlformats.org/officeDocument/2006/relationships/hyperlink" Target="https://map.geo.admin.ch/?zoom=13&amp;E=2690308.843&amp;N=1242451.831&amp;layers=ch.kantone.cadastralwebmap-farbe,ch.swisstopo.amtliches-strassenverzeichnis,ch.bfs.gebaeude_wohnungs_register,KML||https://tinyurl.com/yy7ya4g9/ZH/0160_bdg_erw.kml" TargetMode="External"/><Relationship Id="rId1645" Type="http://schemas.openxmlformats.org/officeDocument/2006/relationships/hyperlink" Target="https://map.geo.admin.ch/?zoom=13&amp;E=2695029.856&amp;N=1239940.798&amp;layers=ch.kantone.cadastralwebmap-farbe,ch.swisstopo.amtliches-strassenverzeichnis,ch.bfs.gebaeude_wohnungs_register,KML||https://tinyurl.com/yy7ya4g9/ZH/0192_bdg_erw.kml" TargetMode="External"/><Relationship Id="rId1200" Type="http://schemas.openxmlformats.org/officeDocument/2006/relationships/hyperlink" Target="https://map.geo.admin.ch/?zoom=13&amp;E=2683863.867&amp;N=1239854.148&amp;layers=ch.kantone.cadastralwebmap-farbe,ch.swisstopo.amtliches-strassenverzeichnis,ch.bfs.gebaeude_wohnungs_register,KML||https://tinyurl.com/yy7ya4g9/ZH/0139_bdg_erw.kml" TargetMode="External"/><Relationship Id="rId1852" Type="http://schemas.openxmlformats.org/officeDocument/2006/relationships/hyperlink" Target="https://map.geo.admin.ch/?zoom=13&amp;E=2697999&amp;N=1265773&amp;layers=ch.kantone.cadastralwebmap-farbe,ch.swisstopo.amtliches-strassenverzeichnis,ch.bfs.gebaeude_wohnungs_register,KML||https://tinyurl.com/yy7ya4g9/ZH/0227_bdg_erw.kml" TargetMode="External"/><Relationship Id="rId1505" Type="http://schemas.openxmlformats.org/officeDocument/2006/relationships/hyperlink" Target="https://map.geo.admin.ch/?zoom=13&amp;E=2693345&amp;N=1253754&amp;layers=ch.kantone.cadastralwebmap-farbe,ch.swisstopo.amtliches-strassenverzeichnis,ch.bfs.gebaeude_wohnungs_register,KML||https://tinyurl.com/yy7ya4g9/ZH/0176_bdg_erw.kml" TargetMode="External"/><Relationship Id="rId1712" Type="http://schemas.openxmlformats.org/officeDocument/2006/relationships/hyperlink" Target="https://map.geo.admin.ch/?zoom=13&amp;E=2697712.718&amp;N=1244653.196&amp;layers=ch.kantone.cadastralwebmap-farbe,ch.swisstopo.amtliches-strassenverzeichnis,ch.bfs.gebaeude_wohnungs_register,KML||https://tinyurl.com/yy7ya4g9/ZH/0198_bdg_erw.kml" TargetMode="External"/><Relationship Id="rId293" Type="http://schemas.openxmlformats.org/officeDocument/2006/relationships/hyperlink" Target="https://map.geo.admin.ch/?zoom=13&amp;E=2679281.15&amp;N=1272314.926&amp;layers=ch.kantone.cadastralwebmap-farbe,ch.swisstopo.amtliches-strassenverzeichnis,ch.bfs.gebaeude_wohnungs_register,KML||https://tinyurl.com/yy7ya4g9/ZH/0061_bdg_erw.kml" TargetMode="External"/><Relationship Id="rId2181" Type="http://schemas.openxmlformats.org/officeDocument/2006/relationships/hyperlink" Target="https://map.geo.admin.ch/?zoom=13&amp;E=2696996.75&amp;N=1251883.375&amp;layers=ch.kantone.cadastralwebmap-farbe,ch.swisstopo.amtliches-strassenverzeichnis,ch.bfs.gebaeude_wohnungs_register,KML||https://tinyurl.com/yy7ya4g9/ZH/0296_bdg_erw.kml" TargetMode="External"/><Relationship Id="rId153" Type="http://schemas.openxmlformats.org/officeDocument/2006/relationships/hyperlink" Target="https://map.geo.admin.ch/?zoom=13&amp;E=2687078.043&amp;N=1277458.589&amp;layers=ch.kantone.cadastralwebmap-farbe,ch.swisstopo.amtliches-strassenverzeichnis,ch.bfs.gebaeude_wohnungs_register,KML||https://tinyurl.com/yy7ya4g9/ZH/0038_bdg_erw.kml" TargetMode="External"/><Relationship Id="rId360" Type="http://schemas.openxmlformats.org/officeDocument/2006/relationships/hyperlink" Target="https://map.geo.admin.ch/?zoom=13&amp;E=2686392.662&amp;N=1257059.009&amp;layers=ch.kantone.cadastralwebmap-farbe,ch.swisstopo.amtliches-strassenverzeichnis,ch.bfs.gebaeude_wohnungs_register,KML||https://tinyurl.com/yy7ya4g9/ZH/0062_bdg_erw.kml" TargetMode="External"/><Relationship Id="rId598" Type="http://schemas.openxmlformats.org/officeDocument/2006/relationships/hyperlink" Target="https://map.geo.admin.ch/?zoom=13&amp;E=2677783.782&amp;N=1257794.992&amp;layers=ch.kantone.cadastralwebmap-farbe,ch.swisstopo.amtliches-strassenverzeichnis,ch.bfs.gebaeude_wohnungs_register,KML||https://tinyurl.com/yy7ya4g9/ZH/0090_bdg_erw.kml" TargetMode="External"/><Relationship Id="rId2041" Type="http://schemas.openxmlformats.org/officeDocument/2006/relationships/hyperlink" Target="https://map.geo.admin.ch/?zoom=13&amp;E=2674862&amp;N=1249091&amp;layers=ch.kantone.cadastralwebmap-farbe,ch.swisstopo.amtliches-strassenverzeichnis,ch.bfs.gebaeude_wohnungs_register,KML||https://tinyurl.com/yy7ya4g9/ZH/0250_bdg_erw.kml" TargetMode="External"/><Relationship Id="rId220" Type="http://schemas.openxmlformats.org/officeDocument/2006/relationships/hyperlink" Target="https://map.geo.admin.ch/?zoom=13&amp;E=2683252.334&amp;N=1263946.135&amp;layers=ch.kantone.cadastralwebmap-farbe,ch.swisstopo.amtliches-strassenverzeichnis,ch.bfs.gebaeude_wohnungs_register,KML||https://tinyurl.com/yy7ya4g9/ZH/0053_bdg_erw.kml" TargetMode="External"/><Relationship Id="rId458" Type="http://schemas.openxmlformats.org/officeDocument/2006/relationships/hyperlink" Target="https://map.geo.admin.ch/?zoom=13&amp;E=2677518.25&amp;N=1271407.375&amp;layers=ch.kantone.cadastralwebmap-farbe,ch.swisstopo.amtliches-strassenverzeichnis,ch.bfs.gebaeude_wohnungs_register,KML||https://tinyurl.com/yy7ya4g9/ZH/0070_bdg_erw.kml" TargetMode="External"/><Relationship Id="rId665" Type="http://schemas.openxmlformats.org/officeDocument/2006/relationships/hyperlink" Target="https://map.geo.admin.ch/?zoom=13&amp;E=2677784.675&amp;N=1254069.562&amp;layers=ch.kantone.cadastralwebmap-farbe,ch.swisstopo.amtliches-strassenverzeichnis,ch.bfs.gebaeude_wohnungs_register,KML||https://tinyurl.com/yy7ya4g9/ZH/0096_bdg_erw.kml" TargetMode="External"/><Relationship Id="rId872" Type="http://schemas.openxmlformats.org/officeDocument/2006/relationships/hyperlink" Target="https://map.geo.admin.ch/?zoom=13&amp;E=2707674.477&amp;N=1239519.706&amp;layers=ch.kantone.cadastralwebmap-farbe,ch.swisstopo.amtliches-strassenverzeichnis,ch.bfs.gebaeude_wohnungs_register,KML||https://tinyurl.com/yy7ya4g9/ZH/0117_bdg_erw.kml" TargetMode="External"/><Relationship Id="rId1088" Type="http://schemas.openxmlformats.org/officeDocument/2006/relationships/hyperlink" Target="https://map.geo.admin.ch/?zoom=13&amp;E=2683357.008&amp;N=1242597.423&amp;layers=ch.kantone.cadastralwebmap-farbe,ch.swisstopo.amtliches-strassenverzeichnis,ch.bfs.gebaeude_wohnungs_register,KML||https://tinyurl.com/yy7ya4g9/ZH/0135_bdg_erw.kml" TargetMode="External"/><Relationship Id="rId1295" Type="http://schemas.openxmlformats.org/officeDocument/2006/relationships/hyperlink" Target="https://map.geo.admin.ch/?zoom=13&amp;E=2699812.503&amp;N=1233644.864&amp;layers=ch.kantone.cadastralwebmap-farbe,ch.swisstopo.amtliches-strassenverzeichnis,ch.bfs.gebaeude_wohnungs_register,KML||https://tinyurl.com/yy7ya4g9/ZH/0153_bdg_erw.kml" TargetMode="External"/><Relationship Id="rId2139" Type="http://schemas.openxmlformats.org/officeDocument/2006/relationships/hyperlink" Target="https://map.geo.admin.ch/?zoom=13&amp;E=2708117&amp;N=1260823&amp;layers=ch.kantone.cadastralwebmap-farbe,ch.swisstopo.amtliches-strassenverzeichnis,ch.bfs.gebaeude_wohnungs_register,KML||https://tinyurl.com/yy7ya4g9/ZH/0294_bdg_erw.kml" TargetMode="External"/><Relationship Id="rId318" Type="http://schemas.openxmlformats.org/officeDocument/2006/relationships/hyperlink" Target="https://map.geo.admin.ch/?zoom=13&amp;E=2686044.213&amp;N=1255416.517&amp;layers=ch.kantone.cadastralwebmap-farbe,ch.swisstopo.amtliches-strassenverzeichnis,ch.bfs.gebaeude_wohnungs_register,KML||https://tinyurl.com/yy7ya4g9/ZH/0062_bdg_erw.kml" TargetMode="External"/><Relationship Id="rId525" Type="http://schemas.openxmlformats.org/officeDocument/2006/relationships/hyperlink" Target="https://map.geo.admin.ch/?zoom=13&amp;E=2675509&amp;N=1256294&amp;layers=ch.kantone.cadastralwebmap-farbe,ch.swisstopo.amtliches-strassenverzeichnis,ch.bfs.gebaeude_wohnungs_register,KML||https://tinyurl.com/yy7ya4g9/ZH/0083_bdg_erw.kml" TargetMode="External"/><Relationship Id="rId732" Type="http://schemas.openxmlformats.org/officeDocument/2006/relationships/hyperlink" Target="https://map.geo.admin.ch/?zoom=13&amp;E=2676092&amp;N=1261045&amp;layers=ch.kantone.cadastralwebmap-farbe,ch.swisstopo.amtliches-strassenverzeichnis,ch.bfs.gebaeude_wohnungs_register,KML||https://tinyurl.com/yy7ya4g9/ZH/0101_bdg_erw.kml" TargetMode="External"/><Relationship Id="rId1155" Type="http://schemas.openxmlformats.org/officeDocument/2006/relationships/hyperlink" Target="https://map.geo.admin.ch/?zoom=13&amp;E=2694675&amp;N=1229158&amp;layers=ch.kantone.cadastralwebmap-farbe,ch.swisstopo.amtliches-strassenverzeichnis,ch.bfs.gebaeude_wohnungs_register,KML||https://tinyurl.com/yy7ya4g9/ZH/0138_bdg_erw.kml" TargetMode="External"/><Relationship Id="rId1362" Type="http://schemas.openxmlformats.org/officeDocument/2006/relationships/hyperlink" Target="https://map.geo.admin.ch/?zoom=13&amp;E=2691813.891&amp;N=1235703.216&amp;layers=ch.kantone.cadastralwebmap-farbe,ch.swisstopo.amtliches-strassenverzeichnis,ch.bfs.gebaeude_wohnungs_register,KML||https://tinyurl.com/yy7ya4g9/ZH/0156_bdg_erw.kml" TargetMode="External"/><Relationship Id="rId2206" Type="http://schemas.openxmlformats.org/officeDocument/2006/relationships/hyperlink" Target="https://map.geo.admin.ch/?zoom=13&amp;E=2701322.535&amp;N=1264016.38&amp;layers=ch.kantone.cadastralwebmap-farbe,ch.swisstopo.amtliches-strassenverzeichnis,ch.bfs.gebaeude_wohnungs_register,KML||https://tinyurl.com/yy7ya4g9/ZH/0298_bdg_erw.kml" TargetMode="External"/><Relationship Id="rId99" Type="http://schemas.openxmlformats.org/officeDocument/2006/relationships/hyperlink" Target="https://map.geo.admin.ch/?zoom=13&amp;E=2673352.023&amp;N=1236857.686&amp;layers=ch.kantone.cadastralwebmap-farbe,ch.swisstopo.amtliches-strassenverzeichnis,ch.bfs.gebaeude_wohnungs_register,KML||https://tinyurl.com/yy7ya4g9/ZH/0011_bdg_erw.kml" TargetMode="External"/><Relationship Id="rId1015" Type="http://schemas.openxmlformats.org/officeDocument/2006/relationships/hyperlink" Target="https://map.geo.admin.ch/?zoom=13&amp;E=2703762.867&amp;N=1243254.83&amp;layers=ch.kantone.cadastralwebmap-farbe,ch.swisstopo.amtliches-strassenverzeichnis,ch.bfs.gebaeude_wohnungs_register,KML||https://tinyurl.com/yy7ya4g9/ZH/0121_bdg_erw.kml" TargetMode="External"/><Relationship Id="rId1222" Type="http://schemas.openxmlformats.org/officeDocument/2006/relationships/hyperlink" Target="https://map.geo.admin.ch/?zoom=13&amp;E=2683492.725&amp;N=1239985.086&amp;layers=ch.kantone.cadastralwebmap-farbe,ch.swisstopo.amtliches-strassenverzeichnis,ch.bfs.gebaeude_wohnungs_register,KML||https://tinyurl.com/yy7ya4g9/ZH/0139_bdg_erw.kml" TargetMode="External"/><Relationship Id="rId1667" Type="http://schemas.openxmlformats.org/officeDocument/2006/relationships/hyperlink" Target="https://map.geo.admin.ch/?zoom=13&amp;E=2691810.829&amp;N=1243186.813&amp;layers=ch.kantone.cadastralwebmap-farbe,ch.swisstopo.amtliches-strassenverzeichnis,ch.bfs.gebaeude_wohnungs_register,KML||https://tinyurl.com/yy7ya4g9/ZH/0195_bdg_erw.kml" TargetMode="External"/><Relationship Id="rId1874" Type="http://schemas.openxmlformats.org/officeDocument/2006/relationships/hyperlink" Target="https://map.geo.admin.ch/?zoom=13&amp;E=2705867&amp;N=1255801&amp;layers=ch.kantone.cadastralwebmap-farbe,ch.swisstopo.amtliches-strassenverzeichnis,ch.bfs.gebaeude_wohnungs_register,KML||https://tinyurl.com/yy7ya4g9/ZH/0228_bdg_erw.kml" TargetMode="External"/><Relationship Id="rId1527" Type="http://schemas.openxmlformats.org/officeDocument/2006/relationships/hyperlink" Target="https://map.geo.admin.ch/?zoom=13&amp;E=2703022.183&amp;N=1248789.566&amp;layers=ch.kantone.cadastralwebmap-farbe,ch.swisstopo.amtliches-strassenverzeichnis,ch.bfs.gebaeude_wohnungs_register,KML||https://tinyurl.com/yy7ya4g9/ZH/0177_bdg_erw.kml" TargetMode="External"/><Relationship Id="rId1734" Type="http://schemas.openxmlformats.org/officeDocument/2006/relationships/hyperlink" Target="https://map.geo.admin.ch/?zoom=13&amp;E=2692525&amp;N=1249005&amp;layers=ch.kantone.cadastralwebmap-farbe,ch.swisstopo.amtliches-strassenverzeichnis,ch.bfs.gebaeude_wohnungs_register,KML||https://tinyurl.com/yy7ya4g9/ZH/0199_bdg_erw.kml" TargetMode="External"/><Relationship Id="rId1941" Type="http://schemas.openxmlformats.org/officeDocument/2006/relationships/hyperlink" Target="https://map.geo.admin.ch/?zoom=13&amp;E=2674308.387&amp;N=1245464.98&amp;layers=ch.kantone.cadastralwebmap-farbe,ch.swisstopo.amtliches-strassenverzeichnis,ch.bfs.gebaeude_wohnungs_register,KML||https://tinyurl.com/yy7ya4g9/ZH/0242_bdg_erw.kml" TargetMode="External"/><Relationship Id="rId26" Type="http://schemas.openxmlformats.org/officeDocument/2006/relationships/hyperlink" Target="https://map.geo.admin.ch/?zoom=13&amp;E=2676263.513&amp;N=1236156.468&amp;layers=ch.kantone.cadastralwebmap-farbe,ch.swisstopo.amtliches-strassenverzeichnis,ch.bfs.gebaeude_wohnungs_register,KML||https://tinyurl.com/yy7ya4g9/ZH/0002_bdg_erw.kml" TargetMode="External"/><Relationship Id="rId175" Type="http://schemas.openxmlformats.org/officeDocument/2006/relationships/hyperlink" Target="https://map.geo.admin.ch/?zoom=13&amp;E=2689653.96&amp;N=1255233.652&amp;layers=ch.kantone.cadastralwebmap-farbe,ch.swisstopo.amtliches-strassenverzeichnis,ch.bfs.gebaeude_wohnungs_register,KML||https://tinyurl.com/yy7ya4g9/ZH/0052_bdg_erw.kml" TargetMode="External"/><Relationship Id="rId1801" Type="http://schemas.openxmlformats.org/officeDocument/2006/relationships/hyperlink" Target="https://map.geo.admin.ch/?zoom=13&amp;E=2691006.814&amp;N=1251238.58&amp;layers=ch.kantone.cadastralwebmap-farbe,ch.swisstopo.amtliches-strassenverzeichnis,ch.bfs.gebaeude_wohnungs_register,KML||https://tinyurl.com/yy7ya4g9/ZH/0200_bdg_erw.kml" TargetMode="External"/><Relationship Id="rId382" Type="http://schemas.openxmlformats.org/officeDocument/2006/relationships/hyperlink" Target="https://map.geo.admin.ch/?zoom=13&amp;E=2690647.017&amp;N=1257856.213&amp;layers=ch.kantone.cadastralwebmap-farbe,ch.swisstopo.amtliches-strassenverzeichnis,ch.bfs.gebaeude_wohnungs_register,KML||https://tinyurl.com/yy7ya4g9/ZH/0064_bdg_erw.kml" TargetMode="External"/><Relationship Id="rId687" Type="http://schemas.openxmlformats.org/officeDocument/2006/relationships/hyperlink" Target="https://map.geo.admin.ch/?zoom=13&amp;E=2682636&amp;N=1256097&amp;layers=ch.kantone.cadastralwebmap-farbe,ch.swisstopo.amtliches-strassenverzeichnis,ch.bfs.gebaeude_wohnungs_register,KML||https://tinyurl.com/yy7ya4g9/ZH/0097_bdg_erw.kml" TargetMode="External"/><Relationship Id="rId2063" Type="http://schemas.openxmlformats.org/officeDocument/2006/relationships/hyperlink" Target="https://map.geo.admin.ch/?zoom=13&amp;E=2693672.784&amp;N=1270638.134&amp;layers=ch.kantone.cadastralwebmap-farbe,ch.swisstopo.amtliches-strassenverzeichnis,ch.bfs.gebaeude_wohnungs_register,KML||https://tinyurl.com/yy7ya4g9/ZH/0291_bdg_erw.kml" TargetMode="External"/><Relationship Id="rId242" Type="http://schemas.openxmlformats.org/officeDocument/2006/relationships/hyperlink" Target="https://map.geo.admin.ch/?zoom=13&amp;E=2688869.02&amp;N=1252097.412&amp;layers=ch.kantone.cadastralwebmap-farbe,ch.swisstopo.amtliches-strassenverzeichnis,ch.bfs.gebaeude_wohnungs_register,KML||https://tinyurl.com/yy7ya4g9/ZH/0054_bdg_erw.kml" TargetMode="External"/><Relationship Id="rId894" Type="http://schemas.openxmlformats.org/officeDocument/2006/relationships/hyperlink" Target="https://map.geo.admin.ch/?zoom=13&amp;E=2703806.425&amp;N=1240672.564&amp;layers=ch.kantone.cadastralwebmap-farbe,ch.swisstopo.amtliches-strassenverzeichnis,ch.bfs.gebaeude_wohnungs_register,KML||https://tinyurl.com/yy7ya4g9/ZH/0117_bdg_erw.kml" TargetMode="External"/><Relationship Id="rId1177" Type="http://schemas.openxmlformats.org/officeDocument/2006/relationships/hyperlink" Target="https://map.geo.admin.ch/?zoom=13&amp;E=2693860&amp;N=1227195&amp;layers=ch.kantone.cadastralwebmap-farbe,ch.swisstopo.amtliches-strassenverzeichnis,ch.bfs.gebaeude_wohnungs_register,KML||https://tinyurl.com/yy7ya4g9/ZH/0138_bdg_erw.kml" TargetMode="External"/><Relationship Id="rId2130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102" Type="http://schemas.openxmlformats.org/officeDocument/2006/relationships/hyperlink" Target="https://map.geo.admin.ch/?zoom=13&amp;E=2671982.082&amp;N=1238115.276&amp;layers=ch.kantone.cadastralwebmap-farbe,ch.swisstopo.amtliches-strassenverzeichnis,ch.bfs.gebaeude_wohnungs_register,KML||https://tinyurl.com/yy7ya4g9/ZH/0011_bdg_erw.kml" TargetMode="External"/><Relationship Id="rId547" Type="http://schemas.openxmlformats.org/officeDocument/2006/relationships/hyperlink" Target="https://map.geo.admin.ch/?zoom=13&amp;E=2672918.987&amp;N=1255556.957&amp;layers=ch.kantone.cadastralwebmap-farbe,ch.swisstopo.amtliches-strassenverzeichnis,ch.bfs.gebaeude_wohnungs_register,KML||https://tinyurl.com/yy7ya4g9/ZH/0085_bdg_erw.kml" TargetMode="External"/><Relationship Id="rId754" Type="http://schemas.openxmlformats.org/officeDocument/2006/relationships/hyperlink" Target="https://map.geo.admin.ch/?zoom=13&amp;E=2702594.685&amp;N=1234572.609&amp;layers=ch.kantone.cadastralwebmap-farbe,ch.swisstopo.amtliches-strassenverzeichnis,ch.bfs.gebaeude_wohnungs_register,KML||https://tinyurl.com/yy7ya4g9/ZH/0112_bdg_erw.kml" TargetMode="External"/><Relationship Id="rId961" Type="http://schemas.openxmlformats.org/officeDocument/2006/relationships/hyperlink" Target="https://map.geo.admin.ch/?zoom=13&amp;E=2702664.194&amp;N=1242790.9&amp;layers=ch.kantone.cadastralwebmap-farbe,ch.swisstopo.amtliches-strassenverzeichnis,ch.bfs.gebaeude_wohnungs_register,KML||https://tinyurl.com/yy7ya4g9/ZH/0121_bdg_erw.kml" TargetMode="External"/><Relationship Id="rId1384" Type="http://schemas.openxmlformats.org/officeDocument/2006/relationships/hyperlink" Target="https://map.geo.admin.ch/?zoom=13&amp;E=2696983.976&amp;N=1236224.891&amp;layers=ch.kantone.cadastralwebmap-farbe,ch.swisstopo.amtliches-strassenverzeichnis,ch.bfs.gebaeude_wohnungs_register,KML||https://tinyurl.com/yy7ya4g9/ZH/0157_bdg_erw.kml" TargetMode="External"/><Relationship Id="rId1591" Type="http://schemas.openxmlformats.org/officeDocument/2006/relationships/hyperlink" Target="https://map.geo.admin.ch/?zoom=13&amp;E=2688852&amp;N=1251365&amp;layers=ch.kantone.cadastralwebmap-farbe,ch.swisstopo.amtliches-strassenverzeichnis,ch.bfs.gebaeude_wohnungs_register,KML||https://tinyurl.com/yy7ya4g9/ZH/0191_bdg_erw.kml" TargetMode="External"/><Relationship Id="rId1689" Type="http://schemas.openxmlformats.org/officeDocument/2006/relationships/hyperlink" Target="https://map.geo.admin.ch/?zoom=13&amp;E=2694774.319&amp;N=1247481.997&amp;layers=ch.kantone.cadastralwebmap-farbe,ch.swisstopo.amtliches-strassenverzeichnis,ch.bfs.gebaeude_wohnungs_register,KML||https://tinyurl.com/yy7ya4g9/ZH/0198_bdg_erw.kml" TargetMode="External"/><Relationship Id="rId90" Type="http://schemas.openxmlformats.org/officeDocument/2006/relationships/hyperlink" Target="https://map.geo.admin.ch/?zoom=13&amp;E=2674986.009&amp;N=1235433.785&amp;layers=ch.kantone.cadastralwebmap-farbe,ch.swisstopo.amtliches-strassenverzeichnis,ch.bfs.gebaeude_wohnungs_register,KML||https://tinyurl.com/yy7ya4g9/ZH/0010_bdg_erw.kml" TargetMode="External"/><Relationship Id="rId407" Type="http://schemas.openxmlformats.org/officeDocument/2006/relationships/hyperlink" Target="https://map.geo.admin.ch/?zoom=13&amp;E=2684821&amp;N=1252407&amp;layers=ch.kantone.cadastralwebmap-farbe,ch.swisstopo.amtliches-strassenverzeichnis,ch.bfs.gebaeude_wohnungs_register,KML||https://tinyurl.com/yy7ya4g9/ZH/0066_bdg_erw.kml" TargetMode="External"/><Relationship Id="rId614" Type="http://schemas.openxmlformats.org/officeDocument/2006/relationships/hyperlink" Target="https://map.geo.admin.ch/?zoom=13&amp;E=2681298&amp;N=1258928&amp;layers=ch.kantone.cadastralwebmap-farbe,ch.swisstopo.amtliches-strassenverzeichnis,ch.bfs.gebaeude_wohnungs_register,KML||https://tinyurl.com/yy7ya4g9/ZH/0092_bdg_erw.kml" TargetMode="External"/><Relationship Id="rId821" Type="http://schemas.openxmlformats.org/officeDocument/2006/relationships/hyperlink" Target="https://map.geo.admin.ch/?zoom=13&amp;E=2706636.266&amp;N=1240455.328&amp;layers=ch.kantone.cadastralwebmap-farbe,ch.swisstopo.amtliches-strassenverzeichnis,ch.bfs.gebaeude_wohnungs_register,KML||https://tinyurl.com/yy7ya4g9/ZH/0117_bdg_erw.kml" TargetMode="External"/><Relationship Id="rId1037" Type="http://schemas.openxmlformats.org/officeDocument/2006/relationships/hyperlink" Target="https://map.geo.admin.ch/?zoom=13&amp;E=2682214.643&amp;N=1241143.214&amp;layers=ch.kantone.cadastralwebmap-farbe,ch.swisstopo.amtliches-strassenverzeichnis,ch.bfs.gebaeude_wohnungs_register,KML||https://tinyurl.com/yy7ya4g9/ZH/0131_bdg_erw.kml" TargetMode="External"/><Relationship Id="rId1244" Type="http://schemas.openxmlformats.org/officeDocument/2006/relationships/hyperlink" Target="https://map.geo.admin.ch/?zoom=13&amp;E=2685257.511&amp;N=1238692.318&amp;layers=ch.kantone.cadastralwebmap-farbe,ch.swisstopo.amtliches-strassenverzeichnis,ch.bfs.gebaeude_wohnungs_register,KML||https://tinyurl.com/yy7ya4g9/ZH/0141_bdg_erw.kml" TargetMode="External"/><Relationship Id="rId1451" Type="http://schemas.openxmlformats.org/officeDocument/2006/relationships/hyperlink" Target="https://map.geo.admin.ch/?zoom=13&amp;E=2685662&amp;N=1243037&amp;layers=ch.kantone.cadastralwebmap-farbe,ch.swisstopo.amtliches-strassenverzeichnis,ch.bfs.gebaeude_wohnungs_register,KML||https://tinyurl.com/yy7ya4g9/ZH/0161_bdg_erw.kml" TargetMode="External"/><Relationship Id="rId1896" Type="http://schemas.openxmlformats.org/officeDocument/2006/relationships/hyperlink" Target="https://map.geo.admin.ch/?zoom=13&amp;E=2696947.089&amp;N=1259306.227&amp;layers=ch.kantone.cadastralwebmap-farbe,ch.swisstopo.amtliches-strassenverzeichnis,ch.bfs.gebaeude_wohnungs_register,KML||https://tinyurl.com/yy7ya4g9/ZH/0230_bdg_erw.kml" TargetMode="External"/><Relationship Id="rId919" Type="http://schemas.openxmlformats.org/officeDocument/2006/relationships/hyperlink" Target="https://map.geo.admin.ch/?zoom=13&amp;E=2707206.749&amp;N=1234847.951&amp;layers=ch.kantone.cadastralwebmap-farbe,ch.swisstopo.amtliches-strassenverzeichnis,ch.bfs.gebaeude_wohnungs_register,KML||https://tinyurl.com/yy7ya4g9/ZH/0118_bdg_erw.kml" TargetMode="External"/><Relationship Id="rId1104" Type="http://schemas.openxmlformats.org/officeDocument/2006/relationships/hyperlink" Target="https://map.geo.admin.ch/?zoom=13&amp;E=2682585.25&amp;N=1237744.875&amp;layers=ch.kantone.cadastralwebmap-farbe,ch.swisstopo.amtliches-strassenverzeichnis,ch.bfs.gebaeude_wohnungs_register,KML||https://tinyurl.com/yy7ya4g9/ZH/0136_bdg_erw.kml" TargetMode="External"/><Relationship Id="rId1311" Type="http://schemas.openxmlformats.org/officeDocument/2006/relationships/hyperlink" Target="https://map.geo.admin.ch/?zoom=13&amp;E=2686539.472&amp;N=1240920.184&amp;layers=ch.kantone.cadastralwebmap-farbe,ch.swisstopo.amtliches-strassenverzeichnis,ch.bfs.gebaeude_wohnungs_register,KML||https://tinyurl.com/yy7ya4g9/ZH/0154_bdg_erw.kml" TargetMode="External"/><Relationship Id="rId1549" Type="http://schemas.openxmlformats.org/officeDocument/2006/relationships/hyperlink" Target="https://map.geo.admin.ch/?zoom=13&amp;E=2699920.198&amp;N=1254613.159&amp;layers=ch.kantone.cadastralwebmap-farbe,ch.swisstopo.amtliches-strassenverzeichnis,ch.bfs.gebaeude_wohnungs_register,KML||https://tinyurl.com/yy7ya4g9/ZH/0180_bdg_erw.kml" TargetMode="External"/><Relationship Id="rId1756" Type="http://schemas.openxmlformats.org/officeDocument/2006/relationships/hyperlink" Target="https://map.geo.admin.ch/?zoom=13&amp;E=2692984.006&amp;N=1250504.34&amp;layers=ch.kantone.cadastralwebmap-farbe,ch.swisstopo.amtliches-strassenverzeichnis,ch.bfs.gebaeude_wohnungs_register,KML||https://tinyurl.com/yy7ya4g9/ZH/0199_bdg_erw.kml" TargetMode="External"/><Relationship Id="rId1963" Type="http://schemas.openxmlformats.org/officeDocument/2006/relationships/hyperlink" Target="https://map.geo.admin.ch/?zoom=13&amp;E=2671994.866&amp;N=1251219.682&amp;layers=ch.kantone.cadastralwebmap-farbe,ch.swisstopo.amtliches-strassenverzeichnis,ch.bfs.gebaeude_wohnungs_register,KML||https://tinyurl.com/yy7ya4g9/ZH/0243_bdg_erw.kml" TargetMode="External"/><Relationship Id="rId48" Type="http://schemas.openxmlformats.org/officeDocument/2006/relationships/hyperlink" Target="https://map.geo.admin.ch/?zoom=13&amp;E=2684781.805&amp;N=1230747.134&amp;layers=ch.kantone.cadastralwebmap-farbe,ch.swisstopo.amtliches-strassenverzeichnis,ch.bfs.gebaeude_wohnungs_register,KML||https://tinyurl.com/yy7ya4g9/ZH/0004_bdg_erw.kml" TargetMode="External"/><Relationship Id="rId1409" Type="http://schemas.openxmlformats.org/officeDocument/2006/relationships/hyperlink" Target="https://map.geo.admin.ch/?zoom=13&amp;E=2696827.485&amp;N=1233951.553&amp;layers=ch.kantone.cadastralwebmap-farbe,ch.swisstopo.amtliches-strassenverzeichnis,ch.bfs.gebaeude_wohnungs_register,KML||https://tinyurl.com/yy7ya4g9/ZH/0158_bdg_erw.kml" TargetMode="External"/><Relationship Id="rId1616" Type="http://schemas.openxmlformats.org/officeDocument/2006/relationships/hyperlink" Target="https://map.geo.admin.ch/?zoom=13&amp;E=2689675.088&amp;N=1251087.732&amp;layers=ch.kantone.cadastralwebmap-farbe,ch.swisstopo.amtliches-strassenverzeichnis,ch.bfs.gebaeude_wohnungs_register,KML||https://tinyurl.com/yy7ya4g9/ZH/0191_bdg_erw.kml" TargetMode="External"/><Relationship Id="rId1823" Type="http://schemas.openxmlformats.org/officeDocument/2006/relationships/hyperlink" Target="https://map.geo.admin.ch/?zoom=13&amp;E=2702934&amp;N=1262121&amp;layers=ch.kantone.cadastralwebmap-farbe,ch.swisstopo.amtliches-strassenverzeichnis,ch.bfs.gebaeude_wohnungs_register,KML||https://tinyurl.com/yy7ya4g9/ZH/0219_bdg_erw.kml" TargetMode="External"/><Relationship Id="rId197" Type="http://schemas.openxmlformats.org/officeDocument/2006/relationships/hyperlink" Target="https://map.geo.admin.ch/?zoom=13&amp;E=2682676&amp;N=1263324&amp;layers=ch.kantone.cadastralwebmap-farbe,ch.swisstopo.amtliches-strassenverzeichnis,ch.bfs.gebaeude_wohnungs_register,KML||https://tinyurl.com/yy7ya4g9/ZH/0053_bdg_erw.kml" TargetMode="External"/><Relationship Id="rId2085" Type="http://schemas.openxmlformats.org/officeDocument/2006/relationships/hyperlink" Target="https://map.geo.admin.ch/?zoom=13&amp;E=2691649.201&amp;N=1227932.421&amp;layers=ch.kantone.cadastralwebmap-farbe,ch.swisstopo.amtliches-strassenverzeichnis,ch.bfs.gebaeude_wohnungs_register,KML||https://tinyurl.com/yy7ya4g9/ZH/0293_bdg_erw.kml" TargetMode="External"/><Relationship Id="rId264" Type="http://schemas.openxmlformats.org/officeDocument/2006/relationships/hyperlink" Target="https://map.geo.admin.ch/?zoom=13&amp;E=2681611.209&amp;N=1264083.307&amp;layers=ch.kantone.cadastralwebmap-farbe,ch.swisstopo.amtliches-strassenverzeichnis,ch.bfs.gebaeude_wohnungs_register,KML||https://tinyurl.com/yy7ya4g9/ZH/0059_bdg_erw.kml" TargetMode="External"/><Relationship Id="rId471" Type="http://schemas.openxmlformats.org/officeDocument/2006/relationships/hyperlink" Target="https://map.geo.admin.ch/?zoom=13&amp;E=2684699.766&amp;N=1259080.826&amp;layers=ch.kantone.cadastralwebmap-farbe,ch.swisstopo.amtliches-strassenverzeichnis,ch.bfs.gebaeude_wohnungs_register,KML||https://tinyurl.com/yy7ya4g9/ZH/0072_bdg_erw.kml" TargetMode="External"/><Relationship Id="rId2152" Type="http://schemas.openxmlformats.org/officeDocument/2006/relationships/hyperlink" Target="https://map.geo.admin.ch/?zoom=13&amp;E=2687219&amp;N=1234759&amp;layers=ch.kantone.cadastralwebmap-farbe,ch.swisstopo.amtliches-strassenverzeichnis,ch.bfs.gebaeude_wohnungs_register,KML||https://tinyurl.com/yy7ya4g9/ZH/0295_bdg_erw.kml" TargetMode="External"/><Relationship Id="rId124" Type="http://schemas.openxmlformats.org/officeDocument/2006/relationships/hyperlink" Target="https://map.geo.admin.ch/?zoom=13&amp;E=2688745&amp;N=1279662&amp;layers=ch.kantone.cadastralwebmap-farbe,ch.swisstopo.amtliches-strassenverzeichnis,ch.bfs.gebaeude_wohnungs_register,KML||https://tinyurl.com/yy7ya4g9/ZH/0025_bdg_erw.kml" TargetMode="External"/><Relationship Id="rId569" Type="http://schemas.openxmlformats.org/officeDocument/2006/relationships/hyperlink" Target="https://map.geo.admin.ch/?zoom=13&amp;E=2678075.32&amp;N=1262453.108&amp;layers=ch.kantone.cadastralwebmap-farbe,ch.swisstopo.amtliches-strassenverzeichnis,ch.bfs.gebaeude_wohnungs_register,KML||https://tinyurl.com/yy7ya4g9/ZH/0088_bdg_erw.kml" TargetMode="External"/><Relationship Id="rId776" Type="http://schemas.openxmlformats.org/officeDocument/2006/relationships/hyperlink" Target="https://map.geo.admin.ch/?zoom=13&amp;E=2707328.823&amp;N=1236652.784&amp;layers=ch.kantone.cadastralwebmap-farbe,ch.swisstopo.amtliches-strassenverzeichnis,ch.bfs.gebaeude_wohnungs_register,KML||https://tinyurl.com/yy7ya4g9/ZH/0113_bdg_erw.kml" TargetMode="External"/><Relationship Id="rId983" Type="http://schemas.openxmlformats.org/officeDocument/2006/relationships/hyperlink" Target="https://map.geo.admin.ch/?zoom=13&amp;E=2703015.275&amp;N=1243114.197&amp;layers=ch.kantone.cadastralwebmap-farbe,ch.swisstopo.amtliches-strassenverzeichnis,ch.bfs.gebaeude_wohnungs_register,KML||https://tinyurl.com/yy7ya4g9/ZH/0121_bdg_erw.kml" TargetMode="External"/><Relationship Id="rId1199" Type="http://schemas.openxmlformats.org/officeDocument/2006/relationships/hyperlink" Target="https://map.geo.admin.ch/?zoom=13&amp;E=2684552.046&amp;N=1240271.654&amp;layers=ch.kantone.cadastralwebmap-farbe,ch.swisstopo.amtliches-strassenverzeichnis,ch.bfs.gebaeude_wohnungs_register,KML||https://tinyurl.com/yy7ya4g9/ZH/0139_bdg_erw.kml" TargetMode="External"/><Relationship Id="rId331" Type="http://schemas.openxmlformats.org/officeDocument/2006/relationships/hyperlink" Target="https://map.geo.admin.ch/?zoom=13&amp;E=2685564.549&amp;N=1255753.34&amp;layers=ch.kantone.cadastralwebmap-farbe,ch.swisstopo.amtliches-strassenverzeichnis,ch.bfs.gebaeude_wohnungs_register,KML||https://tinyurl.com/yy7ya4g9/ZH/0062_bdg_erw.kml" TargetMode="External"/><Relationship Id="rId429" Type="http://schemas.openxmlformats.org/officeDocument/2006/relationships/hyperlink" Target="https://map.geo.admin.ch/?zoom=13&amp;E=2682696.169&amp;N=1274194.448&amp;layers=ch.kantone.cadastralwebmap-farbe,ch.swisstopo.amtliches-strassenverzeichnis,ch.bfs.gebaeude_wohnungs_register,KML||https://tinyurl.com/yy7ya4g9/ZH/0067_bdg_erw.kml" TargetMode="External"/><Relationship Id="rId636" Type="http://schemas.openxmlformats.org/officeDocument/2006/relationships/hyperlink" Target="https://map.geo.admin.ch/?zoom=13&amp;E=2672764.125&amp;N=1261467.62&amp;layers=ch.kantone.cadastralwebmap-farbe,ch.swisstopo.amtliches-strassenverzeichnis,ch.bfs.gebaeude_wohnungs_register,KML||https://tinyurl.com/yy7ya4g9/ZH/0093_bdg_erw.kml" TargetMode="External"/><Relationship Id="rId1059" Type="http://schemas.openxmlformats.org/officeDocument/2006/relationships/hyperlink" Target="https://map.geo.admin.ch/?zoom=13&amp;E=2683622.362&amp;N=1242594.427&amp;layers=ch.kantone.cadastralwebmap-farbe,ch.swisstopo.amtliches-strassenverzeichnis,ch.bfs.gebaeude_wohnungs_register,KML||https://tinyurl.com/yy7ya4g9/ZH/0135_bdg_erw.kml" TargetMode="External"/><Relationship Id="rId1266" Type="http://schemas.openxmlformats.org/officeDocument/2006/relationships/hyperlink" Target="https://map.geo.admin.ch/?zoom=13&amp;E=2687427.711&amp;N=1239793.631&amp;layers=ch.kantone.cadastralwebmap-farbe,ch.swisstopo.amtliches-strassenverzeichnis,ch.bfs.gebaeude_wohnungs_register,KML||https://tinyurl.com/yy7ya4g9/ZH/0151_bdg_erw.kml" TargetMode="External"/><Relationship Id="rId1473" Type="http://schemas.openxmlformats.org/officeDocument/2006/relationships/hyperlink" Target="https://map.geo.admin.ch/?zoom=13&amp;E=2685632.812&amp;N=1244081.72&amp;layers=ch.kantone.cadastralwebmap-farbe,ch.swisstopo.amtliches-strassenverzeichnis,ch.bfs.gebaeude_wohnungs_register,KML||https://tinyurl.com/yy7ya4g9/ZH/0161_bdg_erw.kml" TargetMode="External"/><Relationship Id="rId2012" Type="http://schemas.openxmlformats.org/officeDocument/2006/relationships/hyperlink" Target="https://map.geo.admin.ch/?zoom=13&amp;E=2676360.551&amp;N=1250488.902&amp;layers=ch.kantone.cadastralwebmap-farbe,ch.swisstopo.amtliches-strassenverzeichnis,ch.bfs.gebaeude_wohnungs_register,KML||https://tinyurl.com/yy7ya4g9/ZH/0247_bdg_erw.kml" TargetMode="External"/><Relationship Id="rId843" Type="http://schemas.openxmlformats.org/officeDocument/2006/relationships/hyperlink" Target="https://map.geo.admin.ch/?zoom=13&amp;E=2706355&amp;N=1242061&amp;layers=ch.kantone.cadastralwebmap-farbe,ch.swisstopo.amtliches-strassenverzeichnis,ch.bfs.gebaeude_wohnungs_register,KML||https://tinyurl.com/yy7ya4g9/ZH/0117_bdg_erw.kml" TargetMode="External"/><Relationship Id="rId1126" Type="http://schemas.openxmlformats.org/officeDocument/2006/relationships/hyperlink" Target="https://map.geo.admin.ch/?zoom=13&amp;E=2685940&amp;N=1236837&amp;layers=ch.kantone.cadastralwebmap-farbe,ch.swisstopo.amtliches-strassenverzeichnis,ch.bfs.gebaeude_wohnungs_register,KML||https://tinyurl.com/yy7ya4g9/ZH/0137_bdg_erw.kml" TargetMode="External"/><Relationship Id="rId1680" Type="http://schemas.openxmlformats.org/officeDocument/2006/relationships/hyperlink" Target="https://map.geo.admin.ch/?zoom=13&amp;E=2696916.676&amp;N=1241161.357&amp;layers=ch.kantone.cadastralwebmap-farbe,ch.swisstopo.amtliches-strassenverzeichnis,ch.bfs.gebaeude_wohnungs_register,KML||https://tinyurl.com/yy7ya4g9/ZH/0196_bdg_erw.kml" TargetMode="External"/><Relationship Id="rId1778" Type="http://schemas.openxmlformats.org/officeDocument/2006/relationships/hyperlink" Target="https://map.geo.admin.ch/?zoom=13&amp;E=2694916.283&amp;N=1248902.48&amp;layers=ch.kantone.cadastralwebmap-farbe,ch.swisstopo.amtliches-strassenverzeichnis,ch.bfs.gebaeude_wohnungs_register,KML||https://tinyurl.com/yy7ya4g9/ZH/0199_bdg_erw.kml" TargetMode="External"/><Relationship Id="rId1985" Type="http://schemas.openxmlformats.org/officeDocument/2006/relationships/hyperlink" Target="https://map.geo.admin.ch/?zoom=13&amp;E=2674760.118&amp;N=1250490.38&amp;layers=ch.kantone.cadastralwebmap-farbe,ch.swisstopo.amtliches-strassenverzeichnis,ch.bfs.gebaeude_wohnungs_register,KML||https://tinyurl.com/yy7ya4g9/ZH/0243_bdg_erw.kml" TargetMode="External"/><Relationship Id="rId703" Type="http://schemas.openxmlformats.org/officeDocument/2006/relationships/hyperlink" Target="https://map.geo.admin.ch/?zoom=13&amp;E=2682300.22&amp;N=1255329.111&amp;layers=ch.kantone.cadastralwebmap-farbe,ch.swisstopo.amtliches-strassenverzeichnis,ch.bfs.gebaeude_wohnungs_register,KML||https://tinyurl.com/yy7ya4g9/ZH/0097_bdg_erw.kml" TargetMode="External"/><Relationship Id="rId910" Type="http://schemas.openxmlformats.org/officeDocument/2006/relationships/hyperlink" Target="https://map.geo.admin.ch/?zoom=13&amp;E=2706015.08&amp;N=1239765.221&amp;layers=ch.kantone.cadastralwebmap-farbe,ch.swisstopo.amtliches-strassenverzeichnis,ch.bfs.gebaeude_wohnungs_register,KML||https://tinyurl.com/yy7ya4g9/ZH/0117_bdg_erw.kml" TargetMode="External"/><Relationship Id="rId1333" Type="http://schemas.openxmlformats.org/officeDocument/2006/relationships/hyperlink" Target="https://map.geo.admin.ch/?zoom=13&amp;E=2686579.017&amp;N=1242358.951&amp;layers=ch.kantone.cadastralwebmap-farbe,ch.swisstopo.amtliches-strassenverzeichnis,ch.bfs.gebaeude_wohnungs_register,KML||https://tinyurl.com/yy7ya4g9/ZH/0154_bdg_erw.kml" TargetMode="External"/><Relationship Id="rId1540" Type="http://schemas.openxmlformats.org/officeDocument/2006/relationships/hyperlink" Target="https://map.geo.admin.ch/?zoom=13&amp;E=2700836&amp;N=1249739&amp;layers=ch.kantone.cadastralwebmap-farbe,ch.swisstopo.amtliches-strassenverzeichnis,ch.bfs.gebaeude_wohnungs_register,KML||https://tinyurl.com/yy7ya4g9/ZH/0178_bdg_erw.kml" TargetMode="External"/><Relationship Id="rId1638" Type="http://schemas.openxmlformats.org/officeDocument/2006/relationships/hyperlink" Target="https://map.geo.admin.ch/?zoom=13&amp;E=2688699.985&amp;N=1250805.799&amp;layers=ch.kantone.cadastralwebmap-farbe,ch.swisstopo.amtliches-strassenverzeichnis,ch.bfs.gebaeude_wohnungs_register,KML||https://tinyurl.com/yy7ya4g9/ZH/0191_bdg_erw.kml" TargetMode="External"/><Relationship Id="rId1400" Type="http://schemas.openxmlformats.org/officeDocument/2006/relationships/hyperlink" Target="https://map.geo.admin.ch/?zoom=13&amp;E=2699673.71&amp;N=1232570.2&amp;layers=ch.kantone.cadastralwebmap-farbe,ch.swisstopo.amtliches-strassenverzeichnis,ch.bfs.gebaeude_wohnungs_register,KML||https://tinyurl.com/yy7ya4g9/ZH/0158_bdg_erw.kml" TargetMode="External"/><Relationship Id="rId1845" Type="http://schemas.openxmlformats.org/officeDocument/2006/relationships/hyperlink" Target="https://map.geo.admin.ch/?zoom=13&amp;E=2702212.218&amp;N=1267847.714&amp;layers=ch.kantone.cadastralwebmap-farbe,ch.swisstopo.amtliches-strassenverzeichnis,ch.bfs.gebaeude_wohnungs_register,KML||https://tinyurl.com/yy7ya4g9/ZH/0225_bdg_erw.kml" TargetMode="External"/><Relationship Id="rId1705" Type="http://schemas.openxmlformats.org/officeDocument/2006/relationships/hyperlink" Target="https://map.geo.admin.ch/?zoom=13&amp;E=2695539.551&amp;N=1244514.299&amp;layers=ch.kantone.cadastralwebmap-farbe,ch.swisstopo.amtliches-strassenverzeichnis,ch.bfs.gebaeude_wohnungs_register,KML||https://tinyurl.com/yy7ya4g9/ZH/0198_bdg_erw.kml" TargetMode="External"/><Relationship Id="rId1912" Type="http://schemas.openxmlformats.org/officeDocument/2006/relationships/hyperlink" Target="https://map.geo.admin.ch/?zoom=13&amp;E=2700716.75&amp;N=1256949.375&amp;layers=ch.kantone.cadastralwebmap-farbe,ch.swisstopo.amtliches-strassenverzeichnis,ch.bfs.gebaeude_wohnungs_register,KML||https://tinyurl.com/yy7ya4g9/ZH/0231_bdg_erw.kml" TargetMode="External"/><Relationship Id="rId286" Type="http://schemas.openxmlformats.org/officeDocument/2006/relationships/hyperlink" Target="https://map.geo.admin.ch/?zoom=13&amp;E=2680720.339&amp;N=1262584.66&amp;layers=ch.kantone.cadastralwebmap-farbe,ch.swisstopo.amtliches-strassenverzeichnis,ch.bfs.gebaeude_wohnungs_register,KML||https://tinyurl.com/yy7ya4g9/ZH/0060_bdg_erw.kml" TargetMode="External"/><Relationship Id="rId493" Type="http://schemas.openxmlformats.org/officeDocument/2006/relationships/hyperlink" Target="https://map.geo.admin.ch/?zoom=13&amp;E=2683634.661&amp;N=1260674.573&amp;layers=ch.kantone.cadastralwebmap-farbe,ch.swisstopo.amtliches-strassenverzeichnis,ch.bfs.gebaeude_wohnungs_register,KML||https://tinyurl.com/yy7ya4g9/ZH/0072_bdg_erw.kml" TargetMode="External"/><Relationship Id="rId2174" Type="http://schemas.openxmlformats.org/officeDocument/2006/relationships/hyperlink" Target="https://map.geo.admin.ch/?zoom=13&amp;E=2693926&amp;N=1254241&amp;layers=ch.kantone.cadastralwebmap-farbe,ch.swisstopo.amtliches-strassenverzeichnis,ch.bfs.gebaeude_wohnungs_register,KML||https://tinyurl.com/yy7ya4g9/ZH/0296_bdg_erw.kml" TargetMode="External"/><Relationship Id="rId146" Type="http://schemas.openxmlformats.org/officeDocument/2006/relationships/hyperlink" Target="https://map.geo.admin.ch/?zoom=13&amp;E=2687250&amp;N=1276824&amp;layers=ch.kantone.cadastralwebmap-farbe,ch.swisstopo.amtliches-strassenverzeichnis,ch.bfs.gebaeude_wohnungs_register,KML||https://tinyurl.com/yy7ya4g9/ZH/0038_bdg_erw.kml" TargetMode="External"/><Relationship Id="rId353" Type="http://schemas.openxmlformats.org/officeDocument/2006/relationships/hyperlink" Target="https://map.geo.admin.ch/?zoom=13&amp;E=2687346.593&amp;N=1257225.233&amp;layers=ch.kantone.cadastralwebmap-farbe,ch.swisstopo.amtliches-strassenverzeichnis,ch.bfs.gebaeude_wohnungs_register,KML||https://tinyurl.com/yy7ya4g9/ZH/0062_bdg_erw.kml" TargetMode="External"/><Relationship Id="rId560" Type="http://schemas.openxmlformats.org/officeDocument/2006/relationships/hyperlink" Target="https://map.geo.admin.ch/?zoom=13&amp;E=2671413.986&amp;N=1255415.966&amp;layers=ch.kantone.cadastralwebmap-farbe,ch.swisstopo.amtliches-strassenverzeichnis,ch.bfs.gebaeude_wohnungs_register,KML||https://tinyurl.com/yy7ya4g9/ZH/0087_bdg_erw.kml" TargetMode="External"/><Relationship Id="rId798" Type="http://schemas.openxmlformats.org/officeDocument/2006/relationships/hyperlink" Target="https://map.geo.admin.ch/?zoom=13&amp;E=2701589.304&amp;N=1241068.638&amp;layers=ch.kantone.cadastralwebmap-farbe,ch.swisstopo.amtliches-strassenverzeichnis,ch.bfs.gebaeude_wohnungs_register,KML||https://tinyurl.com/yy7ya4g9/ZH/0115_bdg_erw.kml" TargetMode="External"/><Relationship Id="rId1190" Type="http://schemas.openxmlformats.org/officeDocument/2006/relationships/hyperlink" Target="https://map.geo.admin.ch/?zoom=13&amp;E=2684339.171&amp;N=1240273.427&amp;layers=ch.kantone.cadastralwebmap-farbe,ch.swisstopo.amtliches-strassenverzeichnis,ch.bfs.gebaeude_wohnungs_register,KML||https://tinyurl.com/yy7ya4g9/ZH/0139_bdg_erw.kml" TargetMode="External"/><Relationship Id="rId2034" Type="http://schemas.openxmlformats.org/officeDocument/2006/relationships/hyperlink" Target="https://map.geo.admin.ch/?zoom=13&amp;E=2676399.123&amp;N=1251890.145&amp;layers=ch.kantone.cadastralwebmap-farbe,ch.swisstopo.amtliches-strassenverzeichnis,ch.bfs.gebaeude_wohnungs_register,KML||https://tinyurl.com/yy7ya4g9/ZH/0249_bdg_erw.kml" TargetMode="External"/><Relationship Id="rId213" Type="http://schemas.openxmlformats.org/officeDocument/2006/relationships/hyperlink" Target="https://map.geo.admin.ch/?zoom=13&amp;E=2682294.923&amp;N=1263707.787&amp;layers=ch.kantone.cadastralwebmap-farbe,ch.swisstopo.amtliches-strassenverzeichnis,ch.bfs.gebaeude_wohnungs_register,KML||https://tinyurl.com/yy7ya4g9/ZH/0053_bdg_erw.kml" TargetMode="External"/><Relationship Id="rId420" Type="http://schemas.openxmlformats.org/officeDocument/2006/relationships/hyperlink" Target="https://map.geo.admin.ch/?zoom=13&amp;E=2682751.79&amp;N=1273505.265&amp;layers=ch.kantone.cadastralwebmap-farbe,ch.swisstopo.amtliches-strassenverzeichnis,ch.bfs.gebaeude_wohnungs_register,KML||https://tinyurl.com/yy7ya4g9/ZH/0067_bdg_erw.kml" TargetMode="External"/><Relationship Id="rId658" Type="http://schemas.openxmlformats.org/officeDocument/2006/relationships/hyperlink" Target="https://map.geo.admin.ch/?zoom=13&amp;E=2678112.474&amp;N=1254668.908&amp;layers=ch.kantone.cadastralwebmap-farbe,ch.swisstopo.amtliches-strassenverzeichnis,ch.bfs.gebaeude_wohnungs_register,KML||https://tinyurl.com/yy7ya4g9/ZH/0096_bdg_erw.kml" TargetMode="External"/><Relationship Id="rId865" Type="http://schemas.openxmlformats.org/officeDocument/2006/relationships/hyperlink" Target="https://map.geo.admin.ch/?zoom=13&amp;E=2707692.74&amp;N=1239570.348&amp;layers=ch.kantone.cadastralwebmap-farbe,ch.swisstopo.amtliches-strassenverzeichnis,ch.bfs.gebaeude_wohnungs_register,KML||https://tinyurl.com/yy7ya4g9/ZH/0117_bdg_erw.kml" TargetMode="External"/><Relationship Id="rId1050" Type="http://schemas.openxmlformats.org/officeDocument/2006/relationships/hyperlink" Target="https://map.geo.admin.ch/?zoom=13&amp;E=2681764.715&amp;N=1241510.711&amp;layers=ch.kantone.cadastralwebmap-farbe,ch.swisstopo.amtliches-strassenverzeichnis,ch.bfs.gebaeude_wohnungs_register,KML||https://tinyurl.com/yy7ya4g9/ZH/0131_bdg_erw.kml" TargetMode="External"/><Relationship Id="rId1288" Type="http://schemas.openxmlformats.org/officeDocument/2006/relationships/hyperlink" Target="https://map.geo.admin.ch/?zoom=13&amp;E=2701616&amp;N=1234053&amp;layers=ch.kantone.cadastralwebmap-farbe,ch.swisstopo.amtliches-strassenverzeichnis,ch.bfs.gebaeude_wohnungs_register,KML||https://tinyurl.com/yy7ya4g9/ZH/0153_bdg_erw.kml" TargetMode="External"/><Relationship Id="rId1495" Type="http://schemas.openxmlformats.org/officeDocument/2006/relationships/hyperlink" Target="https://map.geo.admin.ch/?zoom=13&amp;E=2693363&amp;N=1253780&amp;layers=ch.kantone.cadastralwebmap-farbe,ch.swisstopo.amtliches-strassenverzeichnis,ch.bfs.gebaeude_wohnungs_register,KML||https://tinyurl.com/yy7ya4g9/ZH/0176_bdg_erw.kml" TargetMode="External"/><Relationship Id="rId2101" Type="http://schemas.openxmlformats.org/officeDocument/2006/relationships/hyperlink" Target="https://map.geo.admin.ch/?zoom=13&amp;E=2694371.728&amp;N=1231055.82&amp;layers=ch.kantone.cadastralwebmap-farbe,ch.swisstopo.amtliches-strassenverzeichnis,ch.bfs.gebaeude_wohnungs_register,KML||https://tinyurl.com/yy7ya4g9/ZH/0293_bdg_erw.kml" TargetMode="External"/><Relationship Id="rId518" Type="http://schemas.openxmlformats.org/officeDocument/2006/relationships/hyperlink" Target="https://map.geo.admin.ch/?zoom=13&amp;E=2675829.965&amp;N=1256187.815&amp;layers=ch.kantone.cadastralwebmap-farbe,ch.swisstopo.amtliches-strassenverzeichnis,ch.bfs.gebaeude_wohnungs_register,KML||https://tinyurl.com/yy7ya4g9/ZH/0083_bdg_erw.kml" TargetMode="External"/><Relationship Id="rId725" Type="http://schemas.openxmlformats.org/officeDocument/2006/relationships/hyperlink" Target="https://map.geo.admin.ch/?zoom=13&amp;E=2673458.598&amp;N=1261479.216&amp;layers=ch.kantone.cadastralwebmap-farbe,ch.swisstopo.amtliches-strassenverzeichnis,ch.bfs.gebaeude_wohnungs_register,KML||https://tinyurl.com/yy7ya4g9/ZH/0099_bdg_erw.kml" TargetMode="External"/><Relationship Id="rId932" Type="http://schemas.openxmlformats.org/officeDocument/2006/relationships/hyperlink" Target="https://map.geo.admin.ch/?zoom=13&amp;E=2700698.488&amp;N=1243600.931&amp;layers=ch.kantone.cadastralwebmap-farbe,ch.swisstopo.amtliches-strassenverzeichnis,ch.bfs.gebaeude_wohnungs_register,KML||https://tinyurl.com/yy7ya4g9/ZH/0119_bdg_erw.kml" TargetMode="External"/><Relationship Id="rId1148" Type="http://schemas.openxmlformats.org/officeDocument/2006/relationships/hyperlink" Target="https://map.geo.admin.ch/?zoom=13&amp;E=2696174&amp;N=1228768&amp;layers=ch.kantone.cadastralwebmap-farbe,ch.swisstopo.amtliches-strassenverzeichnis,ch.bfs.gebaeude_wohnungs_register,KML||https://tinyurl.com/yy7ya4g9/ZH/0138_bdg_erw.kml" TargetMode="External"/><Relationship Id="rId1355" Type="http://schemas.openxmlformats.org/officeDocument/2006/relationships/hyperlink" Target="https://map.geo.admin.ch/?zoom=13&amp;E=2692826.235&amp;N=1236391.478&amp;layers=ch.kantone.cadastralwebmap-farbe,ch.swisstopo.amtliches-strassenverzeichnis,ch.bfs.gebaeude_wohnungs_register,KML||https://tinyurl.com/yy7ya4g9/ZH/0156_bdg_erw.kml" TargetMode="External"/><Relationship Id="rId1562" Type="http://schemas.openxmlformats.org/officeDocument/2006/relationships/hyperlink" Target="https://map.geo.admin.ch/?zoom=13&amp;E=2689779.685&amp;N=1250702.293&amp;layers=ch.kantone.cadastralwebmap-farbe,ch.swisstopo.amtliches-strassenverzeichnis,ch.bfs.gebaeude_wohnungs_register,KML||https://tinyurl.com/yy7ya4g9/ZH/0191_bdg_erw.kml" TargetMode="External"/><Relationship Id="rId1008" Type="http://schemas.openxmlformats.org/officeDocument/2006/relationships/hyperlink" Target="https://map.geo.admin.ch/?zoom=13&amp;E=2704268.094&amp;N=1243180.032&amp;layers=ch.kantone.cadastralwebmap-farbe,ch.swisstopo.amtliches-strassenverzeichnis,ch.bfs.gebaeude_wohnungs_register,KML||https://tinyurl.com/yy7ya4g9/ZH/0121_bdg_erw.kml" TargetMode="External"/><Relationship Id="rId1215" Type="http://schemas.openxmlformats.org/officeDocument/2006/relationships/hyperlink" Target="https://map.geo.admin.ch/?zoom=13&amp;E=2683882.484&amp;N=1239162.771&amp;layers=ch.kantone.cadastralwebmap-farbe,ch.swisstopo.amtliches-strassenverzeichnis,ch.bfs.gebaeude_wohnungs_register,KML||https://tinyurl.com/yy7ya4g9/ZH/0139_bdg_erw.kml" TargetMode="External"/><Relationship Id="rId1422" Type="http://schemas.openxmlformats.org/officeDocument/2006/relationships/hyperlink" Target="https://map.geo.admin.ch/?zoom=13&amp;E=2693925.57&amp;N=1235121.409&amp;layers=ch.kantone.cadastralwebmap-farbe,ch.swisstopo.amtliches-strassenverzeichnis,ch.bfs.gebaeude_wohnungs_register,KML||https://tinyurl.com/yy7ya4g9/ZH/0159_bdg_erw.kml" TargetMode="External"/><Relationship Id="rId1867" Type="http://schemas.openxmlformats.org/officeDocument/2006/relationships/hyperlink" Target="https://map.geo.admin.ch/?zoom=13&amp;E=2695712.791&amp;N=1265029.299&amp;layers=ch.kantone.cadastralwebmap-farbe,ch.swisstopo.amtliches-strassenverzeichnis,ch.bfs.gebaeude_wohnungs_register,KML||https://tinyurl.com/yy7ya4g9/ZH/0227_bdg_erw.kml" TargetMode="External"/><Relationship Id="rId61" Type="http://schemas.openxmlformats.org/officeDocument/2006/relationships/hyperlink" Target="https://map.geo.admin.ch/?zoom=13&amp;E=2677482.556&amp;N=1230854.556&amp;layers=ch.kantone.cadastralwebmap-farbe,ch.swisstopo.amtliches-strassenverzeichnis,ch.bfs.gebaeude_wohnungs_register,KML||https://tinyurl.com/yy7ya4g9/ZH/0007_bdg_erw.kml" TargetMode="External"/><Relationship Id="rId1727" Type="http://schemas.openxmlformats.org/officeDocument/2006/relationships/hyperlink" Target="https://map.geo.admin.ch/?zoom=13&amp;E=2694351&amp;N=1249940&amp;layers=ch.kantone.cadastralwebmap-farbe,ch.swisstopo.amtliches-strassenverzeichnis,ch.bfs.gebaeude_wohnungs_register,KML||https://tinyurl.com/yy7ya4g9/ZH/0199_bdg_erw.kml" TargetMode="External"/><Relationship Id="rId1934" Type="http://schemas.openxmlformats.org/officeDocument/2006/relationships/hyperlink" Target="https://map.geo.admin.ch/?zoom=13&amp;E=2676800.572&amp;N=1246002.151&amp;layers=ch.kantone.cadastralwebmap-farbe,ch.swisstopo.amtliches-strassenverzeichnis,ch.bfs.gebaeude_wohnungs_register,KML||https://tinyurl.com/yy7ya4g9/ZH/0242_bdg_erw.kml" TargetMode="External"/><Relationship Id="rId19" Type="http://schemas.openxmlformats.org/officeDocument/2006/relationships/hyperlink" Target="https://map.geo.admin.ch/?zoom=13&amp;E=2677162.596&amp;N=1237483.223&amp;layers=ch.kantone.cadastralwebmap-farbe,ch.swisstopo.amtliches-strassenverzeichnis,ch.bfs.gebaeude_wohnungs_register,KML||https://tinyurl.com/yy7ya4g9/ZH/0002_bdg_erw.kml" TargetMode="External"/><Relationship Id="rId2196" Type="http://schemas.openxmlformats.org/officeDocument/2006/relationships/hyperlink" Target="https://map.geo.admin.ch/?zoom=13&amp;E=2707336.788&amp;N=1248913.172&amp;layers=ch.kantone.cadastralwebmap-farbe,ch.swisstopo.amtliches-strassenverzeichnis,ch.bfs.gebaeude_wohnungs_register,KML||https://tinyurl.com/yy7ya4g9/ZH/0297_bdg_erw.kml" TargetMode="External"/><Relationship Id="rId168" Type="http://schemas.openxmlformats.org/officeDocument/2006/relationships/hyperlink" Target="https://map.geo.admin.ch/?zoom=13&amp;E=2683623.4&amp;N=1262059.822&amp;layers=ch.kantone.cadastralwebmap-farbe,ch.swisstopo.amtliches-strassenverzeichnis,ch.bfs.gebaeude_wohnungs_register,KML||https://tinyurl.com/yy7ya4g9/ZH/0051_bdg_erw.kml" TargetMode="External"/><Relationship Id="rId375" Type="http://schemas.openxmlformats.org/officeDocument/2006/relationships/hyperlink" Target="https://map.geo.admin.ch/?zoom=13&amp;E=2687880.123&amp;N=1258774.75&amp;layers=ch.kantone.cadastralwebmap-farbe,ch.swisstopo.amtliches-strassenverzeichnis,ch.bfs.gebaeude_wohnungs_register,KML||https://tinyurl.com/yy7ya4g9/ZH/0063_bdg_erw.kml" TargetMode="External"/><Relationship Id="rId582" Type="http://schemas.openxmlformats.org/officeDocument/2006/relationships/hyperlink" Target="https://map.geo.admin.ch/?zoom=13&amp;E=2680295.364&amp;N=1260785.971&amp;layers=ch.kantone.cadastralwebmap-farbe,ch.swisstopo.amtliches-strassenverzeichnis,ch.bfs.gebaeude_wohnungs_register,KML||https://tinyurl.com/yy7ya4g9/ZH/0089_bdg_erw.kml" TargetMode="External"/><Relationship Id="rId2056" Type="http://schemas.openxmlformats.org/officeDocument/2006/relationships/hyperlink" Target="https://map.geo.admin.ch/?zoom=13&amp;E=2694288.812&amp;N=1272201.529&amp;layers=ch.kantone.cadastralwebmap-farbe,ch.swisstopo.amtliches-strassenverzeichnis,ch.bfs.gebaeude_wohnungs_register,KML||https://tinyurl.com/yy7ya4g9/ZH/0291_bdg_erw.kml" TargetMode="External"/><Relationship Id="rId3" Type="http://schemas.openxmlformats.org/officeDocument/2006/relationships/hyperlink" Target="https://map.geo.admin.ch/?zoom=13&amp;E=2679127.5&amp;N=1235591.5&amp;layers=ch.kantone.cadastralwebmap-farbe,ch.swisstopo.amtliches-strassenverzeichnis,ch.bfs.gebaeude_wohnungs_register,KML||https://tinyurl.com/yy7ya4g9/ZH/0001_bdg_erw.kml" TargetMode="External"/><Relationship Id="rId235" Type="http://schemas.openxmlformats.org/officeDocument/2006/relationships/hyperlink" Target="https://map.geo.admin.ch/?zoom=13&amp;E=2688651&amp;N=1253045&amp;layers=ch.kantone.cadastralwebmap-farbe,ch.swisstopo.amtliches-strassenverzeichnis,ch.bfs.gebaeude_wohnungs_register,KML||https://tinyurl.com/yy7ya4g9/ZH/0054_bdg_erw.kml" TargetMode="External"/><Relationship Id="rId442" Type="http://schemas.openxmlformats.org/officeDocument/2006/relationships/hyperlink" Target="https://map.geo.admin.ch/?zoom=13&amp;E=2686626.832&amp;N=1251819.729&amp;layers=ch.kantone.cadastralwebmap-farbe,ch.swisstopo.amtliches-strassenverzeichnis,ch.bfs.gebaeude_wohnungs_register,KML||https://tinyurl.com/yy7ya4g9/ZH/0069_bdg_erw.kml" TargetMode="External"/><Relationship Id="rId887" Type="http://schemas.openxmlformats.org/officeDocument/2006/relationships/hyperlink" Target="https://map.geo.admin.ch/?zoom=13&amp;E=2704296.977&amp;N=1240281.194&amp;layers=ch.kantone.cadastralwebmap-farbe,ch.swisstopo.amtliches-strassenverzeichnis,ch.bfs.gebaeude_wohnungs_register,KML||https://tinyurl.com/yy7ya4g9/ZH/0117_bdg_erw.kml" TargetMode="External"/><Relationship Id="rId1072" Type="http://schemas.openxmlformats.org/officeDocument/2006/relationships/hyperlink" Target="https://map.geo.admin.ch/?zoom=13&amp;E=2683326.428&amp;N=1242806.857&amp;layers=ch.kantone.cadastralwebmap-farbe,ch.swisstopo.amtliches-strassenverzeichnis,ch.bfs.gebaeude_wohnungs_register,KML||https://tinyurl.com/yy7ya4g9/ZH/0135_bdg_erw.kml" TargetMode="External"/><Relationship Id="rId2123" Type="http://schemas.openxmlformats.org/officeDocument/2006/relationships/hyperlink" Target="https://map.geo.admin.ch/?zoom=13&amp;E=2692960.466&amp;N=1231232.864&amp;layers=ch.kantone.cadastralwebmap-farbe,ch.swisstopo.amtliches-strassenverzeichnis,ch.bfs.gebaeude_wohnungs_register,KML||https://tinyurl.com/yy7ya4g9/ZH/0293_bdg_erw.kml" TargetMode="External"/><Relationship Id="rId302" Type="http://schemas.openxmlformats.org/officeDocument/2006/relationships/hyperlink" Target="https://map.geo.admin.ch/?zoom=13&amp;E=2685508.356&amp;N=1255831.283&amp;layers=ch.kantone.cadastralwebmap-farbe,ch.swisstopo.amtliches-strassenverzeichnis,ch.bfs.gebaeude_wohnungs_register,KML||https://tinyurl.com/yy7ya4g9/ZH/0062_bdg_erw.kml" TargetMode="External"/><Relationship Id="rId747" Type="http://schemas.openxmlformats.org/officeDocument/2006/relationships/hyperlink" Target="https://map.geo.admin.ch/?zoom=13&amp;E=2708340.725&amp;N=1242563.884&amp;layers=ch.kantone.cadastralwebmap-farbe,ch.swisstopo.amtliches-strassenverzeichnis,ch.bfs.gebaeude_wohnungs_register,KML||https://tinyurl.com/yy7ya4g9/ZH/0111_bdg_erw.kml" TargetMode="External"/><Relationship Id="rId954" Type="http://schemas.openxmlformats.org/officeDocument/2006/relationships/hyperlink" Target="https://map.geo.admin.ch/?zoom=13&amp;E=2710115.487&amp;N=1237364.128&amp;layers=ch.kantone.cadastralwebmap-farbe,ch.swisstopo.amtliches-strassenverzeichnis,ch.bfs.gebaeude_wohnungs_register,KML||https://tinyurl.com/yy7ya4g9/ZH/0120_bdg_erw.kml" TargetMode="External"/><Relationship Id="rId1377" Type="http://schemas.openxmlformats.org/officeDocument/2006/relationships/hyperlink" Target="https://map.geo.admin.ch/?zoom=13&amp;E=2697032.647&amp;N=1236079.461&amp;layers=ch.kantone.cadastralwebmap-farbe,ch.swisstopo.amtliches-strassenverzeichnis,ch.bfs.gebaeude_wohnungs_register,KML||https://tinyurl.com/yy7ya4g9/ZH/0157_bdg_erw.kml" TargetMode="External"/><Relationship Id="rId1584" Type="http://schemas.openxmlformats.org/officeDocument/2006/relationships/hyperlink" Target="https://map.geo.admin.ch/?zoom=13&amp;E=2689480&amp;N=1249339&amp;layers=ch.kantone.cadastralwebmap-farbe,ch.swisstopo.amtliches-strassenverzeichnis,ch.bfs.gebaeude_wohnungs_register,KML||https://tinyurl.com/yy7ya4g9/ZH/0191_bdg_erw.kml" TargetMode="External"/><Relationship Id="rId1791" Type="http://schemas.openxmlformats.org/officeDocument/2006/relationships/hyperlink" Target="https://map.geo.admin.ch/?zoom=13&amp;E=2689717.072&amp;N=1252691.179&amp;layers=ch.kantone.cadastralwebmap-farbe,ch.swisstopo.amtliches-strassenverzeichnis,ch.bfs.gebaeude_wohnungs_register,KML||https://tinyurl.com/yy7ya4g9/ZH/0200_bdg_erw.kml" TargetMode="External"/><Relationship Id="rId83" Type="http://schemas.openxmlformats.org/officeDocument/2006/relationships/hyperlink" Target="https://map.geo.admin.ch/?zoom=13&amp;E=2675098&amp;N=1234784&amp;layers=ch.kantone.cadastralwebmap-farbe,ch.swisstopo.amtliches-strassenverzeichnis,ch.bfs.gebaeude_wohnungs_register,KML||https://tinyurl.com/yy7ya4g9/ZH/0010_bdg_erw.kml" TargetMode="External"/><Relationship Id="rId607" Type="http://schemas.openxmlformats.org/officeDocument/2006/relationships/hyperlink" Target="https://map.geo.admin.ch/?zoom=13&amp;E=2671048.432&amp;N=1262297.019&amp;layers=ch.kantone.cadastralwebmap-farbe,ch.swisstopo.amtliches-strassenverzeichnis,ch.bfs.gebaeude_wohnungs_register,KML||https://tinyurl.com/yy7ya4g9/ZH/0091_bdg_erw.kml" TargetMode="External"/><Relationship Id="rId814" Type="http://schemas.openxmlformats.org/officeDocument/2006/relationships/hyperlink" Target="https://map.geo.admin.ch/?zoom=13&amp;E=2705649.484&amp;N=1239537.838&amp;layers=ch.kantone.cadastralwebmap-farbe,ch.swisstopo.amtliches-strassenverzeichnis,ch.bfs.gebaeude_wohnungs_register,KML||https://tinyurl.com/yy7ya4g9/ZH/0117_bdg_erw.kml" TargetMode="External"/><Relationship Id="rId1237" Type="http://schemas.openxmlformats.org/officeDocument/2006/relationships/hyperlink" Target="https://map.geo.admin.ch/?zoom=13&amp;E=2684843.534&amp;N=1239752.771&amp;layers=ch.kantone.cadastralwebmap-farbe,ch.swisstopo.amtliches-strassenverzeichnis,ch.bfs.gebaeude_wohnungs_register,KML||https://tinyurl.com/yy7ya4g9/ZH/0139_bdg_erw.kml" TargetMode="External"/><Relationship Id="rId1444" Type="http://schemas.openxmlformats.org/officeDocument/2006/relationships/hyperlink" Target="https://map.geo.admin.ch/?zoom=13&amp;E=2686216.422&amp;N=1243597.526&amp;layers=ch.kantone.cadastralwebmap-farbe,ch.swisstopo.amtliches-strassenverzeichnis,ch.bfs.gebaeude_wohnungs_register,KML||https://tinyurl.com/yy7ya4g9/ZH/0161_bdg_erw.kml" TargetMode="External"/><Relationship Id="rId1651" Type="http://schemas.openxmlformats.org/officeDocument/2006/relationships/hyperlink" Target="https://map.geo.admin.ch/?zoom=13&amp;E=2694738.455&amp;N=1239704.117&amp;layers=ch.kantone.cadastralwebmap-farbe,ch.swisstopo.amtliches-strassenverzeichnis,ch.bfs.gebaeude_wohnungs_register,KML||https://tinyurl.com/yy7ya4g9/ZH/0192_bdg_erw.kml" TargetMode="External"/><Relationship Id="rId1889" Type="http://schemas.openxmlformats.org/officeDocument/2006/relationships/hyperlink" Target="https://map.geo.admin.ch/?zoom=13&amp;E=2705930&amp;N=1255541&amp;layers=ch.kantone.cadastralwebmap-farbe,ch.swisstopo.amtliches-strassenverzeichnis,ch.bfs.gebaeude_wohnungs_register,KML||https://tinyurl.com/yy7ya4g9/ZH/0228_bdg_erw.kml" TargetMode="External"/><Relationship Id="rId1304" Type="http://schemas.openxmlformats.org/officeDocument/2006/relationships/hyperlink" Target="https://map.geo.admin.ch/?zoom=13&amp;E=2702188.913&amp;N=1233744.782&amp;layers=ch.kantone.cadastralwebmap-farbe,ch.swisstopo.amtliches-strassenverzeichnis,ch.bfs.gebaeude_wohnungs_register,KML||https://tinyurl.com/yy7ya4g9/ZH/0153_bdg_erw.kml" TargetMode="External"/><Relationship Id="rId1511" Type="http://schemas.openxmlformats.org/officeDocument/2006/relationships/hyperlink" Target="https://map.geo.admin.ch/?zoom=13&amp;E=2695107.921&amp;N=1255504.306&amp;layers=ch.kantone.cadastralwebmap-farbe,ch.swisstopo.amtliches-strassenverzeichnis,ch.bfs.gebaeude_wohnungs_register,KML||https://tinyurl.com/yy7ya4g9/ZH/0176_bdg_erw.kml" TargetMode="External"/><Relationship Id="rId1749" Type="http://schemas.openxmlformats.org/officeDocument/2006/relationships/hyperlink" Target="https://map.geo.admin.ch/?zoom=13&amp;E=2694680.795&amp;N=1249251.449&amp;layers=ch.kantone.cadastralwebmap-farbe,ch.swisstopo.amtliches-strassenverzeichnis,ch.bfs.gebaeude_wohnungs_register,KML||https://tinyurl.com/yy7ya4g9/ZH/0199_bdg_erw.kml" TargetMode="External"/><Relationship Id="rId1956" Type="http://schemas.openxmlformats.org/officeDocument/2006/relationships/hyperlink" Target="https://map.geo.admin.ch/?zoom=13&amp;E=2671727.978&amp;N=1251474.129&amp;layers=ch.kantone.cadastralwebmap-farbe,ch.swisstopo.amtliches-strassenverzeichnis,ch.bfs.gebaeude_wohnungs_register,KML||https://tinyurl.com/yy7ya4g9/ZH/0243_bdg_erw.kml" TargetMode="External"/><Relationship Id="rId1609" Type="http://schemas.openxmlformats.org/officeDocument/2006/relationships/hyperlink" Target="https://map.geo.admin.ch/?zoom=13&amp;E=2688647.392&amp;N=1249909.706&amp;layers=ch.kantone.cadastralwebmap-farbe,ch.swisstopo.amtliches-strassenverzeichnis,ch.bfs.gebaeude_wohnungs_register,KML||https://tinyurl.com/yy7ya4g9/ZH/0191_bdg_erw.kml" TargetMode="External"/><Relationship Id="rId1816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0" Type="http://schemas.openxmlformats.org/officeDocument/2006/relationships/hyperlink" Target="https://map.geo.admin.ch/?zoom=13&amp;E=2674624&amp;N=1238353&amp;layers=ch.kantone.cadastralwebmap-farbe,ch.swisstopo.amtliches-strassenverzeichnis,ch.bfs.gebaeude_wohnungs_register,KML||https://tinyurl.com/yy7ya4g9/ZH/0002_bdg_erw.kml" TargetMode="External"/><Relationship Id="rId397" Type="http://schemas.openxmlformats.org/officeDocument/2006/relationships/hyperlink" Target="https://map.geo.admin.ch/?zoom=13&amp;E=2684392.362&amp;N=1254144.378&amp;layers=ch.kantone.cadastralwebmap-farbe,ch.swisstopo.amtliches-strassenverzeichnis,ch.bfs.gebaeude_wohnungs_register,KML||https://tinyurl.com/yy7ya4g9/ZH/0066_bdg_erw.kml" TargetMode="External"/><Relationship Id="rId2078" Type="http://schemas.openxmlformats.org/officeDocument/2006/relationships/hyperlink" Target="https://map.geo.admin.ch/?zoom=13&amp;E=2700924.679&amp;N=1278499.6&amp;layers=ch.kantone.cadastralwebmap-farbe,ch.swisstopo.amtliches-strassenverzeichnis,ch.bfs.gebaeude_wohnungs_register,KML||https://tinyurl.com/yy7ya4g9/ZH/0292_bdg_erw.kml" TargetMode="External"/><Relationship Id="rId257" Type="http://schemas.openxmlformats.org/officeDocument/2006/relationships/hyperlink" Target="https://map.geo.admin.ch/?zoom=13&amp;E=2687234.436&amp;N=1262388.213&amp;layers=ch.kantone.cadastralwebmap-farbe,ch.swisstopo.amtliches-strassenverzeichnis,ch.bfs.gebaeude_wohnungs_register,KML||https://tinyurl.com/yy7ya4g9/ZH/0056_bdg_erw.kml" TargetMode="External"/><Relationship Id="rId464" Type="http://schemas.openxmlformats.org/officeDocument/2006/relationships/hyperlink" Target="https://map.geo.admin.ch/?zoom=13&amp;E=2680004.67&amp;N=1273295.556&amp;layers=ch.kantone.cadastralwebmap-farbe,ch.swisstopo.amtliches-strassenverzeichnis,ch.bfs.gebaeude_wohnungs_register,KML||https://tinyurl.com/yy7ya4g9/ZH/0071_bdg_erw.kml" TargetMode="External"/><Relationship Id="rId1094" Type="http://schemas.openxmlformats.org/officeDocument/2006/relationships/hyperlink" Target="https://map.geo.admin.ch/?zoom=13&amp;E=2683928.927&amp;N=1241068.532&amp;layers=ch.kantone.cadastralwebmap-farbe,ch.swisstopo.amtliches-strassenverzeichnis,ch.bfs.gebaeude_wohnungs_register,KML||https://tinyurl.com/yy7ya4g9/ZH/0135_bdg_erw.kml" TargetMode="External"/><Relationship Id="rId2145" Type="http://schemas.openxmlformats.org/officeDocument/2006/relationships/hyperlink" Target="https://map.geo.admin.ch/?zoom=13&amp;E=2705311.596&amp;N=1262867.779&amp;layers=ch.kantone.cadastralwebmap-farbe,ch.swisstopo.amtliches-strassenverzeichnis,ch.bfs.gebaeude_wohnungs_register,KML||https://tinyurl.com/yy7ya4g9/ZH/0294_bdg_erw.kml" TargetMode="External"/><Relationship Id="rId117" Type="http://schemas.openxmlformats.org/officeDocument/2006/relationships/hyperlink" Target="https://map.geo.admin.ch/?zoom=13&amp;E=2678744.759&amp;N=1242356.187&amp;layers=ch.kantone.cadastralwebmap-farbe,ch.swisstopo.amtliches-strassenverzeichnis,ch.bfs.gebaeude_wohnungs_register,KML||https://tinyurl.com/yy7ya4g9/ZH/0014_bdg_erw.kml" TargetMode="External"/><Relationship Id="rId671" Type="http://schemas.openxmlformats.org/officeDocument/2006/relationships/hyperlink" Target="https://map.geo.admin.ch/?zoom=13&amp;E=2677524.972&amp;N=1253366.875&amp;layers=ch.kantone.cadastralwebmap-farbe,ch.swisstopo.amtliches-strassenverzeichnis,ch.bfs.gebaeude_wohnungs_register,KML||https://tinyurl.com/yy7ya4g9/ZH/0096_bdg_erw.kml" TargetMode="External"/><Relationship Id="rId769" Type="http://schemas.openxmlformats.org/officeDocument/2006/relationships/hyperlink" Target="https://map.geo.admin.ch/?zoom=13&amp;E=2706624.75&amp;N=1238256.375&amp;layers=ch.kantone.cadastralwebmap-farbe,ch.swisstopo.amtliches-strassenverzeichnis,ch.bfs.gebaeude_wohnungs_register,KML||https://tinyurl.com/yy7ya4g9/ZH/0113_bdg_erw.kml" TargetMode="External"/><Relationship Id="rId976" Type="http://schemas.openxmlformats.org/officeDocument/2006/relationships/hyperlink" Target="https://map.geo.admin.ch/?zoom=13&amp;E=2703509.477&amp;N=1243394.186&amp;layers=ch.kantone.cadastralwebmap-farbe,ch.swisstopo.amtliches-strassenverzeichnis,ch.bfs.gebaeude_wohnungs_register,KML||https://tinyurl.com/yy7ya4g9/ZH/0121_bdg_erw.kml" TargetMode="External"/><Relationship Id="rId1399" Type="http://schemas.openxmlformats.org/officeDocument/2006/relationships/hyperlink" Target="https://map.geo.admin.ch/?zoom=13&amp;E=2699623&amp;N=1232372&amp;layers=ch.kantone.cadastralwebmap-farbe,ch.swisstopo.amtliches-strassenverzeichnis,ch.bfs.gebaeude_wohnungs_register,KML||https://tinyurl.com/yy7ya4g9/ZH/0158_bdg_erw.kml" TargetMode="External"/><Relationship Id="rId324" Type="http://schemas.openxmlformats.org/officeDocument/2006/relationships/hyperlink" Target="https://map.geo.admin.ch/?zoom=13&amp;E=2686668&amp;N=1256646&amp;layers=ch.kantone.cadastralwebmap-farbe,ch.swisstopo.amtliches-strassenverzeichnis,ch.bfs.gebaeude_wohnungs_register,KML||https://tinyurl.com/yy7ya4g9/ZH/0062_bdg_erw.kml" TargetMode="External"/><Relationship Id="rId531" Type="http://schemas.openxmlformats.org/officeDocument/2006/relationships/hyperlink" Target="https://map.geo.admin.ch/?zoom=13&amp;E=2675439.834&amp;N=1254583.083&amp;layers=ch.kantone.cadastralwebmap-farbe,ch.swisstopo.amtliches-strassenverzeichnis,ch.bfs.gebaeude_wohnungs_register,KML||https://tinyurl.com/yy7ya4g9/ZH/0084_bdg_erw.kml" TargetMode="External"/><Relationship Id="rId629" Type="http://schemas.openxmlformats.org/officeDocument/2006/relationships/hyperlink" Target="https://map.geo.admin.ch/?zoom=13&amp;E=2681415.719&amp;N=1258920.899&amp;layers=ch.kantone.cadastralwebmap-farbe,ch.swisstopo.amtliches-strassenverzeichnis,ch.bfs.gebaeude_wohnungs_register,KML||https://tinyurl.com/yy7ya4g9/ZH/0092_bdg_erw.kml" TargetMode="External"/><Relationship Id="rId1161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1259" Type="http://schemas.openxmlformats.org/officeDocument/2006/relationships/hyperlink" Target="https://map.geo.admin.ch/?zoom=13&amp;E=2687935&amp;N=1240085&amp;layers=ch.kantone.cadastralwebmap-farbe,ch.swisstopo.amtliches-strassenverzeichnis,ch.bfs.gebaeude_wohnungs_register,KML||https://tinyurl.com/yy7ya4g9/ZH/0151_bdg_erw.kml" TargetMode="External"/><Relationship Id="rId1466" Type="http://schemas.openxmlformats.org/officeDocument/2006/relationships/hyperlink" Target="https://map.geo.admin.ch/?zoom=13&amp;E=2687891.227&amp;N=1245007.007&amp;layers=ch.kantone.cadastralwebmap-farbe,ch.swisstopo.amtliches-strassenverzeichnis,ch.bfs.gebaeude_wohnungs_register,KML||https://tinyurl.com/yy7ya4g9/ZH/0161_bdg_erw.kml" TargetMode="External"/><Relationship Id="rId2005" Type="http://schemas.openxmlformats.org/officeDocument/2006/relationships/hyperlink" Target="https://map.geo.admin.ch/?zoom=13&amp;E=2675333.923&amp;N=1249982.17&amp;layers=ch.kantone.cadastralwebmap-farbe,ch.swisstopo.amtliches-strassenverzeichnis,ch.bfs.gebaeude_wohnungs_register,KML||https://tinyurl.com/yy7ya4g9/ZH/0247_bdg_erw.kml" TargetMode="External"/><Relationship Id="rId836" Type="http://schemas.openxmlformats.org/officeDocument/2006/relationships/hyperlink" Target="https://map.geo.admin.ch/?zoom=13&amp;E=2706358&amp;N=1242105&amp;layers=ch.kantone.cadastralwebmap-farbe,ch.swisstopo.amtliches-strassenverzeichnis,ch.bfs.gebaeude_wohnungs_register,KML||https://tinyurl.com/yy7ya4g9/ZH/0117_bdg_erw.kml" TargetMode="External"/><Relationship Id="rId1021" Type="http://schemas.openxmlformats.org/officeDocument/2006/relationships/hyperlink" Target="https://map.geo.admin.ch/?zoom=13&amp;E=2682376.689&amp;N=1239920.973&amp;layers=ch.kantone.cadastralwebmap-farbe,ch.swisstopo.amtliches-strassenverzeichnis,ch.bfs.gebaeude_wohnungs_register,KML||https://tinyurl.com/yy7ya4g9/ZH/0131_bdg_erw.kml" TargetMode="External"/><Relationship Id="rId1119" Type="http://schemas.openxmlformats.org/officeDocument/2006/relationships/hyperlink" Target="https://map.geo.admin.ch/?zoom=13&amp;E=2686177&amp;N=1237194&amp;layers=ch.kantone.cadastralwebmap-farbe,ch.swisstopo.amtliches-strassenverzeichnis,ch.bfs.gebaeude_wohnungs_register,KML||https://tinyurl.com/yy7ya4g9/ZH/0137_bdg_erw.kml" TargetMode="External"/><Relationship Id="rId1673" Type="http://schemas.openxmlformats.org/officeDocument/2006/relationships/hyperlink" Target="https://map.geo.admin.ch/?zoom=13&amp;E=2691022&amp;N=1245460&amp;layers=ch.kantone.cadastralwebmap-farbe,ch.swisstopo.amtliches-strassenverzeichnis,ch.bfs.gebaeude_wohnungs_register,KML||https://tinyurl.com/yy7ya4g9/ZH/0195_bdg_erw.kml" TargetMode="External"/><Relationship Id="rId1880" Type="http://schemas.openxmlformats.org/officeDocument/2006/relationships/hyperlink" Target="https://map.geo.admin.ch/?zoom=13&amp;E=2706536&amp;N=1254709&amp;layers=ch.kantone.cadastralwebmap-farbe,ch.swisstopo.amtliches-strassenverzeichnis,ch.bfs.gebaeude_wohnungs_register,KML||https://tinyurl.com/yy7ya4g9/ZH/0228_bdg_erw.kml" TargetMode="External"/><Relationship Id="rId1978" Type="http://schemas.openxmlformats.org/officeDocument/2006/relationships/hyperlink" Target="https://map.geo.admin.ch/?zoom=13&amp;E=2672509.199&amp;N=1250743.441&amp;layers=ch.kantone.cadastralwebmap-farbe,ch.swisstopo.amtliches-strassenverzeichnis,ch.bfs.gebaeude_wohnungs_register,KML||https://tinyurl.com/yy7ya4g9/ZH/0243_bdg_erw.kml" TargetMode="External"/><Relationship Id="rId903" Type="http://schemas.openxmlformats.org/officeDocument/2006/relationships/hyperlink" Target="https://map.geo.admin.ch/?zoom=13&amp;E=2707534.296&amp;N=1238246.694&amp;layers=ch.kantone.cadastralwebmap-farbe,ch.swisstopo.amtliches-strassenverzeichnis,ch.bfs.gebaeude_wohnungs_register,KML||https://tinyurl.com/yy7ya4g9/ZH/0117_bdg_erw.kml" TargetMode="External"/><Relationship Id="rId1326" Type="http://schemas.openxmlformats.org/officeDocument/2006/relationships/hyperlink" Target="https://map.geo.admin.ch/?zoom=13&amp;E=2688047.311&amp;N=1243057.164&amp;layers=ch.kantone.cadastralwebmap-farbe,ch.swisstopo.amtliches-strassenverzeichnis,ch.bfs.gebaeude_wohnungs_register,KML||https://tinyurl.com/yy7ya4g9/ZH/0154_bdg_erw.kml" TargetMode="External"/><Relationship Id="rId1533" Type="http://schemas.openxmlformats.org/officeDocument/2006/relationships/hyperlink" Target="https://map.geo.admin.ch/?zoom=13&amp;E=2701969.289&amp;N=1248099.166&amp;layers=ch.kantone.cadastralwebmap-farbe,ch.swisstopo.amtliches-strassenverzeichnis,ch.bfs.gebaeude_wohnungs_register,KML||https://tinyurl.com/yy7ya4g9/ZH/0177_bdg_erw.kml" TargetMode="External"/><Relationship Id="rId1740" Type="http://schemas.openxmlformats.org/officeDocument/2006/relationships/hyperlink" Target="https://map.geo.admin.ch/?zoom=13&amp;E=2692370.732&amp;N=1249951.518&amp;layers=ch.kantone.cadastralwebmap-farbe,ch.swisstopo.amtliches-strassenverzeichnis,ch.bfs.gebaeude_wohnungs_register,KML||https://tinyurl.com/yy7ya4g9/ZH/0199_bdg_erw.kml" TargetMode="External"/><Relationship Id="rId32" Type="http://schemas.openxmlformats.org/officeDocument/2006/relationships/hyperlink" Target="https://map.geo.admin.ch/?zoom=13&amp;E=2678092&amp;N=1241984&amp;layers=ch.kantone.cadastralwebmap-farbe,ch.swisstopo.amtliches-strassenverzeichnis,ch.bfs.gebaeude_wohnungs_register,KML||https://tinyurl.com/yy7ya4g9/ZH/0003_bdg_erw.kml" TargetMode="External"/><Relationship Id="rId1600" Type="http://schemas.openxmlformats.org/officeDocument/2006/relationships/hyperlink" Target="https://map.geo.admin.ch/?zoom=13&amp;E=2688608.199&amp;N=1250436.511&amp;layers=ch.kantone.cadastralwebmap-farbe,ch.swisstopo.amtliches-strassenverzeichnis,ch.bfs.gebaeude_wohnungs_register,KML||https://tinyurl.com/yy7ya4g9/ZH/0191_bdg_erw.kml" TargetMode="External"/><Relationship Id="rId1838" Type="http://schemas.openxmlformats.org/officeDocument/2006/relationships/hyperlink" Target="https://map.geo.admin.ch/?zoom=13&amp;E=2692626.091&amp;N=1267557.429&amp;layers=ch.kantone.cadastralwebmap-farbe,ch.swisstopo.amtliches-strassenverzeichnis,ch.bfs.gebaeude_wohnungs_register,KML||https://tinyurl.com/yy7ya4g9/ZH/0223_bdg_erw.kml" TargetMode="External"/><Relationship Id="rId181" Type="http://schemas.openxmlformats.org/officeDocument/2006/relationships/hyperlink" Target="https://map.geo.admin.ch/?zoom=13&amp;E=2691133.008&amp;N=1254363.512&amp;layers=ch.kantone.cadastralwebmap-farbe,ch.swisstopo.amtliches-strassenverzeichnis,ch.bfs.gebaeude_wohnungs_register,KML||https://tinyurl.com/yy7ya4g9/ZH/0052_bdg_erw.kml" TargetMode="External"/><Relationship Id="rId1905" Type="http://schemas.openxmlformats.org/officeDocument/2006/relationships/hyperlink" Target="https://map.geo.admin.ch/?zoom=13&amp;E=2692197.151&amp;N=1263501.986&amp;layers=ch.kantone.cadastralwebmap-farbe,ch.swisstopo.amtliches-strassenverzeichnis,ch.bfs.gebaeude_wohnungs_register,KML||https://tinyurl.com/yy7ya4g9/ZH/0230_bdg_erw.kml" TargetMode="External"/><Relationship Id="rId279" Type="http://schemas.openxmlformats.org/officeDocument/2006/relationships/hyperlink" Target="https://map.geo.admin.ch/?zoom=13&amp;E=2680710&amp;N=1262244&amp;layers=ch.kantone.cadastralwebmap-farbe,ch.swisstopo.amtliches-strassenverzeichnis,ch.bfs.gebaeude_wohnungs_register,KML||https://tinyurl.com/yy7ya4g9/ZH/0060_bdg_erw.kml" TargetMode="External"/><Relationship Id="rId486" Type="http://schemas.openxmlformats.org/officeDocument/2006/relationships/hyperlink" Target="https://map.geo.admin.ch/?zoom=13&amp;E=2684858&amp;N=1259622&amp;layers=ch.kantone.cadastralwebmap-farbe,ch.swisstopo.amtliches-strassenverzeichnis,ch.bfs.gebaeude_wohnungs_register,KML||https://tinyurl.com/yy7ya4g9/ZH/0072_bdg_erw.kml" TargetMode="External"/><Relationship Id="rId693" Type="http://schemas.openxmlformats.org/officeDocument/2006/relationships/hyperlink" Target="https://map.geo.admin.ch/?zoom=13&amp;E=2684179.922&amp;N=1254400.397&amp;layers=ch.kantone.cadastralwebmap-farbe,ch.swisstopo.amtliches-strassenverzeichnis,ch.bfs.gebaeude_wohnungs_register,KML||https://tinyurl.com/yy7ya4g9/ZH/0097_bdg_erw.kml" TargetMode="External"/><Relationship Id="rId2167" Type="http://schemas.openxmlformats.org/officeDocument/2006/relationships/hyperlink" Target="https://map.geo.admin.ch/?zoom=13&amp;E=2694211&amp;N=1253361&amp;layers=ch.kantone.cadastralwebmap-farbe,ch.swisstopo.amtliches-strassenverzeichnis,ch.bfs.gebaeude_wohnungs_register,KML||https://tinyurl.com/yy7ya4g9/ZH/0296_bdg_erw.kml" TargetMode="External"/><Relationship Id="rId139" Type="http://schemas.openxmlformats.org/officeDocument/2006/relationships/hyperlink" Target="https://map.geo.admin.ch/?zoom=13&amp;E=2690164.32&amp;N=1280528.396&amp;layers=ch.kantone.cadastralwebmap-farbe,ch.swisstopo.amtliches-strassenverzeichnis,ch.bfs.gebaeude_wohnungs_register,KML||https://tinyurl.com/yy7ya4g9/ZH/0034_bdg_erw.kml" TargetMode="External"/><Relationship Id="rId346" Type="http://schemas.openxmlformats.org/officeDocument/2006/relationships/hyperlink" Target="https://map.geo.admin.ch/?zoom=13&amp;E=2686386.696&amp;N=1256569.313&amp;layers=ch.kantone.cadastralwebmap-farbe,ch.swisstopo.amtliches-strassenverzeichnis,ch.bfs.gebaeude_wohnungs_register,KML||https://tinyurl.com/yy7ya4g9/ZH/0062_bdg_erw.kml" TargetMode="External"/><Relationship Id="rId553" Type="http://schemas.openxmlformats.org/officeDocument/2006/relationships/hyperlink" Target="https://map.geo.admin.ch/?zoom=13&amp;E=2677217.093&amp;N=1259875.065&amp;layers=ch.kantone.cadastralwebmap-farbe,ch.swisstopo.amtliches-strassenverzeichnis,ch.bfs.gebaeude_wohnungs_register,KML||https://tinyurl.com/yy7ya4g9/ZH/0086_bdg_erw.kml" TargetMode="External"/><Relationship Id="rId760" Type="http://schemas.openxmlformats.org/officeDocument/2006/relationships/hyperlink" Target="https://map.geo.admin.ch/?zoom=13&amp;E=2704784&amp;N=1236788&amp;layers=ch.kantone.cadastralwebmap-farbe,ch.swisstopo.amtliches-strassenverzeichnis,ch.bfs.gebaeude_wohnungs_register,KML||https://tinyurl.com/yy7ya4g9/ZH/0112_bdg_erw.kml" TargetMode="External"/><Relationship Id="rId998" Type="http://schemas.openxmlformats.org/officeDocument/2006/relationships/hyperlink" Target="https://map.geo.admin.ch/?zoom=13&amp;E=2703271.655&amp;N=1242289.126&amp;layers=ch.kantone.cadastralwebmap-farbe,ch.swisstopo.amtliches-strassenverzeichnis,ch.bfs.gebaeude_wohnungs_register,KML||https://tinyurl.com/yy7ya4g9/ZH/0121_bdg_erw.kml" TargetMode="External"/><Relationship Id="rId1183" Type="http://schemas.openxmlformats.org/officeDocument/2006/relationships/hyperlink" Target="https://map.geo.admin.ch/?zoom=13&amp;E=2694716.005&amp;N=1229790.697&amp;layers=ch.kantone.cadastralwebmap-farbe,ch.swisstopo.amtliches-strassenverzeichnis,ch.bfs.gebaeude_wohnungs_register,KML||https://tinyurl.com/yy7ya4g9/ZH/0138_bdg_erw.kml" TargetMode="External"/><Relationship Id="rId1390" Type="http://schemas.openxmlformats.org/officeDocument/2006/relationships/hyperlink" Target="https://map.geo.admin.ch/?zoom=13&amp;E=2697466.136&amp;N=1237499.441&amp;layers=ch.kantone.cadastralwebmap-farbe,ch.swisstopo.amtliches-strassenverzeichnis,ch.bfs.gebaeude_wohnungs_register,KML||https://tinyurl.com/yy7ya4g9/ZH/0157_bdg_erw.kml" TargetMode="External"/><Relationship Id="rId2027" Type="http://schemas.openxmlformats.org/officeDocument/2006/relationships/hyperlink" Target="https://map.geo.admin.ch/?zoom=13&amp;E=2676548.5&amp;N=1247513.097&amp;layers=ch.kantone.cadastralwebmap-farbe,ch.swisstopo.amtliches-strassenverzeichnis,ch.bfs.gebaeude_wohnungs_register,KML||https://tinyurl.com/yy7ya4g9/ZH/0248_bdg_erw.kml" TargetMode="External"/><Relationship Id="rId206" Type="http://schemas.openxmlformats.org/officeDocument/2006/relationships/hyperlink" Target="https://map.geo.admin.ch/?zoom=13&amp;E=2683302.072&amp;N=1263167.962&amp;layers=ch.kantone.cadastralwebmap-farbe,ch.swisstopo.amtliches-strassenverzeichnis,ch.bfs.gebaeude_wohnungs_register,KML||https://tinyurl.com/yy7ya4g9/ZH/0053_bdg_erw.kml" TargetMode="External"/><Relationship Id="rId413" Type="http://schemas.openxmlformats.org/officeDocument/2006/relationships/hyperlink" Target="https://map.geo.admin.ch/?zoom=13&amp;E=2685261.614&amp;N=1254215.185&amp;layers=ch.kantone.cadastralwebmap-farbe,ch.swisstopo.amtliches-strassenverzeichnis,ch.bfs.gebaeude_wohnungs_register,KML||https://tinyurl.com/yy7ya4g9/ZH/0066_bdg_erw.kml" TargetMode="External"/><Relationship Id="rId858" Type="http://schemas.openxmlformats.org/officeDocument/2006/relationships/hyperlink" Target="https://map.geo.admin.ch/?zoom=13&amp;E=2705643.16&amp;N=1239950.712&amp;layers=ch.kantone.cadastralwebmap-farbe,ch.swisstopo.amtliches-strassenverzeichnis,ch.bfs.gebaeude_wohnungs_register,KML||https://tinyurl.com/yy7ya4g9/ZH/0117_bdg_erw.kml" TargetMode="External"/><Relationship Id="rId1043" Type="http://schemas.openxmlformats.org/officeDocument/2006/relationships/hyperlink" Target="https://map.geo.admin.ch/?zoom=13&amp;E=2682075.506&amp;N=1239812.784&amp;layers=ch.kantone.cadastralwebmap-farbe,ch.swisstopo.amtliches-strassenverzeichnis,ch.bfs.gebaeude_wohnungs_register,KML||https://tinyurl.com/yy7ya4g9/ZH/0131_bdg_erw.kml" TargetMode="External"/><Relationship Id="rId1488" Type="http://schemas.openxmlformats.org/officeDocument/2006/relationships/hyperlink" Target="https://map.geo.admin.ch/?zoom=13&amp;E=2693362.753&amp;N=1253780.318&amp;layers=ch.kantone.cadastralwebmap-farbe,ch.swisstopo.amtliches-strassenverzeichnis,ch.bfs.gebaeude_wohnungs_register,KML||https://tinyurl.com/yy7ya4g9/ZH/0176_bdg_erw.kml" TargetMode="External"/><Relationship Id="rId1695" Type="http://schemas.openxmlformats.org/officeDocument/2006/relationships/hyperlink" Target="https://map.geo.admin.ch/?zoom=13&amp;E=2694527&amp;N=1247935&amp;layers=ch.kantone.cadastralwebmap-farbe,ch.swisstopo.amtliches-strassenverzeichnis,ch.bfs.gebaeude_wohnungs_register,KML||https://tinyurl.com/yy7ya4g9/ZH/0198_bdg_erw.kml" TargetMode="External"/><Relationship Id="rId620" Type="http://schemas.openxmlformats.org/officeDocument/2006/relationships/hyperlink" Target="https://map.geo.admin.ch/?zoom=13&amp;E=2681197.571&amp;N=1259043.63&amp;layers=ch.kantone.cadastralwebmap-farbe,ch.swisstopo.amtliches-strassenverzeichnis,ch.bfs.gebaeude_wohnungs_register,KML||https://tinyurl.com/yy7ya4g9/ZH/0092_bdg_erw.kml" TargetMode="External"/><Relationship Id="rId718" Type="http://schemas.openxmlformats.org/officeDocument/2006/relationships/hyperlink" Target="https://map.geo.admin.ch/?zoom=13&amp;E=2682196.883&amp;N=1256286.627&amp;layers=ch.kantone.cadastralwebmap-farbe,ch.swisstopo.amtliches-strassenverzeichnis,ch.bfs.gebaeude_wohnungs_register,KML||https://tinyurl.com/yy7ya4g9/ZH/0097_bdg_erw.kml" TargetMode="External"/><Relationship Id="rId925" Type="http://schemas.openxmlformats.org/officeDocument/2006/relationships/hyperlink" Target="https://map.geo.admin.ch/?zoom=13&amp;E=2700081.613&amp;N=1243947.44&amp;layers=ch.kantone.cadastralwebmap-farbe,ch.swisstopo.amtliches-strassenverzeichnis,ch.bfs.gebaeude_wohnungs_register,KML||https://tinyurl.com/yy7ya4g9/ZH/0119_bdg_erw.kml" TargetMode="External"/><Relationship Id="rId1250" Type="http://schemas.openxmlformats.org/officeDocument/2006/relationships/hyperlink" Target="https://map.geo.admin.ch/?zoom=13&amp;E=2687993.391&amp;N=1240080.619&amp;layers=ch.kantone.cadastralwebmap-farbe,ch.swisstopo.amtliches-strassenverzeichnis,ch.bfs.gebaeude_wohnungs_register,KML||https://tinyurl.com/yy7ya4g9/ZH/0151_bdg_erw.kml" TargetMode="External"/><Relationship Id="rId1348" Type="http://schemas.openxmlformats.org/officeDocument/2006/relationships/hyperlink" Target="https://map.geo.admin.ch/?zoom=13&amp;E=2696266.209&amp;N=1235209.685&amp;layers=ch.kantone.cadastralwebmap-farbe,ch.swisstopo.amtliches-strassenverzeichnis,ch.bfs.gebaeude_wohnungs_register,KML||https://tinyurl.com/yy7ya4g9/ZH/0155_bdg_erw.kml" TargetMode="External"/><Relationship Id="rId1555" Type="http://schemas.openxmlformats.org/officeDocument/2006/relationships/hyperlink" Target="https://map.geo.admin.ch/?zoom=13&amp;E=2687697&amp;N=1251055&amp;layers=ch.kantone.cadastralwebmap-farbe,ch.swisstopo.amtliches-strassenverzeichnis,ch.bfs.gebaeude_wohnungs_register,KML||https://tinyurl.com/yy7ya4g9/ZH/0191_bdg_erw.kml" TargetMode="External"/><Relationship Id="rId1762" Type="http://schemas.openxmlformats.org/officeDocument/2006/relationships/hyperlink" Target="https://map.geo.admin.ch/?zoom=13&amp;E=2696320.15&amp;N=1248909.59&amp;layers=ch.kantone.cadastralwebmap-farbe,ch.swisstopo.amtliches-strassenverzeichnis,ch.bfs.gebaeude_wohnungs_register,KML||https://tinyurl.com/yy7ya4g9/ZH/0199_bdg_erw.kml" TargetMode="External"/><Relationship Id="rId1110" Type="http://schemas.openxmlformats.org/officeDocument/2006/relationships/hyperlink" Target="https://map.geo.admin.ch/?zoom=13&amp;E=2683560.789&amp;N=1237595.92&amp;layers=ch.kantone.cadastralwebmap-farbe,ch.swisstopo.amtliches-strassenverzeichnis,ch.bfs.gebaeude_wohnungs_register,KML||https://tinyurl.com/yy7ya4g9/ZH/0136_bdg_erw.kml" TargetMode="External"/><Relationship Id="rId1208" Type="http://schemas.openxmlformats.org/officeDocument/2006/relationships/hyperlink" Target="https://map.geo.admin.ch/?zoom=13&amp;E=2684423.665&amp;N=1239548.182&amp;layers=ch.kantone.cadastralwebmap-farbe,ch.swisstopo.amtliches-strassenverzeichnis,ch.bfs.gebaeude_wohnungs_register,KML||https://tinyurl.com/yy7ya4g9/ZH/0139_bdg_erw.kml" TargetMode="External"/><Relationship Id="rId1415" Type="http://schemas.openxmlformats.org/officeDocument/2006/relationships/hyperlink" Target="https://map.geo.admin.ch/?zoom=13&amp;E=2694296.758&amp;N=1236265.964&amp;layers=ch.kantone.cadastralwebmap-farbe,ch.swisstopo.amtliches-strassenverzeichnis,ch.bfs.gebaeude_wohnungs_register,KML||https://tinyurl.com/yy7ya4g9/ZH/0159_bdg_erw.kml" TargetMode="External"/><Relationship Id="rId54" Type="http://schemas.openxmlformats.org/officeDocument/2006/relationships/hyperlink" Target="https://map.geo.admin.ch/?zoom=13&amp;E=2682231.4&amp;N=1231215.972&amp;layers=ch.kantone.cadastralwebmap-farbe,ch.swisstopo.amtliches-strassenverzeichnis,ch.bfs.gebaeude_wohnungs_register,KML||https://tinyurl.com/yy7ya4g9/ZH/0006_bdg_erw.kml" TargetMode="External"/><Relationship Id="rId1622" Type="http://schemas.openxmlformats.org/officeDocument/2006/relationships/hyperlink" Target="https://map.geo.admin.ch/?zoom=13&amp;E=2689418.942&amp;N=1250363.864&amp;layers=ch.kantone.cadastralwebmap-farbe,ch.swisstopo.amtliches-strassenverzeichnis,ch.bfs.gebaeude_wohnungs_register,KML||https://tinyurl.com/yy7ya4g9/ZH/0191_bdg_erw.kml" TargetMode="External"/><Relationship Id="rId1927" Type="http://schemas.openxmlformats.org/officeDocument/2006/relationships/hyperlink" Target="https://map.geo.admin.ch/?zoom=13&amp;E=2674465&amp;N=1245046&amp;layers=ch.kantone.cadastralwebmap-farbe,ch.swisstopo.amtliches-strassenverzeichnis,ch.bfs.gebaeude_wohnungs_register,KML||https://tinyurl.com/yy7ya4g9/ZH/0242_bdg_erw.kml" TargetMode="External"/><Relationship Id="rId2091" Type="http://schemas.openxmlformats.org/officeDocument/2006/relationships/hyperlink" Target="https://map.geo.admin.ch/?zoom=13&amp;E=2689716.573&amp;N=1228731.509&amp;layers=ch.kantone.cadastralwebmap-farbe,ch.swisstopo.amtliches-strassenverzeichnis,ch.bfs.gebaeude_wohnungs_register,KML||https://tinyurl.com/yy7ya4g9/ZH/0293_bdg_erw.kml" TargetMode="External"/><Relationship Id="rId2189" Type="http://schemas.openxmlformats.org/officeDocument/2006/relationships/hyperlink" Target="https://map.geo.admin.ch/?zoom=13&amp;E=2710741&amp;N=1250113&amp;layers=ch.kantone.cadastralwebmap-farbe,ch.swisstopo.amtliches-strassenverzeichnis,ch.bfs.gebaeude_wohnungs_register,KML||https://tinyurl.com/yy7ya4g9/ZH/0297_bdg_erw.kml" TargetMode="External"/><Relationship Id="rId270" Type="http://schemas.openxmlformats.org/officeDocument/2006/relationships/hyperlink" Target="https://map.geo.admin.ch/?zoom=13&amp;E=2681114&amp;N=1261982&amp;layers=ch.kantone.cadastralwebmap-farbe,ch.swisstopo.amtliches-strassenverzeichnis,ch.bfs.gebaeude_wohnungs_register,KML||https://tinyurl.com/yy7ya4g9/ZH/0060_bdg_erw.kml" TargetMode="External"/><Relationship Id="rId130" Type="http://schemas.openxmlformats.org/officeDocument/2006/relationships/hyperlink" Target="https://map.geo.admin.ch/?zoom=13&amp;E=2688383.483&amp;N=1280234.389&amp;layers=ch.kantone.cadastralwebmap-farbe,ch.swisstopo.amtliches-strassenverzeichnis,ch.bfs.gebaeude_wohnungs_register,KML||https://tinyurl.com/yy7ya4g9/ZH/0025_bdg_erw.kml" TargetMode="External"/><Relationship Id="rId368" Type="http://schemas.openxmlformats.org/officeDocument/2006/relationships/hyperlink" Target="https://map.geo.admin.ch/?zoom=13&amp;E=2687916.961&amp;N=1255600.653&amp;layers=ch.kantone.cadastralwebmap-farbe,ch.swisstopo.amtliches-strassenverzeichnis,ch.bfs.gebaeude_wohnungs_register,KML||https://tinyurl.com/yy7ya4g9/ZH/0062_bdg_erw.kml" TargetMode="External"/><Relationship Id="rId575" Type="http://schemas.openxmlformats.org/officeDocument/2006/relationships/hyperlink" Target="https://map.geo.admin.ch/?zoom=13&amp;E=2680122&amp;N=1260042&amp;layers=ch.kantone.cadastralwebmap-farbe,ch.swisstopo.amtliches-strassenverzeichnis,ch.bfs.gebaeude_wohnungs_register,KML||https://tinyurl.com/yy7ya4g9/ZH/0089_bdg_erw.kml" TargetMode="External"/><Relationship Id="rId782" Type="http://schemas.openxmlformats.org/officeDocument/2006/relationships/hyperlink" Target="https://map.geo.admin.ch/?zoom=13&amp;E=2708502.13&amp;N=1237403.694&amp;layers=ch.kantone.cadastralwebmap-farbe,ch.swisstopo.amtliches-strassenverzeichnis,ch.bfs.gebaeude_wohnungs_register,KML||https://tinyurl.com/yy7ya4g9/ZH/0113_bdg_erw.kml" TargetMode="External"/><Relationship Id="rId2049" Type="http://schemas.openxmlformats.org/officeDocument/2006/relationships/hyperlink" Target="https://map.geo.admin.ch/?zoom=13&amp;E=2675383.309&amp;N=1252730.351&amp;layers=ch.kantone.cadastralwebmap-farbe,ch.swisstopo.amtliches-strassenverzeichnis,ch.bfs.gebaeude_wohnungs_register,KML||https://tinyurl.com/yy7ya4g9/ZH/0251_bdg_erw.kml" TargetMode="External"/><Relationship Id="rId228" Type="http://schemas.openxmlformats.org/officeDocument/2006/relationships/hyperlink" Target="https://map.geo.admin.ch/?zoom=13&amp;E=2689263.897&amp;N=1252719.983&amp;layers=ch.kantone.cadastralwebmap-farbe,ch.swisstopo.amtliches-strassenverzeichnis,ch.bfs.gebaeude_wohnungs_register,KML||https://tinyurl.com/yy7ya4g9/ZH/0054_bdg_erw.kml" TargetMode="External"/><Relationship Id="rId435" Type="http://schemas.openxmlformats.org/officeDocument/2006/relationships/hyperlink" Target="https://map.geo.admin.ch/?zoom=13&amp;E=2682705.504&amp;N=1274779.118&amp;layers=ch.kantone.cadastralwebmap-farbe,ch.swisstopo.amtliches-strassenverzeichnis,ch.bfs.gebaeude_wohnungs_register,KML||https://tinyurl.com/yy7ya4g9/ZH/0067_bdg_erw.kml" TargetMode="External"/><Relationship Id="rId642" Type="http://schemas.openxmlformats.org/officeDocument/2006/relationships/hyperlink" Target="https://map.geo.admin.ch/?zoom=13&amp;E=2673206.386&amp;N=1263086.471&amp;layers=ch.kantone.cadastralwebmap-farbe,ch.swisstopo.amtliches-strassenverzeichnis,ch.bfs.gebaeude_wohnungs_register,KML||https://tinyurl.com/yy7ya4g9/ZH/0093_bdg_erw.kml" TargetMode="External"/><Relationship Id="rId1065" Type="http://schemas.openxmlformats.org/officeDocument/2006/relationships/hyperlink" Target="https://map.geo.admin.ch/?zoom=13&amp;E=2684107.703&amp;N=1241186.099&amp;layers=ch.kantone.cadastralwebmap-farbe,ch.swisstopo.amtliches-strassenverzeichnis,ch.bfs.gebaeude_wohnungs_register,KML||https://tinyurl.com/yy7ya4g9/ZH/0135_bdg_erw.kml" TargetMode="External"/><Relationship Id="rId1272" Type="http://schemas.openxmlformats.org/officeDocument/2006/relationships/hyperlink" Target="https://map.geo.admin.ch/?zoom=13&amp;E=2687054.834&amp;N=1239753.15&amp;layers=ch.kantone.cadastralwebmap-farbe,ch.swisstopo.amtliches-strassenverzeichnis,ch.bfs.gebaeude_wohnungs_register,KML||https://tinyurl.com/yy7ya4g9/ZH/0151_bdg_erw.kml" TargetMode="External"/><Relationship Id="rId2116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502" Type="http://schemas.openxmlformats.org/officeDocument/2006/relationships/hyperlink" Target="https://map.geo.admin.ch/?zoom=13&amp;E=2675645.849&amp;N=1264415.631&amp;layers=ch.kantone.cadastralwebmap-farbe,ch.swisstopo.amtliches-strassenverzeichnis,ch.bfs.gebaeude_wohnungs_register,KML||https://tinyurl.com/yy7ya4g9/ZH/0081_bdg_erw.kml" TargetMode="External"/><Relationship Id="rId947" Type="http://schemas.openxmlformats.org/officeDocument/2006/relationships/hyperlink" Target="https://map.geo.admin.ch/?zoom=13&amp;E=2700424.057&amp;N=1244643.013&amp;layers=ch.kantone.cadastralwebmap-farbe,ch.swisstopo.amtliches-strassenverzeichnis,ch.bfs.gebaeude_wohnungs_register,KML||https://tinyurl.com/yy7ya4g9/ZH/0119_bdg_erw.kml" TargetMode="External"/><Relationship Id="rId1132" Type="http://schemas.openxmlformats.org/officeDocument/2006/relationships/hyperlink" Target="https://map.geo.admin.ch/?zoom=13&amp;E=2686058.048&amp;N=1236406.38&amp;layers=ch.kantone.cadastralwebmap-farbe,ch.swisstopo.amtliches-strassenverzeichnis,ch.bfs.gebaeude_wohnungs_register,KML||https://tinyurl.com/yy7ya4g9/ZH/0137_bdg_erw.kml" TargetMode="External"/><Relationship Id="rId1577" Type="http://schemas.openxmlformats.org/officeDocument/2006/relationships/hyperlink" Target="https://map.geo.admin.ch/?zoom=13&amp;E=2689506&amp;N=1251300&amp;layers=ch.kantone.cadastralwebmap-farbe,ch.swisstopo.amtliches-strassenverzeichnis,ch.bfs.gebaeude_wohnungs_register,KML||https://tinyurl.com/yy7ya4g9/ZH/0191_bdg_erw.kml" TargetMode="External"/><Relationship Id="rId1784" Type="http://schemas.openxmlformats.org/officeDocument/2006/relationships/hyperlink" Target="https://map.geo.admin.ch/?zoom=13&amp;E=2690969&amp;N=1251543&amp;layers=ch.kantone.cadastralwebmap-farbe,ch.swisstopo.amtliches-strassenverzeichnis,ch.bfs.gebaeude_wohnungs_register,KML||https://tinyurl.com/yy7ya4g9/ZH/0200_bdg_erw.kml" TargetMode="External"/><Relationship Id="rId1991" Type="http://schemas.openxmlformats.org/officeDocument/2006/relationships/hyperlink" Target="https://map.geo.admin.ch/?zoom=13&amp;E=2677801.989&amp;N=1251284.437&amp;layers=ch.kantone.cadastralwebmap-farbe,ch.swisstopo.amtliches-strassenverzeichnis,ch.bfs.gebaeude_wohnungs_register,KML||https://tinyurl.com/yy7ya4g9/ZH/0245_bdg_erw.kml" TargetMode="External"/><Relationship Id="rId76" Type="http://schemas.openxmlformats.org/officeDocument/2006/relationships/hyperlink" Target="https://map.geo.admin.ch/?zoom=13&amp;E=2677070&amp;N=1232944&amp;layers=ch.kantone.cadastralwebmap-farbe,ch.swisstopo.amtliches-strassenverzeichnis,ch.bfs.gebaeude_wohnungs_register,KML||https://tinyurl.com/yy7ya4g9/ZH/0009_bdg_erw.kml" TargetMode="External"/><Relationship Id="rId807" Type="http://schemas.openxmlformats.org/officeDocument/2006/relationships/hyperlink" Target="https://map.geo.admin.ch/?zoom=13&amp;E=2705922.25&amp;N=1240439.893&amp;layers=ch.kantone.cadastralwebmap-farbe,ch.swisstopo.amtliches-strassenverzeichnis,ch.bfs.gebaeude_wohnungs_register,KML||https://tinyurl.com/yy7ya4g9/ZH/0117_bdg_erw.kml" TargetMode="External"/><Relationship Id="rId1437" Type="http://schemas.openxmlformats.org/officeDocument/2006/relationships/hyperlink" Target="https://map.geo.admin.ch/?zoom=13&amp;E=2690148&amp;N=1242535&amp;layers=ch.kantone.cadastralwebmap-farbe,ch.swisstopo.amtliches-strassenverzeichnis,ch.bfs.gebaeude_wohnungs_register,KML||https://tinyurl.com/yy7ya4g9/ZH/0160_bdg_erw.kml" TargetMode="External"/><Relationship Id="rId1644" Type="http://schemas.openxmlformats.org/officeDocument/2006/relationships/hyperlink" Target="https://map.geo.admin.ch/?zoom=13&amp;E=2694344.576&amp;N=1239206.071&amp;layers=ch.kantone.cadastralwebmap-farbe,ch.swisstopo.amtliches-strassenverzeichnis,ch.bfs.gebaeude_wohnungs_register,KML||https://tinyurl.com/yy7ya4g9/ZH/0192_bdg_erw.kml" TargetMode="External"/><Relationship Id="rId1851" Type="http://schemas.openxmlformats.org/officeDocument/2006/relationships/hyperlink" Target="https://map.geo.admin.ch/?zoom=13&amp;E=2697992&amp;N=1265771&amp;layers=ch.kantone.cadastralwebmap-farbe,ch.swisstopo.amtliches-strassenverzeichnis,ch.bfs.gebaeude_wohnungs_register,KML||https://tinyurl.com/yy7ya4g9/ZH/0227_bdg_erw.kml" TargetMode="External"/><Relationship Id="rId1504" Type="http://schemas.openxmlformats.org/officeDocument/2006/relationships/hyperlink" Target="https://map.geo.admin.ch/?zoom=13&amp;E=2693354&amp;N=1253749&amp;layers=ch.kantone.cadastralwebmap-farbe,ch.swisstopo.amtliches-strassenverzeichnis,ch.bfs.gebaeude_wohnungs_register,KML||https://tinyurl.com/yy7ya4g9/ZH/0176_bdg_erw.kml" TargetMode="External"/><Relationship Id="rId1711" Type="http://schemas.openxmlformats.org/officeDocument/2006/relationships/hyperlink" Target="https://map.geo.admin.ch/?zoom=13&amp;E=2697947.951&amp;N=1244178.652&amp;layers=ch.kantone.cadastralwebmap-farbe,ch.swisstopo.amtliches-strassenverzeichnis,ch.bfs.gebaeude_wohnungs_register,KML||https://tinyurl.com/yy7ya4g9/ZH/0198_bdg_erw.kml" TargetMode="External"/><Relationship Id="rId1949" Type="http://schemas.openxmlformats.org/officeDocument/2006/relationships/hyperlink" Target="https://map.geo.admin.ch/?zoom=13&amp;E=2671910.75&amp;N=1250846.625&amp;layers=ch.kantone.cadastralwebmap-farbe,ch.swisstopo.amtliches-strassenverzeichnis,ch.bfs.gebaeude_wohnungs_register,KML||https://tinyurl.com/yy7ya4g9/ZH/0243_bdg_erw.kml" TargetMode="External"/><Relationship Id="rId292" Type="http://schemas.openxmlformats.org/officeDocument/2006/relationships/hyperlink" Target="https://map.geo.admin.ch/?zoom=13&amp;E=2680242&amp;N=1271373&amp;layers=ch.kantone.cadastralwebmap-farbe,ch.swisstopo.amtliches-strassenverzeichnis,ch.bfs.gebaeude_wohnungs_register,KML||https://tinyurl.com/yy7ya4g9/ZH/0061_bdg_erw.kml" TargetMode="External"/><Relationship Id="rId1809" Type="http://schemas.openxmlformats.org/officeDocument/2006/relationships/hyperlink" Target="https://map.geo.admin.ch/?zoom=13&amp;E=2700674.835&amp;N=1270044.705&amp;layers=ch.kantone.cadastralwebmap-farbe,ch.swisstopo.amtliches-strassenverzeichnis,ch.bfs.gebaeude_wohnungs_register,KML||https://tinyurl.com/yy7ya4g9/ZH/0211_bdg_erw.kml" TargetMode="External"/><Relationship Id="rId597" Type="http://schemas.openxmlformats.org/officeDocument/2006/relationships/hyperlink" Target="https://map.geo.admin.ch/?zoom=13&amp;E=2677787&amp;N=1257775&amp;layers=ch.kantone.cadastralwebmap-farbe,ch.swisstopo.amtliches-strassenverzeichnis,ch.bfs.gebaeude_wohnungs_register,KML||https://tinyurl.com/yy7ya4g9/ZH/0090_bdg_erw.kml" TargetMode="External"/><Relationship Id="rId2180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152" Type="http://schemas.openxmlformats.org/officeDocument/2006/relationships/hyperlink" Target="https://map.geo.admin.ch/?zoom=13&amp;E=2687054.481&amp;N=1277456.184&amp;layers=ch.kantone.cadastralwebmap-farbe,ch.swisstopo.amtliches-strassenverzeichnis,ch.bfs.gebaeude_wohnungs_register,KML||https://tinyurl.com/yy7ya4g9/ZH/0038_bdg_erw.kml" TargetMode="External"/><Relationship Id="rId457" Type="http://schemas.openxmlformats.org/officeDocument/2006/relationships/hyperlink" Target="https://map.geo.admin.ch/?zoom=13&amp;E=2687533.551&amp;N=1252269.282&amp;layers=ch.kantone.cadastralwebmap-farbe,ch.swisstopo.amtliches-strassenverzeichnis,ch.bfs.gebaeude_wohnungs_register,KML||https://tinyurl.com/yy7ya4g9/ZH/0069_bdg_erw.kml" TargetMode="External"/><Relationship Id="rId1087" Type="http://schemas.openxmlformats.org/officeDocument/2006/relationships/hyperlink" Target="https://map.geo.admin.ch/?zoom=13&amp;E=2683219.745&amp;N=1242837.238&amp;layers=ch.kantone.cadastralwebmap-farbe,ch.swisstopo.amtliches-strassenverzeichnis,ch.bfs.gebaeude_wohnungs_register,KML||https://tinyurl.com/yy7ya4g9/ZH/0135_bdg_erw.kml" TargetMode="External"/><Relationship Id="rId1294" Type="http://schemas.openxmlformats.org/officeDocument/2006/relationships/hyperlink" Target="https://map.geo.admin.ch/?zoom=13&amp;E=2701532.258&amp;N=1234305.441&amp;layers=ch.kantone.cadastralwebmap-farbe,ch.swisstopo.amtliches-strassenverzeichnis,ch.bfs.gebaeude_wohnungs_register,KML||https://tinyurl.com/yy7ya4g9/ZH/0153_bdg_erw.kml" TargetMode="External"/><Relationship Id="rId2040" Type="http://schemas.openxmlformats.org/officeDocument/2006/relationships/hyperlink" Target="https://map.geo.admin.ch/?zoom=13&amp;E=2674866&amp;N=1249095&amp;layers=ch.kantone.cadastralwebmap-farbe,ch.swisstopo.amtliches-strassenverzeichnis,ch.bfs.gebaeude_wohnungs_register,KML||https://tinyurl.com/yy7ya4g9/ZH/0250_bdg_erw.kml" TargetMode="External"/><Relationship Id="rId2138" Type="http://schemas.openxmlformats.org/officeDocument/2006/relationships/hyperlink" Target="https://map.geo.admin.ch/?zoom=13&amp;E=2709231&amp;N=1257437&amp;layers=ch.kantone.cadastralwebmap-farbe,ch.swisstopo.amtliches-strassenverzeichnis,ch.bfs.gebaeude_wohnungs_register,KML||https://tinyurl.com/yy7ya4g9/ZH/0294_bdg_erw.kml" TargetMode="External"/><Relationship Id="rId664" Type="http://schemas.openxmlformats.org/officeDocument/2006/relationships/hyperlink" Target="https://map.geo.admin.ch/?zoom=13&amp;E=2677817.245&amp;N=1254085.628&amp;layers=ch.kantone.cadastralwebmap-farbe,ch.swisstopo.amtliches-strassenverzeichnis,ch.bfs.gebaeude_wohnungs_register,KML||https://tinyurl.com/yy7ya4g9/ZH/0096_bdg_erw.kml" TargetMode="External"/><Relationship Id="rId871" Type="http://schemas.openxmlformats.org/officeDocument/2006/relationships/hyperlink" Target="https://map.geo.admin.ch/?zoom=13&amp;E=2707711.581&amp;N=1239535.325&amp;layers=ch.kantone.cadastralwebmap-farbe,ch.swisstopo.amtliches-strassenverzeichnis,ch.bfs.gebaeude_wohnungs_register,KML||https://tinyurl.com/yy7ya4g9/ZH/0117_bdg_erw.kml" TargetMode="External"/><Relationship Id="rId969" Type="http://schemas.openxmlformats.org/officeDocument/2006/relationships/hyperlink" Target="https://map.geo.admin.ch/?zoom=13&amp;E=2701895&amp;N=1242743&amp;layers=ch.kantone.cadastralwebmap-farbe,ch.swisstopo.amtliches-strassenverzeichnis,ch.bfs.gebaeude_wohnungs_register,KML||https://tinyurl.com/yy7ya4g9/ZH/0121_bdg_erw.kml" TargetMode="External"/><Relationship Id="rId1599" Type="http://schemas.openxmlformats.org/officeDocument/2006/relationships/hyperlink" Target="https://map.geo.admin.ch/?zoom=13&amp;E=2689459.699&amp;N=1250935.017&amp;layers=ch.kantone.cadastralwebmap-farbe,ch.swisstopo.amtliches-strassenverzeichnis,ch.bfs.gebaeude_wohnungs_register,KML||https://tinyurl.com/yy7ya4g9/ZH/0191_bdg_erw.kml" TargetMode="External"/><Relationship Id="rId317" Type="http://schemas.openxmlformats.org/officeDocument/2006/relationships/hyperlink" Target="https://map.geo.admin.ch/?zoom=13&amp;E=2686083.96&amp;N=1255303.73&amp;layers=ch.kantone.cadastralwebmap-farbe,ch.swisstopo.amtliches-strassenverzeichnis,ch.bfs.gebaeude_wohnungs_register,KML||https://tinyurl.com/yy7ya4g9/ZH/0062_bdg_erw.kml" TargetMode="External"/><Relationship Id="rId524" Type="http://schemas.openxmlformats.org/officeDocument/2006/relationships/hyperlink" Target="https://map.geo.admin.ch/?zoom=13&amp;E=2675508&amp;N=1256304&amp;layers=ch.kantone.cadastralwebmap-farbe,ch.swisstopo.amtliches-strassenverzeichnis,ch.bfs.gebaeude_wohnungs_register,KML||https://tinyurl.com/yy7ya4g9/ZH/0083_bdg_erw.kml" TargetMode="External"/><Relationship Id="rId731" Type="http://schemas.openxmlformats.org/officeDocument/2006/relationships/hyperlink" Target="https://map.geo.admin.ch/?zoom=13&amp;E=2675387.708&amp;N=1260406.5&amp;layers=ch.kantone.cadastralwebmap-farbe,ch.swisstopo.amtliches-strassenverzeichnis,ch.bfs.gebaeude_wohnungs_register,KML||https://tinyurl.com/yy7ya4g9/ZH/0101_bdg_erw.kml" TargetMode="External"/><Relationship Id="rId1154" Type="http://schemas.openxmlformats.org/officeDocument/2006/relationships/hyperlink" Target="https://map.geo.admin.ch/?zoom=13&amp;E=2694691&amp;N=1229170&amp;layers=ch.kantone.cadastralwebmap-farbe,ch.swisstopo.amtliches-strassenverzeichnis,ch.bfs.gebaeude_wohnungs_register,KML||https://tinyurl.com/yy7ya4g9/ZH/0138_bdg_erw.kml" TargetMode="External"/><Relationship Id="rId1361" Type="http://schemas.openxmlformats.org/officeDocument/2006/relationships/hyperlink" Target="https://map.geo.admin.ch/?zoom=13&amp;E=2692510.774&amp;N=1235772.112&amp;layers=ch.kantone.cadastralwebmap-farbe,ch.swisstopo.amtliches-strassenverzeichnis,ch.bfs.gebaeude_wohnungs_register,KML||https://tinyurl.com/yy7ya4g9/ZH/0156_bdg_erw.kml" TargetMode="External"/><Relationship Id="rId1459" Type="http://schemas.openxmlformats.org/officeDocument/2006/relationships/hyperlink" Target="https://map.geo.admin.ch/?zoom=13&amp;E=2687680.11&amp;N=1244998.82&amp;layers=ch.kantone.cadastralwebmap-farbe,ch.swisstopo.amtliches-strassenverzeichnis,ch.bfs.gebaeude_wohnungs_register,KML||https://tinyurl.com/yy7ya4g9/ZH/0161_bdg_erw.kml" TargetMode="External"/><Relationship Id="rId2205" Type="http://schemas.openxmlformats.org/officeDocument/2006/relationships/hyperlink" Target="https://map.geo.admin.ch/?zoom=13&amp;E=2701620.734&amp;N=1264142.637&amp;layers=ch.kantone.cadastralwebmap-farbe,ch.swisstopo.amtliches-strassenverzeichnis,ch.bfs.gebaeude_wohnungs_register,KML||https://tinyurl.com/yy7ya4g9/ZH/0298_bdg_erw.kml" TargetMode="External"/><Relationship Id="rId98" Type="http://schemas.openxmlformats.org/officeDocument/2006/relationships/hyperlink" Target="https://map.geo.admin.ch/?zoom=13&amp;E=2673605.169&amp;N=1237080.656&amp;layers=ch.kantone.cadastralwebmap-farbe,ch.swisstopo.amtliches-strassenverzeichnis,ch.bfs.gebaeude_wohnungs_register,KML||https://tinyurl.com/yy7ya4g9/ZH/0011_bdg_erw.kml" TargetMode="External"/><Relationship Id="rId829" Type="http://schemas.openxmlformats.org/officeDocument/2006/relationships/hyperlink" Target="https://map.geo.admin.ch/?zoom=13&amp;E=2706693.83&amp;N=1240475.827&amp;layers=ch.kantone.cadastralwebmap-farbe,ch.swisstopo.amtliches-strassenverzeichnis,ch.bfs.gebaeude_wohnungs_register,KML||https://tinyurl.com/yy7ya4g9/ZH/0117_bdg_erw.kml" TargetMode="External"/><Relationship Id="rId1014" Type="http://schemas.openxmlformats.org/officeDocument/2006/relationships/hyperlink" Target="https://map.geo.admin.ch/?zoom=13&amp;E=2703762.867&amp;N=1243254.83&amp;layers=ch.kantone.cadastralwebmap-farbe,ch.swisstopo.amtliches-strassenverzeichnis,ch.bfs.gebaeude_wohnungs_register,KML||https://tinyurl.com/yy7ya4g9/ZH/0121_bdg_erw.kml" TargetMode="External"/><Relationship Id="rId1221" Type="http://schemas.openxmlformats.org/officeDocument/2006/relationships/hyperlink" Target="https://map.geo.admin.ch/?zoom=13&amp;E=2684177.72&amp;N=1241034.678&amp;layers=ch.kantone.cadastralwebmap-farbe,ch.swisstopo.amtliches-strassenverzeichnis,ch.bfs.gebaeude_wohnungs_register,KML||https://tinyurl.com/yy7ya4g9/ZH/0139_bdg_erw.kml" TargetMode="External"/><Relationship Id="rId1666" Type="http://schemas.openxmlformats.org/officeDocument/2006/relationships/hyperlink" Target="https://map.geo.admin.ch/?zoom=13&amp;E=2692104.879&amp;N=1242107.389&amp;layers=ch.kantone.cadastralwebmap-farbe,ch.swisstopo.amtliches-strassenverzeichnis,ch.bfs.gebaeude_wohnungs_register,KML||https://tinyurl.com/yy7ya4g9/ZH/0195_bdg_erw.kml" TargetMode="External"/><Relationship Id="rId1873" Type="http://schemas.openxmlformats.org/officeDocument/2006/relationships/hyperlink" Target="https://map.geo.admin.ch/?zoom=13&amp;E=2697978.572&amp;N=1265920.723&amp;layers=ch.kantone.cadastralwebmap-farbe,ch.swisstopo.amtliches-strassenverzeichnis,ch.bfs.gebaeude_wohnungs_register,KML||https://tinyurl.com/yy7ya4g9/ZH/0227_bdg_erw.kml" TargetMode="External"/><Relationship Id="rId1319" Type="http://schemas.openxmlformats.org/officeDocument/2006/relationships/hyperlink" Target="https://map.geo.admin.ch/?zoom=13&amp;E=2685884&amp;N=1242583&amp;layers=ch.kantone.cadastralwebmap-farbe,ch.swisstopo.amtliches-strassenverzeichnis,ch.bfs.gebaeude_wohnungs_register,KML||https://tinyurl.com/yy7ya4g9/ZH/0154_bdg_erw.kml" TargetMode="External"/><Relationship Id="rId1526" Type="http://schemas.openxmlformats.org/officeDocument/2006/relationships/hyperlink" Target="https://map.geo.admin.ch/?zoom=13&amp;E=2700782.891&amp;N=1247371.792&amp;layers=ch.kantone.cadastralwebmap-farbe,ch.swisstopo.amtliches-strassenverzeichnis,ch.bfs.gebaeude_wohnungs_register,KML||https://tinyurl.com/yy7ya4g9/ZH/0177_bdg_erw.kml" TargetMode="External"/><Relationship Id="rId1733" Type="http://schemas.openxmlformats.org/officeDocument/2006/relationships/hyperlink" Target="https://map.geo.admin.ch/?zoom=13&amp;E=2692525&amp;N=1249005&amp;layers=ch.kantone.cadastralwebmap-farbe,ch.swisstopo.amtliches-strassenverzeichnis,ch.bfs.gebaeude_wohnungs_register,KML||https://tinyurl.com/yy7ya4g9/ZH/0199_bdg_erw.kml" TargetMode="External"/><Relationship Id="rId1940" Type="http://schemas.openxmlformats.org/officeDocument/2006/relationships/hyperlink" Target="https://map.geo.admin.ch/?zoom=13&amp;E=2675108.117&amp;N=1244960.443&amp;layers=ch.kantone.cadastralwebmap-farbe,ch.swisstopo.amtliches-strassenverzeichnis,ch.bfs.gebaeude_wohnungs_register,KML||https://tinyurl.com/yy7ya4g9/ZH/0242_bdg_erw.kml" TargetMode="External"/><Relationship Id="rId25" Type="http://schemas.openxmlformats.org/officeDocument/2006/relationships/hyperlink" Target="https://map.geo.admin.ch/?zoom=13&amp;E=2676111.347&amp;N=1236339.42&amp;layers=ch.kantone.cadastralwebmap-farbe,ch.swisstopo.amtliches-strassenverzeichnis,ch.bfs.gebaeude_wohnungs_register,KML||https://tinyurl.com/yy7ya4g9/ZH/0002_bdg_erw.kml" TargetMode="External"/><Relationship Id="rId1800" Type="http://schemas.openxmlformats.org/officeDocument/2006/relationships/hyperlink" Target="https://map.geo.admin.ch/?zoom=13&amp;E=2690989.822&amp;N=1251248.673&amp;layers=ch.kantone.cadastralwebmap-farbe,ch.swisstopo.amtliches-strassenverzeichnis,ch.bfs.gebaeude_wohnungs_register,KML||https://tinyurl.com/yy7ya4g9/ZH/0200_bdg_erw.kml" TargetMode="External"/><Relationship Id="rId174" Type="http://schemas.openxmlformats.org/officeDocument/2006/relationships/hyperlink" Target="https://map.geo.admin.ch/?zoom=13&amp;E=2689332&amp;N=1255725&amp;layers=ch.kantone.cadastralwebmap-farbe,ch.swisstopo.amtliches-strassenverzeichnis,ch.bfs.gebaeude_wohnungs_register,KML||https://tinyurl.com/yy7ya4g9/ZH/0052_bdg_erw.kml" TargetMode="External"/><Relationship Id="rId381" Type="http://schemas.openxmlformats.org/officeDocument/2006/relationships/hyperlink" Target="https://map.geo.admin.ch/?zoom=13&amp;E=2691633&amp;N=1255742.125&amp;layers=ch.kantone.cadastralwebmap-farbe,ch.swisstopo.amtliches-strassenverzeichnis,ch.bfs.gebaeude_wohnungs_register,KML||https://tinyurl.com/yy7ya4g9/ZH/0064_bdg_erw.kml" TargetMode="External"/><Relationship Id="rId2062" Type="http://schemas.openxmlformats.org/officeDocument/2006/relationships/hyperlink" Target="https://map.geo.admin.ch/?zoom=13&amp;E=2693656.303&amp;N=1270640.736&amp;layers=ch.kantone.cadastralwebmap-farbe,ch.swisstopo.amtliches-strassenverzeichnis,ch.bfs.gebaeude_wohnungs_register,KML||https://tinyurl.com/yy7ya4g9/ZH/0291_bdg_erw.kml" TargetMode="External"/><Relationship Id="rId241" Type="http://schemas.openxmlformats.org/officeDocument/2006/relationships/hyperlink" Target="https://map.geo.admin.ch/?zoom=13&amp;E=2688935.638&amp;N=1252489.027&amp;layers=ch.kantone.cadastralwebmap-farbe,ch.swisstopo.amtliches-strassenverzeichnis,ch.bfs.gebaeude_wohnungs_register,KML||https://tinyurl.com/yy7ya4g9/ZH/0054_bdg_erw.kml" TargetMode="External"/><Relationship Id="rId479" Type="http://schemas.openxmlformats.org/officeDocument/2006/relationships/hyperlink" Target="https://map.geo.admin.ch/?zoom=13&amp;E=2684205&amp;N=1259328&amp;layers=ch.kantone.cadastralwebmap-farbe,ch.swisstopo.amtliches-strassenverzeichnis,ch.bfs.gebaeude_wohnungs_register,KML||https://tinyurl.com/yy7ya4g9/ZH/0072_bdg_erw.kml" TargetMode="External"/><Relationship Id="rId686" Type="http://schemas.openxmlformats.org/officeDocument/2006/relationships/hyperlink" Target="https://map.geo.admin.ch/?zoom=13&amp;E=2684179.922&amp;N=1254400.397&amp;layers=ch.kantone.cadastralwebmap-farbe,ch.swisstopo.amtliches-strassenverzeichnis,ch.bfs.gebaeude_wohnungs_register,KML||https://tinyurl.com/yy7ya4g9/ZH/0097_bdg_erw.kml" TargetMode="External"/><Relationship Id="rId893" Type="http://schemas.openxmlformats.org/officeDocument/2006/relationships/hyperlink" Target="https://map.geo.admin.ch/?zoom=13&amp;E=2706623.046&amp;N=1239821.561&amp;layers=ch.kantone.cadastralwebmap-farbe,ch.swisstopo.amtliches-strassenverzeichnis,ch.bfs.gebaeude_wohnungs_register,KML||https://tinyurl.com/yy7ya4g9/ZH/0117_bdg_erw.kml" TargetMode="External"/><Relationship Id="rId339" Type="http://schemas.openxmlformats.org/officeDocument/2006/relationships/hyperlink" Target="https://map.geo.admin.ch/?zoom=13&amp;E=2685848.524&amp;N=1256550.648&amp;layers=ch.kantone.cadastralwebmap-farbe,ch.swisstopo.amtliches-strassenverzeichnis,ch.bfs.gebaeude_wohnungs_register,KML||https://tinyurl.com/yy7ya4g9/ZH/0062_bdg_erw.kml" TargetMode="External"/><Relationship Id="rId546" Type="http://schemas.openxmlformats.org/officeDocument/2006/relationships/hyperlink" Target="https://map.geo.admin.ch/?zoom=13&amp;E=2673199&amp;N=1255079&amp;layers=ch.kantone.cadastralwebmap-farbe,ch.swisstopo.amtliches-strassenverzeichnis,ch.bfs.gebaeude_wohnungs_register,KML||https://tinyurl.com/yy7ya4g9/ZH/0085_bdg_erw.kml" TargetMode="External"/><Relationship Id="rId753" Type="http://schemas.openxmlformats.org/officeDocument/2006/relationships/hyperlink" Target="https://map.geo.admin.ch/?zoom=13&amp;E=2704084&amp;N=1235956&amp;layers=ch.kantone.cadastralwebmap-farbe,ch.swisstopo.amtliches-strassenverzeichnis,ch.bfs.gebaeude_wohnungs_register,KML||https://tinyurl.com/yy7ya4g9/ZH/0112_bdg_erw.kml" TargetMode="External"/><Relationship Id="rId1176" Type="http://schemas.openxmlformats.org/officeDocument/2006/relationships/hyperlink" Target="https://map.geo.admin.ch/?zoom=13&amp;E=2695477&amp;N=1229738&amp;layers=ch.kantone.cadastralwebmap-farbe,ch.swisstopo.amtliches-strassenverzeichnis,ch.bfs.gebaeude_wohnungs_register,KML||https://tinyurl.com/yy7ya4g9/ZH/0138_bdg_erw.kml" TargetMode="External"/><Relationship Id="rId1383" Type="http://schemas.openxmlformats.org/officeDocument/2006/relationships/hyperlink" Target="https://map.geo.admin.ch/?zoom=13&amp;E=2697033.978&amp;N=1236119.453&amp;layers=ch.kantone.cadastralwebmap-farbe,ch.swisstopo.amtliches-strassenverzeichnis,ch.bfs.gebaeude_wohnungs_register,KML||https://tinyurl.com/yy7ya4g9/ZH/0157_bdg_erw.kml" TargetMode="External"/><Relationship Id="rId101" Type="http://schemas.openxmlformats.org/officeDocument/2006/relationships/hyperlink" Target="https://map.geo.admin.ch/?zoom=13&amp;E=2672654.79&amp;N=1237335.201&amp;layers=ch.kantone.cadastralwebmap-farbe,ch.swisstopo.amtliches-strassenverzeichnis,ch.bfs.gebaeude_wohnungs_register,KML||https://tinyurl.com/yy7ya4g9/ZH/0011_bdg_erw.kml" TargetMode="External"/><Relationship Id="rId406" Type="http://schemas.openxmlformats.org/officeDocument/2006/relationships/hyperlink" Target="https://map.geo.admin.ch/?zoom=13&amp;E=2686186.476&amp;N=1253159.519&amp;layers=ch.kantone.cadastralwebmap-farbe,ch.swisstopo.amtliches-strassenverzeichnis,ch.bfs.gebaeude_wohnungs_register,KML||https://tinyurl.com/yy7ya4g9/ZH/0066_bdg_erw.kml" TargetMode="External"/><Relationship Id="rId960" Type="http://schemas.openxmlformats.org/officeDocument/2006/relationships/hyperlink" Target="https://map.geo.admin.ch/?zoom=13&amp;E=2702652.632&amp;N=1240932.227&amp;layers=ch.kantone.cadastralwebmap-farbe,ch.swisstopo.amtliches-strassenverzeichnis,ch.bfs.gebaeude_wohnungs_register,KML||https://tinyurl.com/yy7ya4g9/ZH/0121_bdg_erw.kml" TargetMode="External"/><Relationship Id="rId1036" Type="http://schemas.openxmlformats.org/officeDocument/2006/relationships/hyperlink" Target="https://map.geo.admin.ch/?zoom=13&amp;E=2681854&amp;N=1240641&amp;layers=ch.kantone.cadastralwebmap-farbe,ch.swisstopo.amtliches-strassenverzeichnis,ch.bfs.gebaeude_wohnungs_register,KML||https://tinyurl.com/yy7ya4g9/ZH/0131_bdg_erw.kml" TargetMode="External"/><Relationship Id="rId1243" Type="http://schemas.openxmlformats.org/officeDocument/2006/relationships/hyperlink" Target="https://map.geo.admin.ch/?zoom=13&amp;E=2684529.056&amp;N=1239095.814&amp;layers=ch.kantone.cadastralwebmap-farbe,ch.swisstopo.amtliches-strassenverzeichnis,ch.bfs.gebaeude_wohnungs_register,KML||https://tinyurl.com/yy7ya4g9/ZH/0141_bdg_erw.kml" TargetMode="External"/><Relationship Id="rId1590" Type="http://schemas.openxmlformats.org/officeDocument/2006/relationships/hyperlink" Target="https://map.geo.admin.ch/?zoom=13&amp;E=2689810&amp;N=1250741&amp;layers=ch.kantone.cadastralwebmap-farbe,ch.swisstopo.amtliches-strassenverzeichnis,ch.bfs.gebaeude_wohnungs_register,KML||https://tinyurl.com/yy7ya4g9/ZH/0191_bdg_erw.kml" TargetMode="External"/><Relationship Id="rId1688" Type="http://schemas.openxmlformats.org/officeDocument/2006/relationships/hyperlink" Target="https://map.geo.admin.ch/?zoom=13&amp;E=2696003.971&amp;N=1244362.944&amp;layers=ch.kantone.cadastralwebmap-farbe,ch.swisstopo.amtliches-strassenverzeichnis,ch.bfs.gebaeude_wohnungs_register,KML||https://tinyurl.com/yy7ya4g9/ZH/0198_bdg_erw.kml" TargetMode="External"/><Relationship Id="rId1895" Type="http://schemas.openxmlformats.org/officeDocument/2006/relationships/hyperlink" Target="https://map.geo.admin.ch/?zoom=13&amp;E=2696336.256&amp;N=1262027.637&amp;layers=ch.kantone.cadastralwebmap-farbe,ch.swisstopo.amtliches-strassenverzeichnis,ch.bfs.gebaeude_wohnungs_register,KML||https://tinyurl.com/yy7ya4g9/ZH/0230_bdg_erw.kml" TargetMode="External"/><Relationship Id="rId613" Type="http://schemas.openxmlformats.org/officeDocument/2006/relationships/hyperlink" Target="https://map.geo.admin.ch/?zoom=13&amp;E=2681298&amp;N=1258928&amp;layers=ch.kantone.cadastralwebmap-farbe,ch.swisstopo.amtliches-strassenverzeichnis,ch.bfs.gebaeude_wohnungs_register,KML||https://tinyurl.com/yy7ya4g9/ZH/0092_bdg_erw.kml" TargetMode="External"/><Relationship Id="rId820" Type="http://schemas.openxmlformats.org/officeDocument/2006/relationships/hyperlink" Target="https://map.geo.admin.ch/?zoom=13&amp;E=2706637.508&amp;N=1240452.361&amp;layers=ch.kantone.cadastralwebmap-farbe,ch.swisstopo.amtliches-strassenverzeichnis,ch.bfs.gebaeude_wohnungs_register,KML||https://tinyurl.com/yy7ya4g9/ZH/0117_bdg_erw.kml" TargetMode="External"/><Relationship Id="rId918" Type="http://schemas.openxmlformats.org/officeDocument/2006/relationships/hyperlink" Target="https://map.geo.admin.ch/?zoom=13&amp;E=2706239.622&amp;N=1234275.902&amp;layers=ch.kantone.cadastralwebmap-farbe,ch.swisstopo.amtliches-strassenverzeichnis,ch.bfs.gebaeude_wohnungs_register,KML||https://tinyurl.com/yy7ya4g9/ZH/0118_bdg_erw.kml" TargetMode="External"/><Relationship Id="rId1450" Type="http://schemas.openxmlformats.org/officeDocument/2006/relationships/hyperlink" Target="https://map.geo.admin.ch/?zoom=13&amp;E=2685953.73&amp;N=1243492.997&amp;layers=ch.kantone.cadastralwebmap-farbe,ch.swisstopo.amtliches-strassenverzeichnis,ch.bfs.gebaeude_wohnungs_register,KML||https://tinyurl.com/yy7ya4g9/ZH/0161_bdg_erw.kml" TargetMode="External"/><Relationship Id="rId1548" Type="http://schemas.openxmlformats.org/officeDocument/2006/relationships/hyperlink" Target="https://map.geo.admin.ch/?zoom=13&amp;E=2699917.692&amp;N=1254608.247&amp;layers=ch.kantone.cadastralwebmap-farbe,ch.swisstopo.amtliches-strassenverzeichnis,ch.bfs.gebaeude_wohnungs_register,KML||https://tinyurl.com/yy7ya4g9/ZH/0180_bdg_erw.kml" TargetMode="External"/><Relationship Id="rId1755" Type="http://schemas.openxmlformats.org/officeDocument/2006/relationships/hyperlink" Target="https://map.geo.admin.ch/?zoom=13&amp;E=2694014.654&amp;N=1251660.225&amp;layers=ch.kantone.cadastralwebmap-farbe,ch.swisstopo.amtliches-strassenverzeichnis,ch.bfs.gebaeude_wohnungs_register,KML||https://tinyurl.com/yy7ya4g9/ZH/0199_bdg_erw.kml" TargetMode="External"/><Relationship Id="rId1103" Type="http://schemas.openxmlformats.org/officeDocument/2006/relationships/hyperlink" Target="https://map.geo.admin.ch/?zoom=13&amp;E=2683119.266&amp;N=1238502.228&amp;layers=ch.kantone.cadastralwebmap-farbe,ch.swisstopo.amtliches-strassenverzeichnis,ch.bfs.gebaeude_wohnungs_register,KML||https://tinyurl.com/yy7ya4g9/ZH/0136_bdg_erw.kml" TargetMode="External"/><Relationship Id="rId1310" Type="http://schemas.openxmlformats.org/officeDocument/2006/relationships/hyperlink" Target="https://map.geo.admin.ch/?zoom=13&amp;E=2699544.891&amp;N=1235750.229&amp;layers=ch.kantone.cadastralwebmap-farbe,ch.swisstopo.amtliches-strassenverzeichnis,ch.bfs.gebaeude_wohnungs_register,KML||https://tinyurl.com/yy7ya4g9/ZH/0153_bdg_erw.kml" TargetMode="External"/><Relationship Id="rId1408" Type="http://schemas.openxmlformats.org/officeDocument/2006/relationships/hyperlink" Target="https://map.geo.admin.ch/?zoom=13&amp;E=2697107.722&amp;N=1233585.258&amp;layers=ch.kantone.cadastralwebmap-farbe,ch.swisstopo.amtliches-strassenverzeichnis,ch.bfs.gebaeude_wohnungs_register,KML||https://tinyurl.com/yy7ya4g9/ZH/0158_bdg_erw.kml" TargetMode="External"/><Relationship Id="rId1962" Type="http://schemas.openxmlformats.org/officeDocument/2006/relationships/hyperlink" Target="https://map.geo.admin.ch/?zoom=13&amp;E=2671996.231&amp;N=1251216.363&amp;layers=ch.kantone.cadastralwebmap-farbe,ch.swisstopo.amtliches-strassenverzeichnis,ch.bfs.gebaeude_wohnungs_register,KML||https://tinyurl.com/yy7ya4g9/ZH/0243_bdg_erw.kml" TargetMode="External"/><Relationship Id="rId47" Type="http://schemas.openxmlformats.org/officeDocument/2006/relationships/hyperlink" Target="https://map.geo.admin.ch/?zoom=13&amp;E=2684654.287&amp;N=1232767.066&amp;layers=ch.kantone.cadastralwebmap-farbe,ch.swisstopo.amtliches-strassenverzeichnis,ch.bfs.gebaeude_wohnungs_register,KML||https://tinyurl.com/yy7ya4g9/ZH/0004_bdg_erw.kml" TargetMode="External"/><Relationship Id="rId1615" Type="http://schemas.openxmlformats.org/officeDocument/2006/relationships/hyperlink" Target="https://map.geo.admin.ch/?zoom=13&amp;E=2687898.794&amp;N=1250743.962&amp;layers=ch.kantone.cadastralwebmap-farbe,ch.swisstopo.amtliches-strassenverzeichnis,ch.bfs.gebaeude_wohnungs_register,KML||https://tinyurl.com/yy7ya4g9/ZH/0191_bdg_erw.kml" TargetMode="External"/><Relationship Id="rId1822" Type="http://schemas.openxmlformats.org/officeDocument/2006/relationships/hyperlink" Target="https://map.geo.admin.ch/?zoom=13&amp;E=2701626&amp;N=1261942&amp;layers=ch.kantone.cadastralwebmap-farbe,ch.swisstopo.amtliches-strassenverzeichnis,ch.bfs.gebaeude_wohnungs_register,KML||https://tinyurl.com/yy7ya4g9/ZH/0219_bdg_erw.kml" TargetMode="External"/><Relationship Id="rId196" Type="http://schemas.openxmlformats.org/officeDocument/2006/relationships/hyperlink" Target="https://map.geo.admin.ch/?zoom=13&amp;E=2682038&amp;N=1263178&amp;layers=ch.kantone.cadastralwebmap-farbe,ch.swisstopo.amtliches-strassenverzeichnis,ch.bfs.gebaeude_wohnungs_register,KML||https://tinyurl.com/yy7ya4g9/ZH/0053_bdg_erw.kml" TargetMode="External"/><Relationship Id="rId2084" Type="http://schemas.openxmlformats.org/officeDocument/2006/relationships/hyperlink" Target="https://map.geo.admin.ch/?zoom=13&amp;E=2701666.878&amp;N=1277261.544&amp;layers=ch.kantone.cadastralwebmap-farbe,ch.swisstopo.amtliches-strassenverzeichnis,ch.bfs.gebaeude_wohnungs_register,KML||https://tinyurl.com/yy7ya4g9/ZH/0292_bdg_erw.kml" TargetMode="External"/><Relationship Id="rId263" Type="http://schemas.openxmlformats.org/officeDocument/2006/relationships/hyperlink" Target="https://map.geo.admin.ch/?zoom=13&amp;E=2680892&amp;N=1264518&amp;layers=ch.kantone.cadastralwebmap-farbe,ch.swisstopo.amtliches-strassenverzeichnis,ch.bfs.gebaeude_wohnungs_register,KML||https://tinyurl.com/yy7ya4g9/ZH/0059_bdg_erw.kml" TargetMode="External"/><Relationship Id="rId470" Type="http://schemas.openxmlformats.org/officeDocument/2006/relationships/hyperlink" Target="https://map.geo.admin.ch/?zoom=13&amp;E=2684386.489&amp;N=1260566.511&amp;layers=ch.kantone.cadastralwebmap-farbe,ch.swisstopo.amtliches-strassenverzeichnis,ch.bfs.gebaeude_wohnungs_register,KML||https://tinyurl.com/yy7ya4g9/ZH/0072_bdg_erw.kml" TargetMode="External"/><Relationship Id="rId2151" Type="http://schemas.openxmlformats.org/officeDocument/2006/relationships/hyperlink" Target="https://map.geo.admin.ch/?zoom=13&amp;E=2688449&amp;N=1233290&amp;layers=ch.kantone.cadastralwebmap-farbe,ch.swisstopo.amtliches-strassenverzeichnis,ch.bfs.gebaeude_wohnungs_register,KML||https://tinyurl.com/yy7ya4g9/ZH/0295_bdg_erw.kml" TargetMode="External"/><Relationship Id="rId123" Type="http://schemas.openxmlformats.org/officeDocument/2006/relationships/hyperlink" Target="https://map.geo.admin.ch/?zoom=13&amp;E=2688477&amp;N=1280412&amp;layers=ch.kantone.cadastralwebmap-farbe,ch.swisstopo.amtliches-strassenverzeichnis,ch.bfs.gebaeude_wohnungs_register,KML||https://tinyurl.com/yy7ya4g9/ZH/0025_bdg_erw.kml" TargetMode="External"/><Relationship Id="rId330" Type="http://schemas.openxmlformats.org/officeDocument/2006/relationships/hyperlink" Target="https://map.geo.admin.ch/?zoom=13&amp;E=2685493.822&amp;N=1255790.096&amp;layers=ch.kantone.cadastralwebmap-farbe,ch.swisstopo.amtliches-strassenverzeichnis,ch.bfs.gebaeude_wohnungs_register,KML||https://tinyurl.com/yy7ya4g9/ZH/0062_bdg_erw.kml" TargetMode="External"/><Relationship Id="rId568" Type="http://schemas.openxmlformats.org/officeDocument/2006/relationships/hyperlink" Target="https://map.geo.admin.ch/?zoom=13&amp;E=2678127.042&amp;N=1262384.963&amp;layers=ch.kantone.cadastralwebmap-farbe,ch.swisstopo.amtliches-strassenverzeichnis,ch.bfs.gebaeude_wohnungs_register,KML||https://tinyurl.com/yy7ya4g9/ZH/0088_bdg_erw.kml" TargetMode="External"/><Relationship Id="rId775" Type="http://schemas.openxmlformats.org/officeDocument/2006/relationships/hyperlink" Target="https://map.geo.admin.ch/?zoom=13&amp;E=2707113.144&amp;N=1236345.984&amp;layers=ch.kantone.cadastralwebmap-farbe,ch.swisstopo.amtliches-strassenverzeichnis,ch.bfs.gebaeude_wohnungs_register,KML||https://tinyurl.com/yy7ya4g9/ZH/0113_bdg_erw.kml" TargetMode="External"/><Relationship Id="rId982" Type="http://schemas.openxmlformats.org/officeDocument/2006/relationships/hyperlink" Target="https://map.geo.admin.ch/?zoom=13&amp;E=2705313.367&amp;N=1242715.498&amp;layers=ch.kantone.cadastralwebmap-farbe,ch.swisstopo.amtliches-strassenverzeichnis,ch.bfs.gebaeude_wohnungs_register,KML||https://tinyurl.com/yy7ya4g9/ZH/0121_bdg_erw.kml" TargetMode="External"/><Relationship Id="rId1198" Type="http://schemas.openxmlformats.org/officeDocument/2006/relationships/hyperlink" Target="https://map.geo.admin.ch/?zoom=13&amp;E=2684292&amp;N=1239989&amp;layers=ch.kantone.cadastralwebmap-farbe,ch.swisstopo.amtliches-strassenverzeichnis,ch.bfs.gebaeude_wohnungs_register,KML||https://tinyurl.com/yy7ya4g9/ZH/0139_bdg_erw.kml" TargetMode="External"/><Relationship Id="rId2011" Type="http://schemas.openxmlformats.org/officeDocument/2006/relationships/hyperlink" Target="https://map.geo.admin.ch/?zoom=13&amp;E=2677498.7&amp;N=1249949.582&amp;layers=ch.kantone.cadastralwebmap-farbe,ch.swisstopo.amtliches-strassenverzeichnis,ch.bfs.gebaeude_wohnungs_register,KML||https://tinyurl.com/yy7ya4g9/ZH/0247_bdg_erw.kml" TargetMode="External"/><Relationship Id="rId428" Type="http://schemas.openxmlformats.org/officeDocument/2006/relationships/hyperlink" Target="https://map.geo.admin.ch/?zoom=13&amp;E=2681826.769&amp;N=1274062.342&amp;layers=ch.kantone.cadastralwebmap-farbe,ch.swisstopo.amtliches-strassenverzeichnis,ch.bfs.gebaeude_wohnungs_register,KML||https://tinyurl.com/yy7ya4g9/ZH/0067_bdg_erw.kml" TargetMode="External"/><Relationship Id="rId635" Type="http://schemas.openxmlformats.org/officeDocument/2006/relationships/hyperlink" Target="https://map.geo.admin.ch/?zoom=13&amp;E=2672498.807&amp;N=1261638.89&amp;layers=ch.kantone.cadastralwebmap-farbe,ch.swisstopo.amtliches-strassenverzeichnis,ch.bfs.gebaeude_wohnungs_register,KML||https://tinyurl.com/yy7ya4g9/ZH/0093_bdg_erw.kml" TargetMode="External"/><Relationship Id="rId842" Type="http://schemas.openxmlformats.org/officeDocument/2006/relationships/hyperlink" Target="https://map.geo.admin.ch/?zoom=13&amp;E=2706468.25&amp;N=1240161.625&amp;layers=ch.kantone.cadastralwebmap-farbe,ch.swisstopo.amtliches-strassenverzeichnis,ch.bfs.gebaeude_wohnungs_register,KML||https://tinyurl.com/yy7ya4g9/ZH/0117_bdg_erw.kml" TargetMode="External"/><Relationship Id="rId1058" Type="http://schemas.openxmlformats.org/officeDocument/2006/relationships/hyperlink" Target="https://map.geo.admin.ch/?zoom=13&amp;E=2682895.392&amp;N=1240685.136&amp;layers=ch.kantone.cadastralwebmap-farbe,ch.swisstopo.amtliches-strassenverzeichnis,ch.bfs.gebaeude_wohnungs_register,KML||https://tinyurl.com/yy7ya4g9/ZH/0131_bdg_erw.kml" TargetMode="External"/><Relationship Id="rId1265" Type="http://schemas.openxmlformats.org/officeDocument/2006/relationships/hyperlink" Target="https://map.geo.admin.ch/?zoom=13&amp;E=2687241.437&amp;N=1239859.637&amp;layers=ch.kantone.cadastralwebmap-farbe,ch.swisstopo.amtliches-strassenverzeichnis,ch.bfs.gebaeude_wohnungs_register,KML||https://tinyurl.com/yy7ya4g9/ZH/0151_bdg_erw.kml" TargetMode="External"/><Relationship Id="rId1472" Type="http://schemas.openxmlformats.org/officeDocument/2006/relationships/hyperlink" Target="https://map.geo.admin.ch/?zoom=13&amp;E=2687195.958&amp;N=1244434.693&amp;layers=ch.kantone.cadastralwebmap-farbe,ch.swisstopo.amtliches-strassenverzeichnis,ch.bfs.gebaeude_wohnungs_register,KML||https://tinyurl.com/yy7ya4g9/ZH/0161_bdg_erw.kml" TargetMode="External"/><Relationship Id="rId2109" Type="http://schemas.openxmlformats.org/officeDocument/2006/relationships/hyperlink" Target="https://map.geo.admin.ch/?zoom=13&amp;E=2690949.239&amp;N=1228960.876&amp;layers=ch.kantone.cadastralwebmap-farbe,ch.swisstopo.amtliches-strassenverzeichnis,ch.bfs.gebaeude_wohnungs_register,KML||https://tinyurl.com/yy7ya4g9/ZH/0293_bdg_erw.kml" TargetMode="External"/><Relationship Id="rId702" Type="http://schemas.openxmlformats.org/officeDocument/2006/relationships/hyperlink" Target="https://map.geo.admin.ch/?zoom=13&amp;E=2681861.301&amp;N=1256585.098&amp;layers=ch.kantone.cadastralwebmap-farbe,ch.swisstopo.amtliches-strassenverzeichnis,ch.bfs.gebaeude_wohnungs_register,KML||https://tinyurl.com/yy7ya4g9/ZH/0097_bdg_erw.kml" TargetMode="External"/><Relationship Id="rId1125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332" Type="http://schemas.openxmlformats.org/officeDocument/2006/relationships/hyperlink" Target="https://map.geo.admin.ch/?zoom=13&amp;E=2686895.808&amp;N=1240535.495&amp;layers=ch.kantone.cadastralwebmap-farbe,ch.swisstopo.amtliches-strassenverzeichnis,ch.bfs.gebaeude_wohnungs_register,KML||https://tinyurl.com/yy7ya4g9/ZH/0154_bdg_erw.kml" TargetMode="External"/><Relationship Id="rId1777" Type="http://schemas.openxmlformats.org/officeDocument/2006/relationships/hyperlink" Target="https://map.geo.admin.ch/?zoom=13&amp;E=2694873.408&amp;N=1249534.577&amp;layers=ch.kantone.cadastralwebmap-farbe,ch.swisstopo.amtliches-strassenverzeichnis,ch.bfs.gebaeude_wohnungs_register,KML||https://tinyurl.com/yy7ya4g9/ZH/0199_bdg_erw.kml" TargetMode="External"/><Relationship Id="rId1984" Type="http://schemas.openxmlformats.org/officeDocument/2006/relationships/hyperlink" Target="https://map.geo.admin.ch/?zoom=13&amp;E=2673981.123&amp;N=1250218.098&amp;layers=ch.kantone.cadastralwebmap-farbe,ch.swisstopo.amtliches-strassenverzeichnis,ch.bfs.gebaeude_wohnungs_register,KML||https://tinyurl.com/yy7ya4g9/ZH/0243_bdg_erw.kml" TargetMode="External"/><Relationship Id="rId69" Type="http://schemas.openxmlformats.org/officeDocument/2006/relationships/hyperlink" Target="https://map.geo.admin.ch/?zoom=13&amp;E=2674629&amp;N=1232684&amp;layers=ch.kantone.cadastralwebmap-farbe,ch.swisstopo.amtliches-strassenverzeichnis,ch.bfs.gebaeude_wohnungs_register,KML||https://tinyurl.com/yy7ya4g9/ZH/0008_bdg_erw.kml" TargetMode="External"/><Relationship Id="rId1637" Type="http://schemas.openxmlformats.org/officeDocument/2006/relationships/hyperlink" Target="https://map.geo.admin.ch/?zoom=13&amp;E=2688662.858&amp;N=1250589.684&amp;layers=ch.kantone.cadastralwebmap-farbe,ch.swisstopo.amtliches-strassenverzeichnis,ch.bfs.gebaeude_wohnungs_register,KML||https://tinyurl.com/yy7ya4g9/ZH/0191_bdg_erw.kml" TargetMode="External"/><Relationship Id="rId1844" Type="http://schemas.openxmlformats.org/officeDocument/2006/relationships/hyperlink" Target="https://map.geo.admin.ch/?zoom=13&amp;E=2701514.518&amp;N=1266626.681&amp;layers=ch.kantone.cadastralwebmap-farbe,ch.swisstopo.amtliches-strassenverzeichnis,ch.bfs.gebaeude_wohnungs_register,KML||https://tinyurl.com/yy7ya4g9/ZH/0225_bdg_erw.kml" TargetMode="External"/><Relationship Id="rId1704" Type="http://schemas.openxmlformats.org/officeDocument/2006/relationships/hyperlink" Target="https://map.geo.admin.ch/?zoom=13&amp;E=2695730.499&amp;N=1246335.757&amp;layers=ch.kantone.cadastralwebmap-farbe,ch.swisstopo.amtliches-strassenverzeichnis,ch.bfs.gebaeude_wohnungs_register,KML||https://tinyurl.com/yy7ya4g9/ZH/0198_bdg_erw.kml" TargetMode="External"/><Relationship Id="rId285" Type="http://schemas.openxmlformats.org/officeDocument/2006/relationships/hyperlink" Target="https://map.geo.admin.ch/?zoom=13&amp;E=2680725&amp;N=1262556&amp;layers=ch.kantone.cadastralwebmap-farbe,ch.swisstopo.amtliches-strassenverzeichnis,ch.bfs.gebaeude_wohnungs_register,KML||https://tinyurl.com/yy7ya4g9/ZH/0060_bdg_erw.kml" TargetMode="External"/><Relationship Id="rId1911" Type="http://schemas.openxmlformats.org/officeDocument/2006/relationships/hyperlink" Target="https://map.geo.admin.ch/?zoom=13&amp;E=2700740&amp;N=1257348&amp;layers=ch.kantone.cadastralwebmap-farbe,ch.swisstopo.amtliches-strassenverzeichnis,ch.bfs.gebaeude_wohnungs_register,KML||https://tinyurl.com/yy7ya4g9/ZH/0231_bdg_erw.kml" TargetMode="External"/><Relationship Id="rId492" Type="http://schemas.openxmlformats.org/officeDocument/2006/relationships/hyperlink" Target="https://map.geo.admin.ch/?zoom=13&amp;E=2684450.443&amp;N=1259751.989&amp;layers=ch.kantone.cadastralwebmap-farbe,ch.swisstopo.amtliches-strassenverzeichnis,ch.bfs.gebaeude_wohnungs_register,KML||https://tinyurl.com/yy7ya4g9/ZH/0072_bdg_erw.kml" TargetMode="External"/><Relationship Id="rId797" Type="http://schemas.openxmlformats.org/officeDocument/2006/relationships/hyperlink" Target="https://map.geo.admin.ch/?zoom=13&amp;E=2701360.989&amp;N=1240939.694&amp;layers=ch.kantone.cadastralwebmap-farbe,ch.swisstopo.amtliches-strassenverzeichnis,ch.bfs.gebaeude_wohnungs_register,KML||https://tinyurl.com/yy7ya4g9/ZH/0115_bdg_erw.kml" TargetMode="External"/><Relationship Id="rId2173" Type="http://schemas.openxmlformats.org/officeDocument/2006/relationships/hyperlink" Target="https://map.geo.admin.ch/?zoom=13&amp;E=2694093&amp;N=1253563&amp;layers=ch.kantone.cadastralwebmap-farbe,ch.swisstopo.amtliches-strassenverzeichnis,ch.bfs.gebaeude_wohnungs_register,KML||https://tinyurl.com/yy7ya4g9/ZH/0296_bdg_erw.kml" TargetMode="External"/><Relationship Id="rId145" Type="http://schemas.openxmlformats.org/officeDocument/2006/relationships/hyperlink" Target="https://map.geo.admin.ch/?zoom=13&amp;E=2696476.24&amp;N=1273993.924&amp;layers=ch.kantone.cadastralwebmap-farbe,ch.swisstopo.amtliches-strassenverzeichnis,ch.bfs.gebaeude_wohnungs_register,KML||https://tinyurl.com/yy7ya4g9/ZH/0037_bdg_erw.kml" TargetMode="External"/><Relationship Id="rId352" Type="http://schemas.openxmlformats.org/officeDocument/2006/relationships/hyperlink" Target="https://map.geo.admin.ch/?zoom=13&amp;E=2687333.018&amp;N=1257273.486&amp;layers=ch.kantone.cadastralwebmap-farbe,ch.swisstopo.amtliches-strassenverzeichnis,ch.bfs.gebaeude_wohnungs_register,KML||https://tinyurl.com/yy7ya4g9/ZH/0062_bdg_erw.kml" TargetMode="External"/><Relationship Id="rId1287" Type="http://schemas.openxmlformats.org/officeDocument/2006/relationships/hyperlink" Target="https://map.geo.admin.ch/?zoom=13&amp;E=2688857.165&amp;N=1238900.617&amp;layers=ch.kantone.cadastralwebmap-farbe,ch.swisstopo.amtliches-strassenverzeichnis,ch.bfs.gebaeude_wohnungs_register,KML||https://tinyurl.com/yy7ya4g9/ZH/0152_bdg_erw.kml" TargetMode="External"/><Relationship Id="rId2033" Type="http://schemas.openxmlformats.org/officeDocument/2006/relationships/hyperlink" Target="https://map.geo.admin.ch/?zoom=13&amp;E=2676757.855&amp;N=1247711.201&amp;layers=ch.kantone.cadastralwebmap-farbe,ch.swisstopo.amtliches-strassenverzeichnis,ch.bfs.gebaeude_wohnungs_register,KML||https://tinyurl.com/yy7ya4g9/ZH/0248_bdg_erw.kml" TargetMode="External"/><Relationship Id="rId212" Type="http://schemas.openxmlformats.org/officeDocument/2006/relationships/hyperlink" Target="https://map.geo.admin.ch/?zoom=13&amp;E=2682342.7&amp;N=1263381.122&amp;layers=ch.kantone.cadastralwebmap-farbe,ch.swisstopo.amtliches-strassenverzeichnis,ch.bfs.gebaeude_wohnungs_register,KML||https://tinyurl.com/yy7ya4g9/ZH/0053_bdg_erw.kml" TargetMode="External"/><Relationship Id="rId657" Type="http://schemas.openxmlformats.org/officeDocument/2006/relationships/hyperlink" Target="https://map.geo.admin.ch/?zoom=13&amp;E=2678123.048&amp;N=1254683.894&amp;layers=ch.kantone.cadastralwebmap-farbe,ch.swisstopo.amtliches-strassenverzeichnis,ch.bfs.gebaeude_wohnungs_register,KML||https://tinyurl.com/yy7ya4g9/ZH/0096_bdg_erw.kml" TargetMode="External"/><Relationship Id="rId864" Type="http://schemas.openxmlformats.org/officeDocument/2006/relationships/hyperlink" Target="https://map.geo.admin.ch/?zoom=13&amp;E=2707691.477&amp;N=1239563.713&amp;layers=ch.kantone.cadastralwebmap-farbe,ch.swisstopo.amtliches-strassenverzeichnis,ch.bfs.gebaeude_wohnungs_register,KML||https://tinyurl.com/yy7ya4g9/ZH/0117_bdg_erw.kml" TargetMode="External"/><Relationship Id="rId1494" Type="http://schemas.openxmlformats.org/officeDocument/2006/relationships/hyperlink" Target="https://map.geo.admin.ch/?zoom=13&amp;E=2693356&amp;N=1253753&amp;layers=ch.kantone.cadastralwebmap-farbe,ch.swisstopo.amtliches-strassenverzeichnis,ch.bfs.gebaeude_wohnungs_register,KML||https://tinyurl.com/yy7ya4g9/ZH/0176_bdg_erw.kml" TargetMode="External"/><Relationship Id="rId1799" Type="http://schemas.openxmlformats.org/officeDocument/2006/relationships/hyperlink" Target="https://map.geo.admin.ch/?zoom=13&amp;E=2690946.783&amp;N=1251281.804&amp;layers=ch.kantone.cadastralwebmap-farbe,ch.swisstopo.amtliches-strassenverzeichnis,ch.bfs.gebaeude_wohnungs_register,KML||https://tinyurl.com/yy7ya4g9/ZH/0200_bdg_erw.kml" TargetMode="External"/><Relationship Id="rId2100" Type="http://schemas.openxmlformats.org/officeDocument/2006/relationships/hyperlink" Target="https://map.geo.admin.ch/?zoom=13&amp;E=2691589.019&amp;N=1233404.693&amp;layers=ch.kantone.cadastralwebmap-farbe,ch.swisstopo.amtliches-strassenverzeichnis,ch.bfs.gebaeude_wohnungs_register,KML||https://tinyurl.com/yy7ya4g9/ZH/0293_bdg_erw.kml" TargetMode="External"/><Relationship Id="rId517" Type="http://schemas.openxmlformats.org/officeDocument/2006/relationships/hyperlink" Target="https://map.geo.admin.ch/?zoom=13&amp;E=2675811.473&amp;N=1256146.71&amp;layers=ch.kantone.cadastralwebmap-farbe,ch.swisstopo.amtliches-strassenverzeichnis,ch.bfs.gebaeude_wohnungs_register,KML||https://tinyurl.com/yy7ya4g9/ZH/0083_bdg_erw.kml" TargetMode="External"/><Relationship Id="rId724" Type="http://schemas.openxmlformats.org/officeDocument/2006/relationships/hyperlink" Target="https://map.geo.admin.ch/?zoom=13&amp;E=2672273.5&amp;N=1261235.375&amp;layers=ch.kantone.cadastralwebmap-farbe,ch.swisstopo.amtliches-strassenverzeichnis,ch.bfs.gebaeude_wohnungs_register,KML||https://tinyurl.com/yy7ya4g9/ZH/0098_bdg_erw.kml" TargetMode="External"/><Relationship Id="rId931" Type="http://schemas.openxmlformats.org/officeDocument/2006/relationships/hyperlink" Target="https://map.geo.admin.ch/?zoom=13&amp;E=2700493.892&amp;N=1243650.75&amp;layers=ch.kantone.cadastralwebmap-farbe,ch.swisstopo.amtliches-strassenverzeichnis,ch.bfs.gebaeude_wohnungs_register,KML||https://tinyurl.com/yy7ya4g9/ZH/0119_bdg_erw.kml" TargetMode="External"/><Relationship Id="rId1147" Type="http://schemas.openxmlformats.org/officeDocument/2006/relationships/hyperlink" Target="https://map.geo.admin.ch/?zoom=13&amp;E=2696170&amp;N=1228765&amp;layers=ch.kantone.cadastralwebmap-farbe,ch.swisstopo.amtliches-strassenverzeichnis,ch.bfs.gebaeude_wohnungs_register,KML||https://tinyurl.com/yy7ya4g9/ZH/0138_bdg_erw.kml" TargetMode="External"/><Relationship Id="rId1354" Type="http://schemas.openxmlformats.org/officeDocument/2006/relationships/hyperlink" Target="https://map.geo.admin.ch/?zoom=13&amp;E=2692531.336&amp;N=1236069.467&amp;layers=ch.kantone.cadastralwebmap-farbe,ch.swisstopo.amtliches-strassenverzeichnis,ch.bfs.gebaeude_wohnungs_register,KML||https://tinyurl.com/yy7ya4g9/ZH/0156_bdg_erw.kml" TargetMode="External"/><Relationship Id="rId1561" Type="http://schemas.openxmlformats.org/officeDocument/2006/relationships/hyperlink" Target="https://map.geo.admin.ch/?zoom=13&amp;E=2689660&amp;N=1250190&amp;layers=ch.kantone.cadastralwebmap-farbe,ch.swisstopo.amtliches-strassenverzeichnis,ch.bfs.gebaeude_wohnungs_register,KML||https://tinyurl.com/yy7ya4g9/ZH/0191_bdg_erw.kml" TargetMode="External"/><Relationship Id="rId60" Type="http://schemas.openxmlformats.org/officeDocument/2006/relationships/hyperlink" Target="https://map.geo.admin.ch/?zoom=13&amp;E=2680222.572&amp;N=1230444.496&amp;layers=ch.kantone.cadastralwebmap-farbe,ch.swisstopo.amtliches-strassenverzeichnis,ch.bfs.gebaeude_wohnungs_register,KML||https://tinyurl.com/yy7ya4g9/ZH/0006_bdg_erw.kml" TargetMode="External"/><Relationship Id="rId1007" Type="http://schemas.openxmlformats.org/officeDocument/2006/relationships/hyperlink" Target="https://map.geo.admin.ch/?zoom=13&amp;E=2702135.494&amp;N=1241764.967&amp;layers=ch.kantone.cadastralwebmap-farbe,ch.swisstopo.amtliches-strassenverzeichnis,ch.bfs.gebaeude_wohnungs_register,KML||https://tinyurl.com/yy7ya4g9/ZH/0121_bdg_erw.kml" TargetMode="External"/><Relationship Id="rId1214" Type="http://schemas.openxmlformats.org/officeDocument/2006/relationships/hyperlink" Target="https://map.geo.admin.ch/?zoom=13&amp;E=2684292.935&amp;N=1240785.929&amp;layers=ch.kantone.cadastralwebmap-farbe,ch.swisstopo.amtliches-strassenverzeichnis,ch.bfs.gebaeude_wohnungs_register,KML||https://tinyurl.com/yy7ya4g9/ZH/0139_bdg_erw.kml" TargetMode="External"/><Relationship Id="rId1421" Type="http://schemas.openxmlformats.org/officeDocument/2006/relationships/hyperlink" Target="https://map.geo.admin.ch/?zoom=13&amp;E=2693925.57&amp;N=1235121.409&amp;layers=ch.kantone.cadastralwebmap-farbe,ch.swisstopo.amtliches-strassenverzeichnis,ch.bfs.gebaeude_wohnungs_register,KML||https://tinyurl.com/yy7ya4g9/ZH/0159_bdg_erw.kml" TargetMode="External"/><Relationship Id="rId1659" Type="http://schemas.openxmlformats.org/officeDocument/2006/relationships/hyperlink" Target="https://map.geo.admin.ch/?zoom=13&amp;E=2690370.042&amp;N=1247802.06&amp;layers=ch.kantone.cadastralwebmap-farbe,ch.swisstopo.amtliches-strassenverzeichnis,ch.bfs.gebaeude_wohnungs_register,KML||https://tinyurl.com/yy7ya4g9/ZH/0193_bdg_erw.kml" TargetMode="External"/><Relationship Id="rId1866" Type="http://schemas.openxmlformats.org/officeDocument/2006/relationships/hyperlink" Target="https://map.geo.admin.ch/?zoom=13&amp;E=2696083.078&amp;N=1264697.527&amp;layers=ch.kantone.cadastralwebmap-farbe,ch.swisstopo.amtliches-strassenverzeichnis,ch.bfs.gebaeude_wohnungs_register,KML||https://tinyurl.com/yy7ya4g9/ZH/0227_bdg_erw.kml" TargetMode="External"/><Relationship Id="rId1519" Type="http://schemas.openxmlformats.org/officeDocument/2006/relationships/hyperlink" Target="https://map.geo.admin.ch/?zoom=13&amp;E=2700532.458&amp;N=1247092.208&amp;layers=ch.kantone.cadastralwebmap-farbe,ch.swisstopo.amtliches-strassenverzeichnis,ch.bfs.gebaeude_wohnungs_register,KML||https://tinyurl.com/yy7ya4g9/ZH/0177_bdg_erw.kml" TargetMode="External"/><Relationship Id="rId1726" Type="http://schemas.openxmlformats.org/officeDocument/2006/relationships/hyperlink" Target="https://map.geo.admin.ch/?zoom=13&amp;E=2694157&amp;N=1250078&amp;layers=ch.kantone.cadastralwebmap-farbe,ch.swisstopo.amtliches-strassenverzeichnis,ch.bfs.gebaeude_wohnungs_register,KML||https://tinyurl.com/yy7ya4g9/ZH/0199_bdg_erw.kml" TargetMode="External"/><Relationship Id="rId1933" Type="http://schemas.openxmlformats.org/officeDocument/2006/relationships/hyperlink" Target="https://map.geo.admin.ch/?zoom=13&amp;E=2676789.498&amp;N=1245982.209&amp;layers=ch.kantone.cadastralwebmap-farbe,ch.swisstopo.amtliches-strassenverzeichnis,ch.bfs.gebaeude_wohnungs_register,KML||https://tinyurl.com/yy7ya4g9/ZH/0242_bdg_erw.kml" TargetMode="External"/><Relationship Id="rId18" Type="http://schemas.openxmlformats.org/officeDocument/2006/relationships/hyperlink" Target="https://map.geo.admin.ch/?zoom=13&amp;E=2676702.539&amp;N=1237140.29&amp;layers=ch.kantone.cadastralwebmap-farbe,ch.swisstopo.amtliches-strassenverzeichnis,ch.bfs.gebaeude_wohnungs_register,KML||https://tinyurl.com/yy7ya4g9/ZH/0002_bdg_erw.kml" TargetMode="External"/><Relationship Id="rId2195" Type="http://schemas.openxmlformats.org/officeDocument/2006/relationships/hyperlink" Target="https://map.geo.admin.ch/?zoom=13&amp;E=2707353.578&amp;N=1249761.249&amp;layers=ch.kantone.cadastralwebmap-farbe,ch.swisstopo.amtliches-strassenverzeichnis,ch.bfs.gebaeude_wohnungs_register,KML||https://tinyurl.com/yy7ya4g9/ZH/0297_bdg_erw.kml" TargetMode="External"/><Relationship Id="rId167" Type="http://schemas.openxmlformats.org/officeDocument/2006/relationships/hyperlink" Target="https://map.geo.admin.ch/?zoom=13&amp;E=2683031.622&amp;N=1262298.248&amp;layers=ch.kantone.cadastralwebmap-farbe,ch.swisstopo.amtliches-strassenverzeichnis,ch.bfs.gebaeude_wohnungs_register,KML||https://tinyurl.com/yy7ya4g9/ZH/0051_bdg_erw.kml" TargetMode="External"/><Relationship Id="rId374" Type="http://schemas.openxmlformats.org/officeDocument/2006/relationships/hyperlink" Target="https://map.geo.admin.ch/?zoom=13&amp;E=2686654.799&amp;N=1259748.749&amp;layers=ch.kantone.cadastralwebmap-farbe,ch.swisstopo.amtliches-strassenverzeichnis,ch.bfs.gebaeude_wohnungs_register,KML||https://tinyurl.com/yy7ya4g9/ZH/0063_bdg_erw.kml" TargetMode="External"/><Relationship Id="rId581" Type="http://schemas.openxmlformats.org/officeDocument/2006/relationships/hyperlink" Target="https://map.geo.admin.ch/?zoom=13&amp;E=2680313.836&amp;N=1260199.52&amp;layers=ch.kantone.cadastralwebmap-farbe,ch.swisstopo.amtliches-strassenverzeichnis,ch.bfs.gebaeude_wohnungs_register,KML||https://tinyurl.com/yy7ya4g9/ZH/0089_bdg_erw.kml" TargetMode="External"/><Relationship Id="rId2055" Type="http://schemas.openxmlformats.org/officeDocument/2006/relationships/hyperlink" Target="https://map.geo.admin.ch/?zoom=13&amp;E=2693036.142&amp;N=1272574.131&amp;layers=ch.kantone.cadastralwebmap-farbe,ch.swisstopo.amtliches-strassenverzeichnis,ch.bfs.gebaeude_wohnungs_register,KML||https://tinyurl.com/yy7ya4g9/ZH/0291_bdg_erw.kml" TargetMode="External"/><Relationship Id="rId234" Type="http://schemas.openxmlformats.org/officeDocument/2006/relationships/hyperlink" Target="https://map.geo.admin.ch/?zoom=13&amp;E=2689126&amp;N=1253632&amp;layers=ch.kantone.cadastralwebmap-farbe,ch.swisstopo.amtliches-strassenverzeichnis,ch.bfs.gebaeude_wohnungs_register,KML||https://tinyurl.com/yy7ya4g9/ZH/0054_bdg_erw.kml" TargetMode="External"/><Relationship Id="rId679" Type="http://schemas.openxmlformats.org/officeDocument/2006/relationships/hyperlink" Target="https://map.geo.admin.ch/?zoom=13&amp;E=2678024.796&amp;N=1255822.786&amp;layers=ch.kantone.cadastralwebmap-farbe,ch.swisstopo.amtliches-strassenverzeichnis,ch.bfs.gebaeude_wohnungs_register,KML||https://tinyurl.com/yy7ya4g9/ZH/0096_bdg_erw.kml" TargetMode="External"/><Relationship Id="rId886" Type="http://schemas.openxmlformats.org/officeDocument/2006/relationships/hyperlink" Target="https://map.geo.admin.ch/?zoom=13&amp;E=2704480.112&amp;N=1240538.055&amp;layers=ch.kantone.cadastralwebmap-farbe,ch.swisstopo.amtliches-strassenverzeichnis,ch.bfs.gebaeude_wohnungs_register,KML||https://tinyurl.com/yy7ya4g9/ZH/0117_bdg_erw.kml" TargetMode="External"/><Relationship Id="rId2" Type="http://schemas.openxmlformats.org/officeDocument/2006/relationships/hyperlink" Target="https://www.housing-stat.ch/files/Traitement_erreurs_DE.pdf" TargetMode="External"/><Relationship Id="rId441" Type="http://schemas.openxmlformats.org/officeDocument/2006/relationships/hyperlink" Target="https://map.geo.admin.ch/?zoom=13&amp;E=2686140.932&amp;N=1252119.827&amp;layers=ch.kantone.cadastralwebmap-farbe,ch.swisstopo.amtliches-strassenverzeichnis,ch.bfs.gebaeude_wohnungs_register,KML||https://tinyurl.com/yy7ya4g9/ZH/0069_bdg_erw.kml" TargetMode="External"/><Relationship Id="rId539" Type="http://schemas.openxmlformats.org/officeDocument/2006/relationships/hyperlink" Target="https://map.geo.admin.ch/?zoom=13&amp;E=2675031.391&amp;N=1255013.98&amp;layers=ch.kantone.cadastralwebmap-farbe,ch.swisstopo.amtliches-strassenverzeichnis,ch.bfs.gebaeude_wohnungs_register,KML||https://tinyurl.com/yy7ya4g9/ZH/0084_bdg_erw.kml" TargetMode="External"/><Relationship Id="rId746" Type="http://schemas.openxmlformats.org/officeDocument/2006/relationships/hyperlink" Target="https://map.geo.admin.ch/?zoom=13&amp;E=2706662.777&amp;N=1244286.706&amp;layers=ch.kantone.cadastralwebmap-farbe,ch.swisstopo.amtliches-strassenverzeichnis,ch.bfs.gebaeude_wohnungs_register,KML||https://tinyurl.com/yy7ya4g9/ZH/0111_bdg_erw.kml" TargetMode="External"/><Relationship Id="rId1071" Type="http://schemas.openxmlformats.org/officeDocument/2006/relationships/hyperlink" Target="https://map.geo.admin.ch/?zoom=13&amp;E=2683217.652&amp;N=1242820.643&amp;layers=ch.kantone.cadastralwebmap-farbe,ch.swisstopo.amtliches-strassenverzeichnis,ch.bfs.gebaeude_wohnungs_register,KML||https://tinyurl.com/yy7ya4g9/ZH/0135_bdg_erw.kml" TargetMode="External"/><Relationship Id="rId1169" Type="http://schemas.openxmlformats.org/officeDocument/2006/relationships/hyperlink" Target="https://map.geo.admin.ch/?zoom=13&amp;E=2695079&amp;N=1229206&amp;layers=ch.kantone.cadastralwebmap-farbe,ch.swisstopo.amtliches-strassenverzeichnis,ch.bfs.gebaeude_wohnungs_register,KML||https://tinyurl.com/yy7ya4g9/ZH/0138_bdg_erw.kml" TargetMode="External"/><Relationship Id="rId1376" Type="http://schemas.openxmlformats.org/officeDocument/2006/relationships/hyperlink" Target="https://map.geo.admin.ch/?zoom=13&amp;E=2692533.383&amp;N=1236075.752&amp;layers=ch.kantone.cadastralwebmap-farbe,ch.swisstopo.amtliches-strassenverzeichnis,ch.bfs.gebaeude_wohnungs_register,KML||https://tinyurl.com/yy7ya4g9/ZH/0156_bdg_erw.kml" TargetMode="External"/><Relationship Id="rId1583" Type="http://schemas.openxmlformats.org/officeDocument/2006/relationships/hyperlink" Target="https://map.geo.admin.ch/?zoom=13&amp;E=2689489&amp;N=1249343&amp;layers=ch.kantone.cadastralwebmap-farbe,ch.swisstopo.amtliches-strassenverzeichnis,ch.bfs.gebaeude_wohnungs_register,KML||https://tinyurl.com/yy7ya4g9/ZH/0191_bdg_erw.kml" TargetMode="External"/><Relationship Id="rId2122" Type="http://schemas.openxmlformats.org/officeDocument/2006/relationships/hyperlink" Target="https://map.geo.admin.ch/?zoom=13&amp;E=2690503.81&amp;N=1233856.353&amp;layers=ch.kantone.cadastralwebmap-farbe,ch.swisstopo.amtliches-strassenverzeichnis,ch.bfs.gebaeude_wohnungs_register,KML||https://tinyurl.com/yy7ya4g9/ZH/0293_bdg_erw.kml" TargetMode="External"/><Relationship Id="rId301" Type="http://schemas.openxmlformats.org/officeDocument/2006/relationships/hyperlink" Target="https://map.geo.admin.ch/?zoom=13&amp;E=2685528.877&amp;N=1255786.831&amp;layers=ch.kantone.cadastralwebmap-farbe,ch.swisstopo.amtliches-strassenverzeichnis,ch.bfs.gebaeude_wohnungs_register,KML||https://tinyurl.com/yy7ya4g9/ZH/0062_bdg_erw.kml" TargetMode="External"/><Relationship Id="rId953" Type="http://schemas.openxmlformats.org/officeDocument/2006/relationships/hyperlink" Target="https://map.geo.admin.ch/?zoom=13&amp;E=2711994&amp;N=1236856&amp;layers=ch.kantone.cadastralwebmap-farbe,ch.swisstopo.amtliches-strassenverzeichnis,ch.bfs.gebaeude_wohnungs_register,KML||https://tinyurl.com/yy7ya4g9/ZH/0120_bdg_erw.kml" TargetMode="External"/><Relationship Id="rId1029" Type="http://schemas.openxmlformats.org/officeDocument/2006/relationships/hyperlink" Target="https://map.geo.admin.ch/?zoom=13&amp;E=2681785.746&amp;N=1241176.359&amp;layers=ch.kantone.cadastralwebmap-farbe,ch.swisstopo.amtliches-strassenverzeichnis,ch.bfs.gebaeude_wohnungs_register,KML||https://tinyurl.com/yy7ya4g9/ZH/0131_bdg_erw.kml" TargetMode="External"/><Relationship Id="rId1236" Type="http://schemas.openxmlformats.org/officeDocument/2006/relationships/hyperlink" Target="https://map.geo.admin.ch/?zoom=13&amp;E=2684000.997&amp;N=1240973.18&amp;layers=ch.kantone.cadastralwebmap-farbe,ch.swisstopo.amtliches-strassenverzeichnis,ch.bfs.gebaeude_wohnungs_register,KML||https://tinyurl.com/yy7ya4g9/ZH/0139_bdg_erw.kml" TargetMode="External"/><Relationship Id="rId1790" Type="http://schemas.openxmlformats.org/officeDocument/2006/relationships/hyperlink" Target="https://map.geo.admin.ch/?zoom=13&amp;E=2689624.105&amp;N=1252755.368&amp;layers=ch.kantone.cadastralwebmap-farbe,ch.swisstopo.amtliches-strassenverzeichnis,ch.bfs.gebaeude_wohnungs_register,KML||https://tinyurl.com/yy7ya4g9/ZH/0200_bdg_erw.kml" TargetMode="External"/><Relationship Id="rId1888" Type="http://schemas.openxmlformats.org/officeDocument/2006/relationships/hyperlink" Target="https://map.geo.admin.ch/?zoom=13&amp;E=2706463&amp;N=1255122&amp;layers=ch.kantone.cadastralwebmap-farbe,ch.swisstopo.amtliches-strassenverzeichnis,ch.bfs.gebaeude_wohnungs_register,KML||https://tinyurl.com/yy7ya4g9/ZH/0228_bdg_erw.kml" TargetMode="External"/><Relationship Id="rId82" Type="http://schemas.openxmlformats.org/officeDocument/2006/relationships/hyperlink" Target="https://map.geo.admin.ch/?zoom=13&amp;E=2674203&amp;N=1234959&amp;layers=ch.kantone.cadastralwebmap-farbe,ch.swisstopo.amtliches-strassenverzeichnis,ch.bfs.gebaeude_wohnungs_register,KML||https://tinyurl.com/yy7ya4g9/ZH/0010_bdg_erw.kml" TargetMode="External"/><Relationship Id="rId606" Type="http://schemas.openxmlformats.org/officeDocument/2006/relationships/hyperlink" Target="https://map.geo.admin.ch/?zoom=13&amp;E=2670381.463&amp;N=1261657.699&amp;layers=ch.kantone.cadastralwebmap-farbe,ch.swisstopo.amtliches-strassenverzeichnis,ch.bfs.gebaeude_wohnungs_register,KML||https://tinyurl.com/yy7ya4g9/ZH/0091_bdg_erw.kml" TargetMode="External"/><Relationship Id="rId813" Type="http://schemas.openxmlformats.org/officeDocument/2006/relationships/hyperlink" Target="https://map.geo.admin.ch/?zoom=13&amp;E=2706140.063&amp;N=1240120.299&amp;layers=ch.kantone.cadastralwebmap-farbe,ch.swisstopo.amtliches-strassenverzeichnis,ch.bfs.gebaeude_wohnungs_register,KML||https://tinyurl.com/yy7ya4g9/ZH/0117_bdg_erw.kml" TargetMode="External"/><Relationship Id="rId1443" Type="http://schemas.openxmlformats.org/officeDocument/2006/relationships/hyperlink" Target="https://map.geo.admin.ch/?zoom=13&amp;E=2685626.18&amp;N=1244102.908&amp;layers=ch.kantone.cadastralwebmap-farbe,ch.swisstopo.amtliches-strassenverzeichnis,ch.bfs.gebaeude_wohnungs_register,KML||https://tinyurl.com/yy7ya4g9/ZH/0161_bdg_erw.kml" TargetMode="External"/><Relationship Id="rId1650" Type="http://schemas.openxmlformats.org/officeDocument/2006/relationships/hyperlink" Target="https://map.geo.admin.ch/?zoom=13&amp;E=2694347.522&amp;N=1239721.126&amp;layers=ch.kantone.cadastralwebmap-farbe,ch.swisstopo.amtliches-strassenverzeichnis,ch.bfs.gebaeude_wohnungs_register,KML||https://tinyurl.com/yy7ya4g9/ZH/0192_bdg_erw.kml" TargetMode="External"/><Relationship Id="rId1748" Type="http://schemas.openxmlformats.org/officeDocument/2006/relationships/hyperlink" Target="https://map.geo.admin.ch/?zoom=13&amp;E=2693993.905&amp;N=1249339.827&amp;layers=ch.kantone.cadastralwebmap-farbe,ch.swisstopo.amtliches-strassenverzeichnis,ch.bfs.gebaeude_wohnungs_register,KML||https://tinyurl.com/yy7ya4g9/ZH/0199_bdg_erw.kml" TargetMode="External"/><Relationship Id="rId1303" Type="http://schemas.openxmlformats.org/officeDocument/2006/relationships/hyperlink" Target="https://map.geo.admin.ch/?zoom=13&amp;E=2702049.702&amp;N=1233075.708&amp;layers=ch.kantone.cadastralwebmap-farbe,ch.swisstopo.amtliches-strassenverzeichnis,ch.bfs.gebaeude_wohnungs_register,KML||https://tinyurl.com/yy7ya4g9/ZH/0153_bdg_erw.kml" TargetMode="External"/><Relationship Id="rId1510" Type="http://schemas.openxmlformats.org/officeDocument/2006/relationships/hyperlink" Target="https://map.geo.admin.ch/?zoom=13&amp;E=2693728.094&amp;N=1255032.534&amp;layers=ch.kantone.cadastralwebmap-farbe,ch.swisstopo.amtliches-strassenverzeichnis,ch.bfs.gebaeude_wohnungs_register,KML||https://tinyurl.com/yy7ya4g9/ZH/0176_bdg_erw.kml" TargetMode="External"/><Relationship Id="rId1955" Type="http://schemas.openxmlformats.org/officeDocument/2006/relationships/hyperlink" Target="https://map.geo.admin.ch/?zoom=13&amp;E=2672967.206&amp;N=1250907.562&amp;layers=ch.kantone.cadastralwebmap-farbe,ch.swisstopo.amtliches-strassenverzeichnis,ch.bfs.gebaeude_wohnungs_register,KML||https://tinyurl.com/yy7ya4g9/ZH/0243_bdg_erw.kml" TargetMode="External"/><Relationship Id="rId1608" Type="http://schemas.openxmlformats.org/officeDocument/2006/relationships/hyperlink" Target="https://map.geo.admin.ch/?zoom=13&amp;E=2688625.301&amp;N=1249929.588&amp;layers=ch.kantone.cadastralwebmap-farbe,ch.swisstopo.amtliches-strassenverzeichnis,ch.bfs.gebaeude_wohnungs_register,KML||https://tinyurl.com/yy7ya4g9/ZH/0191_bdg_erw.kml" TargetMode="External"/><Relationship Id="rId1815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89" Type="http://schemas.openxmlformats.org/officeDocument/2006/relationships/hyperlink" Target="https://map.geo.admin.ch/?zoom=13&amp;E=2682967.081&amp;N=1264142.955&amp;layers=ch.kantone.cadastralwebmap-farbe,ch.swisstopo.amtliches-strassenverzeichnis,ch.bfs.gebaeude_wohnungs_register,KML||https://tinyurl.com/yy7ya4g9/ZH/0053_bdg_erw.kml" TargetMode="External"/><Relationship Id="rId396" Type="http://schemas.openxmlformats.org/officeDocument/2006/relationships/hyperlink" Target="https://map.geo.admin.ch/?zoom=13&amp;E=2684464&amp;N=1252742&amp;layers=ch.kantone.cadastralwebmap-farbe,ch.swisstopo.amtliches-strassenverzeichnis,ch.bfs.gebaeude_wohnungs_register,KML||https://tinyurl.com/yy7ya4g9/ZH/0066_bdg_erw.kml" TargetMode="External"/><Relationship Id="rId2077" Type="http://schemas.openxmlformats.org/officeDocument/2006/relationships/hyperlink" Target="https://map.geo.admin.ch/?zoom=13&amp;E=2700192.735&amp;N=1278271.318&amp;layers=ch.kantone.cadastralwebmap-farbe,ch.swisstopo.amtliches-strassenverzeichnis,ch.bfs.gebaeude_wohnungs_register,KML||https://tinyurl.com/yy7ya4g9/ZH/0292_bdg_erw.kml" TargetMode="External"/><Relationship Id="rId256" Type="http://schemas.openxmlformats.org/officeDocument/2006/relationships/hyperlink" Target="https://map.geo.admin.ch/?zoom=13&amp;E=2687343.443&amp;N=1261743.343&amp;layers=ch.kantone.cadastralwebmap-farbe,ch.swisstopo.amtliches-strassenverzeichnis,ch.bfs.gebaeude_wohnungs_register,KML||https://tinyurl.com/yy7ya4g9/ZH/0056_bdg_erw.kml" TargetMode="External"/><Relationship Id="rId463" Type="http://schemas.openxmlformats.org/officeDocument/2006/relationships/hyperlink" Target="https://map.geo.admin.ch/?zoom=13&amp;E=2680196.046&amp;N=1273390.275&amp;layers=ch.kantone.cadastralwebmap-farbe,ch.swisstopo.amtliches-strassenverzeichnis,ch.bfs.gebaeude_wohnungs_register,KML||https://tinyurl.com/yy7ya4g9/ZH/0071_bdg_erw.kml" TargetMode="External"/><Relationship Id="rId670" Type="http://schemas.openxmlformats.org/officeDocument/2006/relationships/hyperlink" Target="https://map.geo.admin.ch/?zoom=13&amp;E=2677927.288&amp;N=1254754.699&amp;layers=ch.kantone.cadastralwebmap-farbe,ch.swisstopo.amtliches-strassenverzeichnis,ch.bfs.gebaeude_wohnungs_register,KML||https://tinyurl.com/yy7ya4g9/ZH/0096_bdg_erw.kml" TargetMode="External"/><Relationship Id="rId1093" Type="http://schemas.openxmlformats.org/officeDocument/2006/relationships/hyperlink" Target="https://map.geo.admin.ch/?zoom=13&amp;E=2683595.396&amp;N=1242468.95&amp;layers=ch.kantone.cadastralwebmap-farbe,ch.swisstopo.amtliches-strassenverzeichnis,ch.bfs.gebaeude_wohnungs_register,KML||https://tinyurl.com/yy7ya4g9/ZH/0135_bdg_erw.kml" TargetMode="External"/><Relationship Id="rId2144" Type="http://schemas.openxmlformats.org/officeDocument/2006/relationships/hyperlink" Target="https://map.geo.admin.ch/?zoom=13&amp;E=2708019.849&amp;N=1261111.665&amp;layers=ch.kantone.cadastralwebmap-farbe,ch.swisstopo.amtliches-strassenverzeichnis,ch.bfs.gebaeude_wohnungs_register,KML||https://tinyurl.com/yy7ya4g9/ZH/0294_bdg_erw.kml" TargetMode="External"/><Relationship Id="rId116" Type="http://schemas.openxmlformats.org/officeDocument/2006/relationships/hyperlink" Target="https://map.geo.admin.ch/?zoom=13&amp;E=2678782.41&amp;N=1242376.585&amp;layers=ch.kantone.cadastralwebmap-farbe,ch.swisstopo.amtliches-strassenverzeichnis,ch.bfs.gebaeude_wohnungs_register,KML||https://tinyurl.com/yy7ya4g9/ZH/0014_bdg_erw.kml" TargetMode="External"/><Relationship Id="rId323" Type="http://schemas.openxmlformats.org/officeDocument/2006/relationships/hyperlink" Target="https://map.geo.admin.ch/?zoom=13&amp;E=2686034.037&amp;N=1256138.039&amp;layers=ch.kantone.cadastralwebmap-farbe,ch.swisstopo.amtliches-strassenverzeichnis,ch.bfs.gebaeude_wohnungs_register,KML||https://tinyurl.com/yy7ya4g9/ZH/0062_bdg_erw.kml" TargetMode="External"/><Relationship Id="rId530" Type="http://schemas.openxmlformats.org/officeDocument/2006/relationships/hyperlink" Target="https://map.geo.admin.ch/?zoom=13&amp;E=2675010.044&amp;N=1255585.771&amp;layers=ch.kantone.cadastralwebmap-farbe,ch.swisstopo.amtliches-strassenverzeichnis,ch.bfs.gebaeude_wohnungs_register,KML||https://tinyurl.com/yy7ya4g9/ZH/0084_bdg_erw.kml" TargetMode="External"/><Relationship Id="rId768" Type="http://schemas.openxmlformats.org/officeDocument/2006/relationships/hyperlink" Target="https://map.geo.admin.ch/?zoom=13&amp;E=2708806.5&amp;N=1236991.875&amp;layers=ch.kantone.cadastralwebmap-farbe,ch.swisstopo.amtliches-strassenverzeichnis,ch.bfs.gebaeude_wohnungs_register,KML||https://tinyurl.com/yy7ya4g9/ZH/0113_bdg_erw.kml" TargetMode="External"/><Relationship Id="rId975" Type="http://schemas.openxmlformats.org/officeDocument/2006/relationships/hyperlink" Target="https://map.geo.admin.ch/?zoom=13&amp;E=2703534.959&amp;N=1243400.324&amp;layers=ch.kantone.cadastralwebmap-farbe,ch.swisstopo.amtliches-strassenverzeichnis,ch.bfs.gebaeude_wohnungs_register,KML||https://tinyurl.com/yy7ya4g9/ZH/0121_bdg_erw.kml" TargetMode="External"/><Relationship Id="rId1160" Type="http://schemas.openxmlformats.org/officeDocument/2006/relationships/hyperlink" Target="https://map.geo.admin.ch/?zoom=13&amp;E=2694070&amp;N=1227960&amp;layers=ch.kantone.cadastralwebmap-farbe,ch.swisstopo.amtliches-strassenverzeichnis,ch.bfs.gebaeude_wohnungs_register,KML||https://tinyurl.com/yy7ya4g9/ZH/0138_bdg_erw.kml" TargetMode="External"/><Relationship Id="rId1398" Type="http://schemas.openxmlformats.org/officeDocument/2006/relationships/hyperlink" Target="https://map.geo.admin.ch/?zoom=13&amp;E=2699680&amp;N=1232577&amp;layers=ch.kantone.cadastralwebmap-farbe,ch.swisstopo.amtliches-strassenverzeichnis,ch.bfs.gebaeude_wohnungs_register,KML||https://tinyurl.com/yy7ya4g9/ZH/0158_bdg_erw.kml" TargetMode="External"/><Relationship Id="rId2004" Type="http://schemas.openxmlformats.org/officeDocument/2006/relationships/hyperlink" Target="https://map.geo.admin.ch/?zoom=13&amp;E=2675769.48&amp;N=1249573.873&amp;layers=ch.kantone.cadastralwebmap-farbe,ch.swisstopo.amtliches-strassenverzeichnis,ch.bfs.gebaeude_wohnungs_register,KML||https://tinyurl.com/yy7ya4g9/ZH/0247_bdg_erw.kml" TargetMode="External"/><Relationship Id="rId628" Type="http://schemas.openxmlformats.org/officeDocument/2006/relationships/hyperlink" Target="https://map.geo.admin.ch/?zoom=13&amp;E=2681684.528&amp;N=1259101.11&amp;layers=ch.kantone.cadastralwebmap-farbe,ch.swisstopo.amtliches-strassenverzeichnis,ch.bfs.gebaeude_wohnungs_register,KML||https://tinyurl.com/yy7ya4g9/ZH/0092_bdg_erw.kml" TargetMode="External"/><Relationship Id="rId835" Type="http://schemas.openxmlformats.org/officeDocument/2006/relationships/hyperlink" Target="https://map.geo.admin.ch/?zoom=13&amp;E=2707701.015&amp;N=1239535.226&amp;layers=ch.kantone.cadastralwebmap-farbe,ch.swisstopo.amtliches-strassenverzeichnis,ch.bfs.gebaeude_wohnungs_register,KML||https://tinyurl.com/yy7ya4g9/ZH/0117_bdg_erw.kml" TargetMode="External"/><Relationship Id="rId1258" Type="http://schemas.openxmlformats.org/officeDocument/2006/relationships/hyperlink" Target="https://map.geo.admin.ch/?zoom=13&amp;E=2688027.646&amp;N=1240027.42&amp;layers=ch.kantone.cadastralwebmap-farbe,ch.swisstopo.amtliches-strassenverzeichnis,ch.bfs.gebaeude_wohnungs_register,KML||https://tinyurl.com/yy7ya4g9/ZH/0151_bdg_erw.kml" TargetMode="External"/><Relationship Id="rId1465" Type="http://schemas.openxmlformats.org/officeDocument/2006/relationships/hyperlink" Target="https://map.geo.admin.ch/?zoom=13&amp;E=2685942.727&amp;N=1243486.291&amp;layers=ch.kantone.cadastralwebmap-farbe,ch.swisstopo.amtliches-strassenverzeichnis,ch.bfs.gebaeude_wohnungs_register,KML||https://tinyurl.com/yy7ya4g9/ZH/0161_bdg_erw.kml" TargetMode="External"/><Relationship Id="rId1672" Type="http://schemas.openxmlformats.org/officeDocument/2006/relationships/hyperlink" Target="https://map.geo.admin.ch/?zoom=13&amp;E=2692299&amp;N=1241815&amp;layers=ch.kantone.cadastralwebmap-farbe,ch.swisstopo.amtliches-strassenverzeichnis,ch.bfs.gebaeude_wohnungs_register,KML||https://tinyurl.com/yy7ya4g9/ZH/0195_bdg_erw.kml" TargetMode="External"/><Relationship Id="rId1020" Type="http://schemas.openxmlformats.org/officeDocument/2006/relationships/hyperlink" Target="https://map.geo.admin.ch/?zoom=13&amp;E=2682084.404&amp;N=1239825.974&amp;layers=ch.kantone.cadastralwebmap-farbe,ch.swisstopo.amtliches-strassenverzeichnis,ch.bfs.gebaeude_wohnungs_register,KML||https://tinyurl.com/yy7ya4g9/ZH/0131_bdg_erw.kml" TargetMode="External"/><Relationship Id="rId1118" Type="http://schemas.openxmlformats.org/officeDocument/2006/relationships/hyperlink" Target="https://map.geo.admin.ch/?zoom=13&amp;E=2686177&amp;N=1237194&amp;layers=ch.kantone.cadastralwebmap-farbe,ch.swisstopo.amtliches-strassenverzeichnis,ch.bfs.gebaeude_wohnungs_register,KML||https://tinyurl.com/yy7ya4g9/ZH/0137_bdg_erw.kml" TargetMode="External"/><Relationship Id="rId1325" Type="http://schemas.openxmlformats.org/officeDocument/2006/relationships/hyperlink" Target="https://map.geo.admin.ch/?zoom=13&amp;E=2687529.82&amp;N=1240954.574&amp;layers=ch.kantone.cadastralwebmap-farbe,ch.swisstopo.amtliches-strassenverzeichnis,ch.bfs.gebaeude_wohnungs_register,KML||https://tinyurl.com/yy7ya4g9/ZH/0154_bdg_erw.kml" TargetMode="External"/><Relationship Id="rId1532" Type="http://schemas.openxmlformats.org/officeDocument/2006/relationships/hyperlink" Target="https://map.geo.admin.ch/?zoom=13&amp;E=2700284.677&amp;N=1245600.16&amp;layers=ch.kantone.cadastralwebmap-farbe,ch.swisstopo.amtliches-strassenverzeichnis,ch.bfs.gebaeude_wohnungs_register,KML||https://tinyurl.com/yy7ya4g9/ZH/0177_bdg_erw.kml" TargetMode="External"/><Relationship Id="rId1977" Type="http://schemas.openxmlformats.org/officeDocument/2006/relationships/hyperlink" Target="https://map.geo.admin.ch/?zoom=13&amp;E=2672343.336&amp;N=1250178.254&amp;layers=ch.kantone.cadastralwebmap-farbe,ch.swisstopo.amtliches-strassenverzeichnis,ch.bfs.gebaeude_wohnungs_register,KML||https://tinyurl.com/yy7ya4g9/ZH/0243_bdg_erw.kml" TargetMode="External"/><Relationship Id="rId902" Type="http://schemas.openxmlformats.org/officeDocument/2006/relationships/hyperlink" Target="https://map.geo.admin.ch/?zoom=13&amp;E=2708093.041&amp;N=1239495.582&amp;layers=ch.kantone.cadastralwebmap-farbe,ch.swisstopo.amtliches-strassenverzeichnis,ch.bfs.gebaeude_wohnungs_register,KML||https://tinyurl.com/yy7ya4g9/ZH/0117_bdg_erw.kml" TargetMode="External"/><Relationship Id="rId1837" Type="http://schemas.openxmlformats.org/officeDocument/2006/relationships/hyperlink" Target="https://map.geo.admin.ch/?zoom=13&amp;E=2692255.511&amp;N=1268000.909&amp;layers=ch.kantone.cadastralwebmap-farbe,ch.swisstopo.amtliches-strassenverzeichnis,ch.bfs.gebaeude_wohnungs_register,KML||https://tinyurl.com/yy7ya4g9/ZH/0223_bdg_erw.kml" TargetMode="External"/><Relationship Id="rId31" Type="http://schemas.openxmlformats.org/officeDocument/2006/relationships/hyperlink" Target="https://map.geo.admin.ch/?zoom=13&amp;E=2677364&amp;N=1240988&amp;layers=ch.kantone.cadastralwebmap-farbe,ch.swisstopo.amtliches-strassenverzeichnis,ch.bfs.gebaeude_wohnungs_register,KML||https://tinyurl.com/yy7ya4g9/ZH/0003_bdg_erw.kml" TargetMode="External"/><Relationship Id="rId2099" Type="http://schemas.openxmlformats.org/officeDocument/2006/relationships/hyperlink" Target="https://map.geo.admin.ch/?zoom=13&amp;E=2692680&amp;N=1231387&amp;layers=ch.kantone.cadastralwebmap-farbe,ch.swisstopo.amtliches-strassenverzeichnis,ch.bfs.gebaeude_wohnungs_register,KML||https://tinyurl.com/yy7ya4g9/ZH/0293_bdg_erw.kml" TargetMode="External"/><Relationship Id="rId180" Type="http://schemas.openxmlformats.org/officeDocument/2006/relationships/hyperlink" Target="https://map.geo.admin.ch/?zoom=13&amp;E=2689355.842&amp;N=1255642.562&amp;layers=ch.kantone.cadastralwebmap-farbe,ch.swisstopo.amtliches-strassenverzeichnis,ch.bfs.gebaeude_wohnungs_register,KML||https://tinyurl.com/yy7ya4g9/ZH/0052_bdg_erw.kml" TargetMode="External"/><Relationship Id="rId278" Type="http://schemas.openxmlformats.org/officeDocument/2006/relationships/hyperlink" Target="https://map.geo.admin.ch/?zoom=13&amp;E=2680707&amp;N=1262290&amp;layers=ch.kantone.cadastralwebmap-farbe,ch.swisstopo.amtliches-strassenverzeichnis,ch.bfs.gebaeude_wohnungs_register,KML||https://tinyurl.com/yy7ya4g9/ZH/0060_bdg_erw.kml" TargetMode="External"/><Relationship Id="rId1904" Type="http://schemas.openxmlformats.org/officeDocument/2006/relationships/hyperlink" Target="https://map.geo.admin.ch/?zoom=13&amp;E=2692193.588&amp;N=1263461.738&amp;layers=ch.kantone.cadastralwebmap-farbe,ch.swisstopo.amtliches-strassenverzeichnis,ch.bfs.gebaeude_wohnungs_register,KML||https://tinyurl.com/yy7ya4g9/ZH/0230_bdg_erw.kml" TargetMode="External"/><Relationship Id="rId485" Type="http://schemas.openxmlformats.org/officeDocument/2006/relationships/hyperlink" Target="https://map.geo.admin.ch/?zoom=13&amp;E=2684517.59&amp;N=1260795.06&amp;layers=ch.kantone.cadastralwebmap-farbe,ch.swisstopo.amtliches-strassenverzeichnis,ch.bfs.gebaeude_wohnungs_register,KML||https://tinyurl.com/yy7ya4g9/ZH/0072_bdg_erw.kml" TargetMode="External"/><Relationship Id="rId692" Type="http://schemas.openxmlformats.org/officeDocument/2006/relationships/hyperlink" Target="https://map.geo.admin.ch/?zoom=13&amp;E=2684179.922&amp;N=1254400.397&amp;layers=ch.kantone.cadastralwebmap-farbe,ch.swisstopo.amtliches-strassenverzeichnis,ch.bfs.gebaeude_wohnungs_register,KML||https://tinyurl.com/yy7ya4g9/ZH/0097_bdg_erw.kml" TargetMode="External"/><Relationship Id="rId2166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138" Type="http://schemas.openxmlformats.org/officeDocument/2006/relationships/hyperlink" Target="https://map.geo.admin.ch/?zoom=13&amp;E=2689585.118&amp;N=1280798.131&amp;layers=ch.kantone.cadastralwebmap-farbe,ch.swisstopo.amtliches-strassenverzeichnis,ch.bfs.gebaeude_wohnungs_register,KML||https://tinyurl.com/yy7ya4g9/ZH/0034_bdg_erw.kml" TargetMode="External"/><Relationship Id="rId345" Type="http://schemas.openxmlformats.org/officeDocument/2006/relationships/hyperlink" Target="https://map.geo.admin.ch/?zoom=13&amp;E=2686296.28&amp;N=1256536.105&amp;layers=ch.kantone.cadastralwebmap-farbe,ch.swisstopo.amtliches-strassenverzeichnis,ch.bfs.gebaeude_wohnungs_register,KML||https://tinyurl.com/yy7ya4g9/ZH/0062_bdg_erw.kml" TargetMode="External"/><Relationship Id="rId552" Type="http://schemas.openxmlformats.org/officeDocument/2006/relationships/hyperlink" Target="https://map.geo.admin.ch/?zoom=13&amp;E=2676964&amp;N=1259641&amp;layers=ch.kantone.cadastralwebmap-farbe,ch.swisstopo.amtliches-strassenverzeichnis,ch.bfs.gebaeude_wohnungs_register,KML||https://tinyurl.com/yy7ya4g9/ZH/0086_bdg_erw.kml" TargetMode="External"/><Relationship Id="rId997" Type="http://schemas.openxmlformats.org/officeDocument/2006/relationships/hyperlink" Target="https://map.geo.admin.ch/?zoom=13&amp;E=2703508.825&amp;N=1243283.755&amp;layers=ch.kantone.cadastralwebmap-farbe,ch.swisstopo.amtliches-strassenverzeichnis,ch.bfs.gebaeude_wohnungs_register,KML||https://tinyurl.com/yy7ya4g9/ZH/0121_bdg_erw.kml" TargetMode="External"/><Relationship Id="rId1182" Type="http://schemas.openxmlformats.org/officeDocument/2006/relationships/hyperlink" Target="https://map.geo.admin.ch/?zoom=13&amp;E=2694723.206&amp;N=1229779.563&amp;layers=ch.kantone.cadastralwebmap-farbe,ch.swisstopo.amtliches-strassenverzeichnis,ch.bfs.gebaeude_wohnungs_register,KML||https://tinyurl.com/yy7ya4g9/ZH/0138_bdg_erw.kml" TargetMode="External"/><Relationship Id="rId2026" Type="http://schemas.openxmlformats.org/officeDocument/2006/relationships/hyperlink" Target="https://map.geo.admin.ch/?zoom=13&amp;E=2677589.081&amp;N=1246112.414&amp;layers=ch.kantone.cadastralwebmap-farbe,ch.swisstopo.amtliches-strassenverzeichnis,ch.bfs.gebaeude_wohnungs_register,KML||https://tinyurl.com/yy7ya4g9/ZH/0248_bdg_erw.kml" TargetMode="External"/><Relationship Id="rId205" Type="http://schemas.openxmlformats.org/officeDocument/2006/relationships/hyperlink" Target="https://map.geo.admin.ch/?zoom=13&amp;E=2683047.686&amp;N=1262559.914&amp;layers=ch.kantone.cadastralwebmap-farbe,ch.swisstopo.amtliches-strassenverzeichnis,ch.bfs.gebaeude_wohnungs_register,KML||https://tinyurl.com/yy7ya4g9/ZH/0053_bdg_erw.kml" TargetMode="External"/><Relationship Id="rId412" Type="http://schemas.openxmlformats.org/officeDocument/2006/relationships/hyperlink" Target="https://map.geo.admin.ch/?zoom=13&amp;E=2684612.402&amp;N=1254193.721&amp;layers=ch.kantone.cadastralwebmap-farbe,ch.swisstopo.amtliches-strassenverzeichnis,ch.bfs.gebaeude_wohnungs_register,KML||https://tinyurl.com/yy7ya4g9/ZH/0066_bdg_erw.kml" TargetMode="External"/><Relationship Id="rId857" Type="http://schemas.openxmlformats.org/officeDocument/2006/relationships/hyperlink" Target="https://map.geo.admin.ch/?zoom=13&amp;E=2707745.666&amp;N=1239473.711&amp;layers=ch.kantone.cadastralwebmap-farbe,ch.swisstopo.amtliches-strassenverzeichnis,ch.bfs.gebaeude_wohnungs_register,KML||https://tinyurl.com/yy7ya4g9/ZH/0117_bdg_erw.kml" TargetMode="External"/><Relationship Id="rId1042" Type="http://schemas.openxmlformats.org/officeDocument/2006/relationships/hyperlink" Target="https://map.geo.admin.ch/?zoom=13&amp;E=2682099.45&amp;N=1239798.62&amp;layers=ch.kantone.cadastralwebmap-farbe,ch.swisstopo.amtliches-strassenverzeichnis,ch.bfs.gebaeude_wohnungs_register,KML||https://tinyurl.com/yy7ya4g9/ZH/0131_bdg_erw.kml" TargetMode="External"/><Relationship Id="rId1487" Type="http://schemas.openxmlformats.org/officeDocument/2006/relationships/hyperlink" Target="https://map.geo.admin.ch/?zoom=13&amp;E=2693074.163&amp;N=1254112.883&amp;layers=ch.kantone.cadastralwebmap-farbe,ch.swisstopo.amtliches-strassenverzeichnis,ch.bfs.gebaeude_wohnungs_register,KML||https://tinyurl.com/yy7ya4g9/ZH/0176_bdg_erw.kml" TargetMode="External"/><Relationship Id="rId1694" Type="http://schemas.openxmlformats.org/officeDocument/2006/relationships/hyperlink" Target="https://map.geo.admin.ch/?zoom=13&amp;E=2697003&amp;N=1244852&amp;layers=ch.kantone.cadastralwebmap-farbe,ch.swisstopo.amtliches-strassenverzeichnis,ch.bfs.gebaeude_wohnungs_register,KML||https://tinyurl.com/yy7ya4g9/ZH/0198_bdg_erw.kml" TargetMode="External"/><Relationship Id="rId717" Type="http://schemas.openxmlformats.org/officeDocument/2006/relationships/hyperlink" Target="https://map.geo.admin.ch/?zoom=13&amp;E=2682372.71&amp;N=1255914.292&amp;layers=ch.kantone.cadastralwebmap-farbe,ch.swisstopo.amtliches-strassenverzeichnis,ch.bfs.gebaeude_wohnungs_register,KML||https://tinyurl.com/yy7ya4g9/ZH/0097_bdg_erw.kml" TargetMode="External"/><Relationship Id="rId924" Type="http://schemas.openxmlformats.org/officeDocument/2006/relationships/hyperlink" Target="https://map.geo.admin.ch/?zoom=13&amp;E=2700447.262&amp;N=1244547.522&amp;layers=ch.kantone.cadastralwebmap-farbe,ch.swisstopo.amtliches-strassenverzeichnis,ch.bfs.gebaeude_wohnungs_register,KML||https://tinyurl.com/yy7ya4g9/ZH/0119_bdg_erw.kml" TargetMode="External"/><Relationship Id="rId1347" Type="http://schemas.openxmlformats.org/officeDocument/2006/relationships/hyperlink" Target="https://map.geo.admin.ch/?zoom=13&amp;E=2694421.33&amp;N=1235110.491&amp;layers=ch.kantone.cadastralwebmap-farbe,ch.swisstopo.amtliches-strassenverzeichnis,ch.bfs.gebaeude_wohnungs_register,KML||https://tinyurl.com/yy7ya4g9/ZH/0155_bdg_erw.kml" TargetMode="External"/><Relationship Id="rId1554" Type="http://schemas.openxmlformats.org/officeDocument/2006/relationships/hyperlink" Target="https://map.geo.admin.ch/?zoom=13&amp;E=2687717&amp;N=1251040&amp;layers=ch.kantone.cadastralwebmap-farbe,ch.swisstopo.amtliches-strassenverzeichnis,ch.bfs.gebaeude_wohnungs_register,KML||https://tinyurl.com/yy7ya4g9/ZH/0191_bdg_erw.kml" TargetMode="External"/><Relationship Id="rId1761" Type="http://schemas.openxmlformats.org/officeDocument/2006/relationships/hyperlink" Target="https://map.geo.admin.ch/?zoom=13&amp;E=2693928.738&amp;N=1248580.718&amp;layers=ch.kantone.cadastralwebmap-farbe,ch.swisstopo.amtliches-strassenverzeichnis,ch.bfs.gebaeude_wohnungs_register,KML||https://tinyurl.com/yy7ya4g9/ZH/0199_bdg_erw.kml" TargetMode="External"/><Relationship Id="rId1999" Type="http://schemas.openxmlformats.org/officeDocument/2006/relationships/hyperlink" Target="https://map.geo.admin.ch/?zoom=13&amp;E=2672145.995&amp;N=1253827.572&amp;layers=ch.kantone.cadastralwebmap-farbe,ch.swisstopo.amtliches-strassenverzeichnis,ch.bfs.gebaeude_wohnungs_register,KML||https://tinyurl.com/yy7ya4g9/ZH/0246_bdg_erw.kml" TargetMode="External"/><Relationship Id="rId53" Type="http://schemas.openxmlformats.org/officeDocument/2006/relationships/hyperlink" Target="https://map.geo.admin.ch/?zoom=13&amp;E=2682205.117&amp;N=1231357.234&amp;layers=ch.kantone.cadastralwebmap-farbe,ch.swisstopo.amtliches-strassenverzeichnis,ch.bfs.gebaeude_wohnungs_register,KML||https://tinyurl.com/yy7ya4g9/ZH/0006_bdg_erw.kml" TargetMode="External"/><Relationship Id="rId1207" Type="http://schemas.openxmlformats.org/officeDocument/2006/relationships/hyperlink" Target="https://map.geo.admin.ch/?zoom=13&amp;E=2684251.13&amp;N=1240589.743&amp;layers=ch.kantone.cadastralwebmap-farbe,ch.swisstopo.amtliches-strassenverzeichnis,ch.bfs.gebaeude_wohnungs_register,KML||https://tinyurl.com/yy7ya4g9/ZH/0139_bdg_erw.kml" TargetMode="External"/><Relationship Id="rId1414" Type="http://schemas.openxmlformats.org/officeDocument/2006/relationships/hyperlink" Target="https://map.geo.admin.ch/?zoom=13&amp;E=2693796.482&amp;N=1235796.565&amp;layers=ch.kantone.cadastralwebmap-farbe,ch.swisstopo.amtliches-strassenverzeichnis,ch.bfs.gebaeude_wohnungs_register,KML||https://tinyurl.com/yy7ya4g9/ZH/0159_bdg_erw.kml" TargetMode="External"/><Relationship Id="rId1621" Type="http://schemas.openxmlformats.org/officeDocument/2006/relationships/hyperlink" Target="https://map.geo.admin.ch/?zoom=13&amp;E=2689916.34&amp;N=1250479.685&amp;layers=ch.kantone.cadastralwebmap-farbe,ch.swisstopo.amtliches-strassenverzeichnis,ch.bfs.gebaeude_wohnungs_register,KML||https://tinyurl.com/yy7ya4g9/ZH/0191_bdg_erw.kml" TargetMode="External"/><Relationship Id="rId1859" Type="http://schemas.openxmlformats.org/officeDocument/2006/relationships/hyperlink" Target="https://map.geo.admin.ch/?zoom=13&amp;E=2697281.981&amp;N=1265810.77&amp;layers=ch.kantone.cadastralwebmap-farbe,ch.swisstopo.amtliches-strassenverzeichnis,ch.bfs.gebaeude_wohnungs_register,KML||https://tinyurl.com/yy7ya4g9/ZH/0227_bdg_erw.kml" TargetMode="External"/><Relationship Id="rId1719" Type="http://schemas.openxmlformats.org/officeDocument/2006/relationships/hyperlink" Target="https://map.geo.admin.ch/?zoom=13&amp;E=2692964.902&amp;N=1249061.836&amp;layers=ch.kantone.cadastralwebmap-farbe,ch.swisstopo.amtliches-strassenverzeichnis,ch.bfs.gebaeude_wohnungs_register,KML||https://tinyurl.com/yy7ya4g9/ZH/0199_bdg_erw.kml" TargetMode="External"/><Relationship Id="rId1926" Type="http://schemas.openxmlformats.org/officeDocument/2006/relationships/hyperlink" Target="https://map.geo.admin.ch/?zoom=13&amp;E=2674779&amp;N=1244805&amp;layers=ch.kantone.cadastralwebmap-farbe,ch.swisstopo.amtliches-strassenverzeichnis,ch.bfs.gebaeude_wohnungs_register,KML||https://tinyurl.com/yy7ya4g9/ZH/0242_bdg_erw.kml" TargetMode="External"/><Relationship Id="rId2090" Type="http://schemas.openxmlformats.org/officeDocument/2006/relationships/hyperlink" Target="https://map.geo.admin.ch/?zoom=13&amp;E=2691623.015&amp;N=1233384.734&amp;layers=ch.kantone.cadastralwebmap-farbe,ch.swisstopo.amtliches-strassenverzeichnis,ch.bfs.gebaeude_wohnungs_register,KML||https://tinyurl.com/yy7ya4g9/ZH/0293_bdg_erw.kml" TargetMode="External"/><Relationship Id="rId2188" Type="http://schemas.openxmlformats.org/officeDocument/2006/relationships/hyperlink" Target="https://map.geo.admin.ch/?zoom=13&amp;E=2697460.01&amp;N=1251183.856&amp;layers=ch.kantone.cadastralwebmap-farbe,ch.swisstopo.amtliches-strassenverzeichnis,ch.bfs.gebaeude_wohnungs_register,KML||https://tinyurl.com/yy7ya4g9/ZH/0296_bdg_erw.kml" TargetMode="External"/><Relationship Id="rId367" Type="http://schemas.openxmlformats.org/officeDocument/2006/relationships/hyperlink" Target="https://map.geo.admin.ch/?zoom=13&amp;E=2686408.087&amp;N=1257063.151&amp;layers=ch.kantone.cadastralwebmap-farbe,ch.swisstopo.amtliches-strassenverzeichnis,ch.bfs.gebaeude_wohnungs_register,KML||https://tinyurl.com/yy7ya4g9/ZH/0062_bdg_erw.kml" TargetMode="External"/><Relationship Id="rId574" Type="http://schemas.openxmlformats.org/officeDocument/2006/relationships/hyperlink" Target="https://map.geo.admin.ch/?zoom=13&amp;E=2680122&amp;N=1260042&amp;layers=ch.kantone.cadastralwebmap-farbe,ch.swisstopo.amtliches-strassenverzeichnis,ch.bfs.gebaeude_wohnungs_register,KML||https://tinyurl.com/yy7ya4g9/ZH/0089_bdg_erw.kml" TargetMode="External"/><Relationship Id="rId2048" Type="http://schemas.openxmlformats.org/officeDocument/2006/relationships/hyperlink" Target="https://map.geo.admin.ch/?zoom=13&amp;E=2675323.497&amp;N=1252411.639&amp;layers=ch.kantone.cadastralwebmap-farbe,ch.swisstopo.amtliches-strassenverzeichnis,ch.bfs.gebaeude_wohnungs_register,KML||https://tinyurl.com/yy7ya4g9/ZH/0251_bdg_erw.kml" TargetMode="External"/><Relationship Id="rId227" Type="http://schemas.openxmlformats.org/officeDocument/2006/relationships/hyperlink" Target="https://map.geo.admin.ch/?zoom=13&amp;E=2689555.592&amp;N=1252123.345&amp;layers=ch.kantone.cadastralwebmap-farbe,ch.swisstopo.amtliches-strassenverzeichnis,ch.bfs.gebaeude_wohnungs_register,KML||https://tinyurl.com/yy7ya4g9/ZH/0054_bdg_erw.kml" TargetMode="External"/><Relationship Id="rId781" Type="http://schemas.openxmlformats.org/officeDocument/2006/relationships/hyperlink" Target="https://map.geo.admin.ch/?zoom=13&amp;E=2705757.055&amp;N=1236211.296&amp;layers=ch.kantone.cadastralwebmap-farbe,ch.swisstopo.amtliches-strassenverzeichnis,ch.bfs.gebaeude_wohnungs_register,KML||https://tinyurl.com/yy7ya4g9/ZH/0113_bdg_erw.kml" TargetMode="External"/><Relationship Id="rId879" Type="http://schemas.openxmlformats.org/officeDocument/2006/relationships/hyperlink" Target="https://map.geo.admin.ch/?zoom=13&amp;E=2707725.819&amp;N=1239500.725&amp;layers=ch.kantone.cadastralwebmap-farbe,ch.swisstopo.amtliches-strassenverzeichnis,ch.bfs.gebaeude_wohnungs_register,KML||https://tinyurl.com/yy7ya4g9/ZH/0117_bdg_erw.kml" TargetMode="External"/><Relationship Id="rId434" Type="http://schemas.openxmlformats.org/officeDocument/2006/relationships/hyperlink" Target="https://map.geo.admin.ch/?zoom=13&amp;E=2682817.184&amp;N=1273559.491&amp;layers=ch.kantone.cadastralwebmap-farbe,ch.swisstopo.amtliches-strassenverzeichnis,ch.bfs.gebaeude_wohnungs_register,KML||https://tinyurl.com/yy7ya4g9/ZH/0067_bdg_erw.kml" TargetMode="External"/><Relationship Id="rId641" Type="http://schemas.openxmlformats.org/officeDocument/2006/relationships/hyperlink" Target="https://map.geo.admin.ch/?zoom=13&amp;E=2672716.967&amp;N=1260257.54&amp;layers=ch.kantone.cadastralwebmap-farbe,ch.swisstopo.amtliches-strassenverzeichnis,ch.bfs.gebaeude_wohnungs_register,KML||https://tinyurl.com/yy7ya4g9/ZH/0093_bdg_erw.kml" TargetMode="External"/><Relationship Id="rId739" Type="http://schemas.openxmlformats.org/officeDocument/2006/relationships/hyperlink" Target="https://map.geo.admin.ch/?zoom=13&amp;E=2675874.626&amp;N=1260155.039&amp;layers=ch.kantone.cadastralwebmap-farbe,ch.swisstopo.amtliches-strassenverzeichnis,ch.bfs.gebaeude_wohnungs_register,KML||https://tinyurl.com/yy7ya4g9/ZH/0101_bdg_erw.kml" TargetMode="External"/><Relationship Id="rId1064" Type="http://schemas.openxmlformats.org/officeDocument/2006/relationships/hyperlink" Target="https://map.geo.admin.ch/?zoom=13&amp;E=2684103.841&amp;N=1241196.065&amp;layers=ch.kantone.cadastralwebmap-farbe,ch.swisstopo.amtliches-strassenverzeichnis,ch.bfs.gebaeude_wohnungs_register,KML||https://tinyurl.com/yy7ya4g9/ZH/0135_bdg_erw.kml" TargetMode="External"/><Relationship Id="rId1271" Type="http://schemas.openxmlformats.org/officeDocument/2006/relationships/hyperlink" Target="https://map.geo.admin.ch/?zoom=13&amp;E=2688056.329&amp;N=1239999.946&amp;layers=ch.kantone.cadastralwebmap-farbe,ch.swisstopo.amtliches-strassenverzeichnis,ch.bfs.gebaeude_wohnungs_register,KML||https://tinyurl.com/yy7ya4g9/ZH/0151_bdg_erw.kml" TargetMode="External"/><Relationship Id="rId1369" Type="http://schemas.openxmlformats.org/officeDocument/2006/relationships/hyperlink" Target="https://map.geo.admin.ch/?zoom=13&amp;E=2691843.822&amp;N=1235769.111&amp;layers=ch.kantone.cadastralwebmap-farbe,ch.swisstopo.amtliches-strassenverzeichnis,ch.bfs.gebaeude_wohnungs_register,KML||https://tinyurl.com/yy7ya4g9/ZH/0156_bdg_erw.kml" TargetMode="External"/><Relationship Id="rId1576" Type="http://schemas.openxmlformats.org/officeDocument/2006/relationships/hyperlink" Target="https://map.geo.admin.ch/?zoom=13&amp;E=2690906&amp;N=1250048&amp;layers=ch.kantone.cadastralwebmap-farbe,ch.swisstopo.amtliches-strassenverzeichnis,ch.bfs.gebaeude_wohnungs_register,KML||https://tinyurl.com/yy7ya4g9/ZH/0191_bdg_erw.kml" TargetMode="External"/><Relationship Id="rId2115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501" Type="http://schemas.openxmlformats.org/officeDocument/2006/relationships/hyperlink" Target="https://map.geo.admin.ch/?zoom=13&amp;E=2675454&amp;N=1264027&amp;layers=ch.kantone.cadastralwebmap-farbe,ch.swisstopo.amtliches-strassenverzeichnis,ch.bfs.gebaeude_wohnungs_register,KML||https://tinyurl.com/yy7ya4g9/ZH/0081_bdg_erw.kml" TargetMode="External"/><Relationship Id="rId946" Type="http://schemas.openxmlformats.org/officeDocument/2006/relationships/hyperlink" Target="https://map.geo.admin.ch/?zoom=13&amp;E=2699693.901&amp;N=1243662.274&amp;layers=ch.kantone.cadastralwebmap-farbe,ch.swisstopo.amtliches-strassenverzeichnis,ch.bfs.gebaeude_wohnungs_register,KML||https://tinyurl.com/yy7ya4g9/ZH/0119_bdg_erw.kml" TargetMode="External"/><Relationship Id="rId1131" Type="http://schemas.openxmlformats.org/officeDocument/2006/relationships/hyperlink" Target="https://map.geo.admin.ch/?zoom=13&amp;E=2686086.489&amp;N=1237350.738&amp;layers=ch.kantone.cadastralwebmap-farbe,ch.swisstopo.amtliches-strassenverzeichnis,ch.bfs.gebaeude_wohnungs_register,KML||https://tinyurl.com/yy7ya4g9/ZH/0137_bdg_erw.kml" TargetMode="External"/><Relationship Id="rId1229" Type="http://schemas.openxmlformats.org/officeDocument/2006/relationships/hyperlink" Target="https://map.geo.admin.ch/?zoom=13&amp;E=2684594.92&amp;N=1239557.173&amp;layers=ch.kantone.cadastralwebmap-farbe,ch.swisstopo.amtliches-strassenverzeichnis,ch.bfs.gebaeude_wohnungs_register,KML||https://tinyurl.com/yy7ya4g9/ZH/0139_bdg_erw.kml" TargetMode="External"/><Relationship Id="rId1783" Type="http://schemas.openxmlformats.org/officeDocument/2006/relationships/hyperlink" Target="https://map.geo.admin.ch/?zoom=13&amp;E=2689452&amp;N=1253285&amp;layers=ch.kantone.cadastralwebmap-farbe,ch.swisstopo.amtliches-strassenverzeichnis,ch.bfs.gebaeude_wohnungs_register,KML||https://tinyurl.com/yy7ya4g9/ZH/0200_bdg_erw.kml" TargetMode="External"/><Relationship Id="rId1990" Type="http://schemas.openxmlformats.org/officeDocument/2006/relationships/hyperlink" Target="https://map.geo.admin.ch/?zoom=13&amp;E=2677777.717&amp;N=1251262.21&amp;layers=ch.kantone.cadastralwebmap-farbe,ch.swisstopo.amtliches-strassenverzeichnis,ch.bfs.gebaeude_wohnungs_register,KML||https://tinyurl.com/yy7ya4g9/ZH/0245_bdg_erw.kml" TargetMode="External"/><Relationship Id="rId75" Type="http://schemas.openxmlformats.org/officeDocument/2006/relationships/hyperlink" Target="https://map.geo.admin.ch/?zoom=13&amp;E=2678128&amp;N=1233372&amp;layers=ch.kantone.cadastralwebmap-farbe,ch.swisstopo.amtliches-strassenverzeichnis,ch.bfs.gebaeude_wohnungs_register,KML||https://tinyurl.com/yy7ya4g9/ZH/0009_bdg_erw.kml" TargetMode="External"/><Relationship Id="rId806" Type="http://schemas.openxmlformats.org/officeDocument/2006/relationships/hyperlink" Target="https://map.geo.admin.ch/?zoom=13&amp;E=2705939.109&amp;N=1240436.444&amp;layers=ch.kantone.cadastralwebmap-farbe,ch.swisstopo.amtliches-strassenverzeichnis,ch.bfs.gebaeude_wohnungs_register,KML||https://tinyurl.com/yy7ya4g9/ZH/0117_bdg_erw.kml" TargetMode="External"/><Relationship Id="rId1436" Type="http://schemas.openxmlformats.org/officeDocument/2006/relationships/hyperlink" Target="https://map.geo.admin.ch/?zoom=13&amp;E=2689248.652&amp;N=1242933.161&amp;layers=ch.kantone.cadastralwebmap-farbe,ch.swisstopo.amtliches-strassenverzeichnis,ch.bfs.gebaeude_wohnungs_register,KML||https://tinyurl.com/yy7ya4g9/ZH/0160_bdg_erw.kml" TargetMode="External"/><Relationship Id="rId1643" Type="http://schemas.openxmlformats.org/officeDocument/2006/relationships/hyperlink" Target="https://map.geo.admin.ch/?zoom=13&amp;E=2694407&amp;N=1239041&amp;layers=ch.kantone.cadastralwebmap-farbe,ch.swisstopo.amtliches-strassenverzeichnis,ch.bfs.gebaeude_wohnungs_register,KML||https://tinyurl.com/yy7ya4g9/ZH/0192_bdg_erw.kml" TargetMode="External"/><Relationship Id="rId1850" Type="http://schemas.openxmlformats.org/officeDocument/2006/relationships/hyperlink" Target="https://map.geo.admin.ch/?zoom=13&amp;E=2697964&amp;N=1265796&amp;layers=ch.kantone.cadastralwebmap-farbe,ch.swisstopo.amtliches-strassenverzeichnis,ch.bfs.gebaeude_wohnungs_register,KML||https://tinyurl.com/yy7ya4g9/ZH/0227_bdg_erw.kml" TargetMode="External"/><Relationship Id="rId1503" Type="http://schemas.openxmlformats.org/officeDocument/2006/relationships/hyperlink" Target="https://map.geo.admin.ch/?zoom=13&amp;E=2694864&amp;N=1257540&amp;layers=ch.kantone.cadastralwebmap-farbe,ch.swisstopo.amtliches-strassenverzeichnis,ch.bfs.gebaeude_wohnungs_register,KML||https://tinyurl.com/yy7ya4g9/ZH/0176_bdg_erw.kml" TargetMode="External"/><Relationship Id="rId1710" Type="http://schemas.openxmlformats.org/officeDocument/2006/relationships/hyperlink" Target="https://map.geo.admin.ch/?zoom=13&amp;E=2697837.354&amp;N=1244545.159&amp;layers=ch.kantone.cadastralwebmap-farbe,ch.swisstopo.amtliches-strassenverzeichnis,ch.bfs.gebaeude_wohnungs_register,KML||https://tinyurl.com/yy7ya4g9/ZH/0198_bdg_erw.kml" TargetMode="External"/><Relationship Id="rId1948" Type="http://schemas.openxmlformats.org/officeDocument/2006/relationships/hyperlink" Target="https://map.geo.admin.ch/?zoom=13&amp;E=2671528&amp;N=1250515&amp;layers=ch.kantone.cadastralwebmap-farbe,ch.swisstopo.amtliches-strassenverzeichnis,ch.bfs.gebaeude_wohnungs_register,KML||https://tinyurl.com/yy7ya4g9/ZH/0243_bdg_erw.kml" TargetMode="External"/><Relationship Id="rId291" Type="http://schemas.openxmlformats.org/officeDocument/2006/relationships/hyperlink" Target="https://map.geo.admin.ch/?zoom=13&amp;E=2680945&amp;N=1270741.875&amp;layers=ch.kantone.cadastralwebmap-farbe,ch.swisstopo.amtliches-strassenverzeichnis,ch.bfs.gebaeude_wohnungs_register,KML||https://tinyurl.com/yy7ya4g9/ZH/0061_bdg_erw.kml" TargetMode="External"/><Relationship Id="rId1808" Type="http://schemas.openxmlformats.org/officeDocument/2006/relationships/hyperlink" Target="https://map.geo.admin.ch/?zoom=13&amp;E=2701031.5&amp;N=1269906.375&amp;layers=ch.kantone.cadastralwebmap-farbe,ch.swisstopo.amtliches-strassenverzeichnis,ch.bfs.gebaeude_wohnungs_register,KML||https://tinyurl.com/yy7ya4g9/ZH/0211_bdg_erw.kml" TargetMode="External"/><Relationship Id="rId151" Type="http://schemas.openxmlformats.org/officeDocument/2006/relationships/hyperlink" Target="https://map.geo.admin.ch/?zoom=13&amp;E=2687557.22&amp;N=1277525.684&amp;layers=ch.kantone.cadastralwebmap-farbe,ch.swisstopo.amtliches-strassenverzeichnis,ch.bfs.gebaeude_wohnungs_register,KML||https://tinyurl.com/yy7ya4g9/ZH/0038_bdg_erw.kml" TargetMode="External"/><Relationship Id="rId389" Type="http://schemas.openxmlformats.org/officeDocument/2006/relationships/hyperlink" Target="https://map.geo.admin.ch/?zoom=13&amp;E=2689509.526&amp;N=1260470.903&amp;layers=ch.kantone.cadastralwebmap-farbe,ch.swisstopo.amtliches-strassenverzeichnis,ch.bfs.gebaeude_wohnungs_register,KML||https://tinyurl.com/yy7ya4g9/ZH/0065_bdg_erw.kml" TargetMode="External"/><Relationship Id="rId596" Type="http://schemas.openxmlformats.org/officeDocument/2006/relationships/hyperlink" Target="https://map.geo.admin.ch/?zoom=13&amp;E=2677783.782&amp;N=1257794.992&amp;layers=ch.kantone.cadastralwebmap-farbe,ch.swisstopo.amtliches-strassenverzeichnis,ch.bfs.gebaeude_wohnungs_register,KML||https://tinyurl.com/yy7ya4g9/ZH/0090_bdg_erw.kml" TargetMode="External"/><Relationship Id="rId249" Type="http://schemas.openxmlformats.org/officeDocument/2006/relationships/hyperlink" Target="https://map.geo.admin.ch/?zoom=13&amp;E=2687031&amp;N=1261633&amp;layers=ch.kantone.cadastralwebmap-farbe,ch.swisstopo.amtliches-strassenverzeichnis,ch.bfs.gebaeude_wohnungs_register,KML||https://tinyurl.com/yy7ya4g9/ZH/0056_bdg_erw.kml" TargetMode="External"/><Relationship Id="rId456" Type="http://schemas.openxmlformats.org/officeDocument/2006/relationships/hyperlink" Target="https://map.geo.admin.ch/?zoom=13&amp;E=2686485.749&amp;N=1252191.818&amp;layers=ch.kantone.cadastralwebmap-farbe,ch.swisstopo.amtliches-strassenverzeichnis,ch.bfs.gebaeude_wohnungs_register,KML||https://tinyurl.com/yy7ya4g9/ZH/0069_bdg_erw.kml" TargetMode="External"/><Relationship Id="rId663" Type="http://schemas.openxmlformats.org/officeDocument/2006/relationships/hyperlink" Target="https://map.geo.admin.ch/?zoom=13&amp;E=2677817.245&amp;N=1254085.628&amp;layers=ch.kantone.cadastralwebmap-farbe,ch.swisstopo.amtliches-strassenverzeichnis,ch.bfs.gebaeude_wohnungs_register,KML||https://tinyurl.com/yy7ya4g9/ZH/0096_bdg_erw.kml" TargetMode="External"/><Relationship Id="rId870" Type="http://schemas.openxmlformats.org/officeDocument/2006/relationships/hyperlink" Target="https://map.geo.admin.ch/?zoom=13&amp;E=2707709.585&amp;N=1239538.898&amp;layers=ch.kantone.cadastralwebmap-farbe,ch.swisstopo.amtliches-strassenverzeichnis,ch.bfs.gebaeude_wohnungs_register,KML||https://tinyurl.com/yy7ya4g9/ZH/0117_bdg_erw.kml" TargetMode="External"/><Relationship Id="rId1086" Type="http://schemas.openxmlformats.org/officeDocument/2006/relationships/hyperlink" Target="https://map.geo.admin.ch/?zoom=13&amp;E=2683382.188&amp;N=1242587.683&amp;layers=ch.kantone.cadastralwebmap-farbe,ch.swisstopo.amtliches-strassenverzeichnis,ch.bfs.gebaeude_wohnungs_register,KML||https://tinyurl.com/yy7ya4g9/ZH/0135_bdg_erw.kml" TargetMode="External"/><Relationship Id="rId1293" Type="http://schemas.openxmlformats.org/officeDocument/2006/relationships/hyperlink" Target="https://map.geo.admin.ch/?zoom=13&amp;E=2699528&amp;N=1234100&amp;layers=ch.kantone.cadastralwebmap-farbe,ch.swisstopo.amtliches-strassenverzeichnis,ch.bfs.gebaeude_wohnungs_register,KML||https://tinyurl.com/yy7ya4g9/ZH/0153_bdg_erw.kml" TargetMode="External"/><Relationship Id="rId2137" Type="http://schemas.openxmlformats.org/officeDocument/2006/relationships/hyperlink" Target="https://map.geo.admin.ch/?zoom=13&amp;E=2707998.621&amp;N=1261129.353&amp;layers=ch.kantone.cadastralwebmap-farbe,ch.swisstopo.amtliches-strassenverzeichnis,ch.bfs.gebaeude_wohnungs_register,KML||https://tinyurl.com/yy7ya4g9/ZH/0294_bdg_erw.kml" TargetMode="External"/><Relationship Id="rId109" Type="http://schemas.openxmlformats.org/officeDocument/2006/relationships/hyperlink" Target="https://map.geo.admin.ch/?zoom=13&amp;E=2679803.575&amp;N=1240825.825&amp;layers=ch.kantone.cadastralwebmap-farbe,ch.swisstopo.amtliches-strassenverzeichnis,ch.bfs.gebaeude_wohnungs_register,KML||https://tinyurl.com/yy7ya4g9/ZH/0013_bdg_erw.kml" TargetMode="External"/><Relationship Id="rId316" Type="http://schemas.openxmlformats.org/officeDocument/2006/relationships/hyperlink" Target="https://map.geo.admin.ch/?zoom=13&amp;E=2686088.089&amp;N=1255297.696&amp;layers=ch.kantone.cadastralwebmap-farbe,ch.swisstopo.amtliches-strassenverzeichnis,ch.bfs.gebaeude_wohnungs_register,KML||https://tinyurl.com/yy7ya4g9/ZH/0062_bdg_erw.kml" TargetMode="External"/><Relationship Id="rId523" Type="http://schemas.openxmlformats.org/officeDocument/2006/relationships/hyperlink" Target="https://map.geo.admin.ch/?zoom=13&amp;E=2675425.019&amp;N=1257280.814&amp;layers=ch.kantone.cadastralwebmap-farbe,ch.swisstopo.amtliches-strassenverzeichnis,ch.bfs.gebaeude_wohnungs_register,KML||https://tinyurl.com/yy7ya4g9/ZH/0083_bdg_erw.kml" TargetMode="External"/><Relationship Id="rId968" Type="http://schemas.openxmlformats.org/officeDocument/2006/relationships/hyperlink" Target="https://map.geo.admin.ch/?zoom=13&amp;E=2703102.715&amp;N=1243481.915&amp;layers=ch.kantone.cadastralwebmap-farbe,ch.swisstopo.amtliches-strassenverzeichnis,ch.bfs.gebaeude_wohnungs_register,KML||https://tinyurl.com/yy7ya4g9/ZH/0121_bdg_erw.kml" TargetMode="External"/><Relationship Id="rId1153" Type="http://schemas.openxmlformats.org/officeDocument/2006/relationships/hyperlink" Target="https://map.geo.admin.ch/?zoom=13&amp;E=2695642.424&amp;N=1229921.352&amp;layers=ch.kantone.cadastralwebmap-farbe,ch.swisstopo.amtliches-strassenverzeichnis,ch.bfs.gebaeude_wohnungs_register,KML||https://tinyurl.com/yy7ya4g9/ZH/0138_bdg_erw.kml" TargetMode="External"/><Relationship Id="rId1598" Type="http://schemas.openxmlformats.org/officeDocument/2006/relationships/hyperlink" Target="https://map.geo.admin.ch/?zoom=13&amp;E=2689459.699&amp;N=1250935.017&amp;layers=ch.kantone.cadastralwebmap-farbe,ch.swisstopo.amtliches-strassenverzeichnis,ch.bfs.gebaeude_wohnungs_register,KML||https://tinyurl.com/yy7ya4g9/ZH/0191_bdg_erw.kml" TargetMode="External"/><Relationship Id="rId2204" Type="http://schemas.openxmlformats.org/officeDocument/2006/relationships/hyperlink" Target="https://map.geo.admin.ch/?zoom=13&amp;E=2700752.634&amp;N=1264902.276&amp;layers=ch.kantone.cadastralwebmap-farbe,ch.swisstopo.amtliches-strassenverzeichnis,ch.bfs.gebaeude_wohnungs_register,KML||https://tinyurl.com/yy7ya4g9/ZH/0298_bdg_erw.kml" TargetMode="External"/><Relationship Id="rId97" Type="http://schemas.openxmlformats.org/officeDocument/2006/relationships/hyperlink" Target="https://map.geo.admin.ch/?zoom=13&amp;E=2674929.997&amp;N=1234921.176&amp;layers=ch.kantone.cadastralwebmap-farbe,ch.swisstopo.amtliches-strassenverzeichnis,ch.bfs.gebaeude_wohnungs_register,KML||https://tinyurl.com/yy7ya4g9/ZH/0010_bdg_erw.kml" TargetMode="External"/><Relationship Id="rId730" Type="http://schemas.openxmlformats.org/officeDocument/2006/relationships/hyperlink" Target="https://map.geo.admin.ch/?zoom=13&amp;E=2676495.474&amp;N=1261426.565&amp;layers=ch.kantone.cadastralwebmap-farbe,ch.swisstopo.amtliches-strassenverzeichnis,ch.bfs.gebaeude_wohnungs_register,KML||https://tinyurl.com/yy7ya4g9/ZH/0101_bdg_erw.kml" TargetMode="External"/><Relationship Id="rId828" Type="http://schemas.openxmlformats.org/officeDocument/2006/relationships/hyperlink" Target="https://map.geo.admin.ch/?zoom=13&amp;E=2706695.794&amp;N=1240471.156&amp;layers=ch.kantone.cadastralwebmap-farbe,ch.swisstopo.amtliches-strassenverzeichnis,ch.bfs.gebaeude_wohnungs_register,KML||https://tinyurl.com/yy7ya4g9/ZH/0117_bdg_erw.kml" TargetMode="External"/><Relationship Id="rId1013" Type="http://schemas.openxmlformats.org/officeDocument/2006/relationships/hyperlink" Target="https://map.geo.admin.ch/?zoom=13&amp;E=2703773.988&amp;N=1243289.87&amp;layers=ch.kantone.cadastralwebmap-farbe,ch.swisstopo.amtliches-strassenverzeichnis,ch.bfs.gebaeude_wohnungs_register,KML||https://tinyurl.com/yy7ya4g9/ZH/0121_bdg_erw.kml" TargetMode="External"/><Relationship Id="rId1360" Type="http://schemas.openxmlformats.org/officeDocument/2006/relationships/hyperlink" Target="https://map.geo.admin.ch/?zoom=13&amp;E=2689276.554&amp;N=1237128.006&amp;layers=ch.kantone.cadastralwebmap-farbe,ch.swisstopo.amtliches-strassenverzeichnis,ch.bfs.gebaeude_wohnungs_register,KML||https://tinyurl.com/yy7ya4g9/ZH/0156_bdg_erw.kml" TargetMode="External"/><Relationship Id="rId1458" Type="http://schemas.openxmlformats.org/officeDocument/2006/relationships/hyperlink" Target="https://map.geo.admin.ch/?zoom=13&amp;E=2688096&amp;N=1244205&amp;layers=ch.kantone.cadastralwebmap-farbe,ch.swisstopo.amtliches-strassenverzeichnis,ch.bfs.gebaeude_wohnungs_register,KML||https://tinyurl.com/yy7ya4g9/ZH/0161_bdg_erw.kml" TargetMode="External"/><Relationship Id="rId1665" Type="http://schemas.openxmlformats.org/officeDocument/2006/relationships/hyperlink" Target="https://map.geo.admin.ch/?zoom=13&amp;E=2694337.749&amp;N=1246824.281&amp;layers=ch.kantone.cadastralwebmap-farbe,ch.swisstopo.amtliches-strassenverzeichnis,ch.bfs.gebaeude_wohnungs_register,KML||https://tinyurl.com/yy7ya4g9/ZH/0194_bdg_erw.kml" TargetMode="External"/><Relationship Id="rId1872" Type="http://schemas.openxmlformats.org/officeDocument/2006/relationships/hyperlink" Target="https://map.geo.admin.ch/?zoom=13&amp;E=2695954.575&amp;N=1265609.592&amp;layers=ch.kantone.cadastralwebmap-farbe,ch.swisstopo.amtliches-strassenverzeichnis,ch.bfs.gebaeude_wohnungs_register,KML||https://tinyurl.com/yy7ya4g9/ZH/0227_bdg_erw.kml" TargetMode="External"/><Relationship Id="rId1220" Type="http://schemas.openxmlformats.org/officeDocument/2006/relationships/hyperlink" Target="https://map.geo.admin.ch/?zoom=13&amp;E=2683906.574&amp;N=1240552.465&amp;layers=ch.kantone.cadastralwebmap-farbe,ch.swisstopo.amtliches-strassenverzeichnis,ch.bfs.gebaeude_wohnungs_register,KML||https://tinyurl.com/yy7ya4g9/ZH/0139_bdg_erw.kml" TargetMode="External"/><Relationship Id="rId1318" Type="http://schemas.openxmlformats.org/officeDocument/2006/relationships/hyperlink" Target="https://map.geo.admin.ch/?zoom=13&amp;E=2685884&amp;N=1242583&amp;layers=ch.kantone.cadastralwebmap-farbe,ch.swisstopo.amtliches-strassenverzeichnis,ch.bfs.gebaeude_wohnungs_register,KML||https://tinyurl.com/yy7ya4g9/ZH/0154_bdg_erw.kml" TargetMode="External"/><Relationship Id="rId1525" Type="http://schemas.openxmlformats.org/officeDocument/2006/relationships/hyperlink" Target="https://map.geo.admin.ch/?zoom=13&amp;E=2702346.177&amp;N=1246464.624&amp;layers=ch.kantone.cadastralwebmap-farbe,ch.swisstopo.amtliches-strassenverzeichnis,ch.bfs.gebaeude_wohnungs_register,KML||https://tinyurl.com/yy7ya4g9/ZH/0177_bdg_erw.kml" TargetMode="External"/><Relationship Id="rId1732" Type="http://schemas.openxmlformats.org/officeDocument/2006/relationships/hyperlink" Target="https://map.geo.admin.ch/?zoom=13&amp;E=2693468.936&amp;N=1248499.345&amp;layers=ch.kantone.cadastralwebmap-farbe,ch.swisstopo.amtliches-strassenverzeichnis,ch.bfs.gebaeude_wohnungs_register,KML||https://tinyurl.com/yy7ya4g9/ZH/0199_bdg_erw.kml" TargetMode="External"/><Relationship Id="rId24" Type="http://schemas.openxmlformats.org/officeDocument/2006/relationships/hyperlink" Target="https://map.geo.admin.ch/?zoom=13&amp;E=2676240.466&amp;N=1236134.213&amp;layers=ch.kantone.cadastralwebmap-farbe,ch.swisstopo.amtliches-strassenverzeichnis,ch.bfs.gebaeude_wohnungs_register,KML||https://tinyurl.com/yy7ya4g9/ZH/0002_bdg_erw.kml" TargetMode="External"/><Relationship Id="rId173" Type="http://schemas.openxmlformats.org/officeDocument/2006/relationships/hyperlink" Target="https://map.geo.admin.ch/?zoom=13&amp;E=2689414&amp;N=1255715&amp;layers=ch.kantone.cadastralwebmap-farbe,ch.swisstopo.amtliches-strassenverzeichnis,ch.bfs.gebaeude_wohnungs_register,KML||https://tinyurl.com/yy7ya4g9/ZH/0052_bdg_erw.kml" TargetMode="External"/><Relationship Id="rId380" Type="http://schemas.openxmlformats.org/officeDocument/2006/relationships/hyperlink" Target="https://map.geo.admin.ch/?zoom=13&amp;E=2690418&amp;N=1256813&amp;layers=ch.kantone.cadastralwebmap-farbe,ch.swisstopo.amtliches-strassenverzeichnis,ch.bfs.gebaeude_wohnungs_register,KML||https://tinyurl.com/yy7ya4g9/ZH/0064_bdg_erw.kml" TargetMode="External"/><Relationship Id="rId2061" Type="http://schemas.openxmlformats.org/officeDocument/2006/relationships/hyperlink" Target="https://map.geo.admin.ch/?zoom=13&amp;E=2693674.465&amp;N=1270677.976&amp;layers=ch.kantone.cadastralwebmap-farbe,ch.swisstopo.amtliches-strassenverzeichnis,ch.bfs.gebaeude_wohnungs_register,KML||https://tinyurl.com/yy7ya4g9/ZH/0291_bdg_erw.kml" TargetMode="External"/><Relationship Id="rId240" Type="http://schemas.openxmlformats.org/officeDocument/2006/relationships/hyperlink" Target="https://map.geo.admin.ch/?zoom=13&amp;E=2688987.632&amp;N=1252139.83&amp;layers=ch.kantone.cadastralwebmap-farbe,ch.swisstopo.amtliches-strassenverzeichnis,ch.bfs.gebaeude_wohnungs_register,KML||https://tinyurl.com/yy7ya4g9/ZH/0054_bdg_erw.kml" TargetMode="External"/><Relationship Id="rId478" Type="http://schemas.openxmlformats.org/officeDocument/2006/relationships/hyperlink" Target="https://map.geo.admin.ch/?zoom=13&amp;E=2684199&amp;N=1259336&amp;layers=ch.kantone.cadastralwebmap-farbe,ch.swisstopo.amtliches-strassenverzeichnis,ch.bfs.gebaeude_wohnungs_register,KML||https://tinyurl.com/yy7ya4g9/ZH/0072_bdg_erw.kml" TargetMode="External"/><Relationship Id="rId685" Type="http://schemas.openxmlformats.org/officeDocument/2006/relationships/hyperlink" Target="https://map.geo.admin.ch/?zoom=13&amp;E=2682824.971&amp;N=1255758.865&amp;layers=ch.kantone.cadastralwebmap-farbe,ch.swisstopo.amtliches-strassenverzeichnis,ch.bfs.gebaeude_wohnungs_register,KML||https://tinyurl.com/yy7ya4g9/ZH/0097_bdg_erw.kml" TargetMode="External"/><Relationship Id="rId892" Type="http://schemas.openxmlformats.org/officeDocument/2006/relationships/hyperlink" Target="https://map.geo.admin.ch/?zoom=13&amp;E=2707024.724&amp;N=1238494.796&amp;layers=ch.kantone.cadastralwebmap-farbe,ch.swisstopo.amtliches-strassenverzeichnis,ch.bfs.gebaeude_wohnungs_register,KML||https://tinyurl.com/yy7ya4g9/ZH/0117_bdg_erw.kml" TargetMode="External"/><Relationship Id="rId2159" Type="http://schemas.openxmlformats.org/officeDocument/2006/relationships/hyperlink" Target="https://map.geo.admin.ch/?zoom=13&amp;E=2687381.191&amp;N=1234959.915&amp;layers=ch.kantone.cadastralwebmap-farbe,ch.swisstopo.amtliches-strassenverzeichnis,ch.bfs.gebaeude_wohnungs_register,KML||https://tinyurl.com/yy7ya4g9/ZH/0295_bdg_erw.kml" TargetMode="External"/><Relationship Id="rId100" Type="http://schemas.openxmlformats.org/officeDocument/2006/relationships/hyperlink" Target="https://map.geo.admin.ch/?zoom=13&amp;E=2673137.67&amp;N=1237692.63&amp;layers=ch.kantone.cadastralwebmap-farbe,ch.swisstopo.amtliches-strassenverzeichnis,ch.bfs.gebaeude_wohnungs_register,KML||https://tinyurl.com/yy7ya4g9/ZH/0011_bdg_erw.kml" TargetMode="External"/><Relationship Id="rId338" Type="http://schemas.openxmlformats.org/officeDocument/2006/relationships/hyperlink" Target="https://map.geo.admin.ch/?zoom=13&amp;E=2686337.874&amp;N=1255276.454&amp;layers=ch.kantone.cadastralwebmap-farbe,ch.swisstopo.amtliches-strassenverzeichnis,ch.bfs.gebaeude_wohnungs_register,KML||https://tinyurl.com/yy7ya4g9/ZH/0062_bdg_erw.kml" TargetMode="External"/><Relationship Id="rId545" Type="http://schemas.openxmlformats.org/officeDocument/2006/relationships/hyperlink" Target="https://map.geo.admin.ch/?zoom=13&amp;E=2675192.322&amp;N=1254606.54&amp;layers=ch.kantone.cadastralwebmap-farbe,ch.swisstopo.amtliches-strassenverzeichnis,ch.bfs.gebaeude_wohnungs_register,KML||https://tinyurl.com/yy7ya4g9/ZH/0084_bdg_erw.kml" TargetMode="External"/><Relationship Id="rId752" Type="http://schemas.openxmlformats.org/officeDocument/2006/relationships/hyperlink" Target="https://map.geo.admin.ch/?zoom=13&amp;E=2702743.302&amp;N=1235885.274&amp;layers=ch.kantone.cadastralwebmap-farbe,ch.swisstopo.amtliches-strassenverzeichnis,ch.bfs.gebaeude_wohnungs_register,KML||https://tinyurl.com/yy7ya4g9/ZH/0112_bdg_erw.kml" TargetMode="External"/><Relationship Id="rId1175" Type="http://schemas.openxmlformats.org/officeDocument/2006/relationships/hyperlink" Target="https://map.geo.admin.ch/?zoom=13&amp;E=2695662&amp;N=1229283&amp;layers=ch.kantone.cadastralwebmap-farbe,ch.swisstopo.amtliches-strassenverzeichnis,ch.bfs.gebaeude_wohnungs_register,KML||https://tinyurl.com/yy7ya4g9/ZH/0138_bdg_erw.kml" TargetMode="External"/><Relationship Id="rId1382" Type="http://schemas.openxmlformats.org/officeDocument/2006/relationships/hyperlink" Target="https://map.geo.admin.ch/?zoom=13&amp;E=2695525.682&amp;N=1237005.056&amp;layers=ch.kantone.cadastralwebmap-farbe,ch.swisstopo.amtliches-strassenverzeichnis,ch.bfs.gebaeude_wohnungs_register,KML||https://tinyurl.com/yy7ya4g9/ZH/0157_bdg_erw.kml" TargetMode="External"/><Relationship Id="rId2019" Type="http://schemas.openxmlformats.org/officeDocument/2006/relationships/hyperlink" Target="https://map.geo.admin.ch/?zoom=13&amp;E=2674653.634&amp;N=1249539.738&amp;layers=ch.kantone.cadastralwebmap-farbe,ch.swisstopo.amtliches-strassenverzeichnis,ch.bfs.gebaeude_wohnungs_register,KML||https://tinyurl.com/yy7ya4g9/ZH/0247_bdg_erw.kml" TargetMode="External"/><Relationship Id="rId405" Type="http://schemas.openxmlformats.org/officeDocument/2006/relationships/hyperlink" Target="https://map.geo.admin.ch/?zoom=13&amp;E=2685386.679&amp;N=1254298.481&amp;layers=ch.kantone.cadastralwebmap-farbe,ch.swisstopo.amtliches-strassenverzeichnis,ch.bfs.gebaeude_wohnungs_register,KML||https://tinyurl.com/yy7ya4g9/ZH/0066_bdg_erw.kml" TargetMode="External"/><Relationship Id="rId612" Type="http://schemas.openxmlformats.org/officeDocument/2006/relationships/hyperlink" Target="https://map.geo.admin.ch/?zoom=13&amp;E=2681827&amp;N=1259377&amp;layers=ch.kantone.cadastralwebmap-farbe,ch.swisstopo.amtliches-strassenverzeichnis,ch.bfs.gebaeude_wohnungs_register,KML||https://tinyurl.com/yy7ya4g9/ZH/0092_bdg_erw.kml" TargetMode="External"/><Relationship Id="rId1035" Type="http://schemas.openxmlformats.org/officeDocument/2006/relationships/hyperlink" Target="https://map.geo.admin.ch/?zoom=13&amp;E=2681854&amp;N=1240641&amp;layers=ch.kantone.cadastralwebmap-farbe,ch.swisstopo.amtliches-strassenverzeichnis,ch.bfs.gebaeude_wohnungs_register,KML||https://tinyurl.com/yy7ya4g9/ZH/0131_bdg_erw.kml" TargetMode="External"/><Relationship Id="rId1242" Type="http://schemas.openxmlformats.org/officeDocument/2006/relationships/hyperlink" Target="https://map.geo.admin.ch/?zoom=13&amp;E=2684647.559&amp;N=1238435.528&amp;layers=ch.kantone.cadastralwebmap-farbe,ch.swisstopo.amtliches-strassenverzeichnis,ch.bfs.gebaeude_wohnungs_register,KML||https://tinyurl.com/yy7ya4g9/ZH/0141_bdg_erw.kml" TargetMode="External"/><Relationship Id="rId1687" Type="http://schemas.openxmlformats.org/officeDocument/2006/relationships/hyperlink" Target="https://map.geo.admin.ch/?zoom=13&amp;E=2695983.164&amp;N=1244366.565&amp;layers=ch.kantone.cadastralwebmap-farbe,ch.swisstopo.amtliches-strassenverzeichnis,ch.bfs.gebaeude_wohnungs_register,KML||https://tinyurl.com/yy7ya4g9/ZH/0198_bdg_erw.kml" TargetMode="External"/><Relationship Id="rId1894" Type="http://schemas.openxmlformats.org/officeDocument/2006/relationships/hyperlink" Target="https://map.geo.admin.ch/?zoom=13&amp;E=2696341.205&amp;N=1261993.303&amp;layers=ch.kantone.cadastralwebmap-farbe,ch.swisstopo.amtliches-strassenverzeichnis,ch.bfs.gebaeude_wohnungs_register,KML||https://tinyurl.com/yy7ya4g9/ZH/0230_bdg_erw.kml" TargetMode="External"/><Relationship Id="rId917" Type="http://schemas.openxmlformats.org/officeDocument/2006/relationships/hyperlink" Target="https://map.geo.admin.ch/?zoom=13&amp;E=2708006&amp;N=1235008&amp;layers=ch.kantone.cadastralwebmap-farbe,ch.swisstopo.amtliches-strassenverzeichnis,ch.bfs.gebaeude_wohnungs_register,KML||https://tinyurl.com/yy7ya4g9/ZH/0118_bdg_erw.kml" TargetMode="External"/><Relationship Id="rId1102" Type="http://schemas.openxmlformats.org/officeDocument/2006/relationships/hyperlink" Target="https://map.geo.admin.ch/?zoom=13&amp;E=2683127.163&amp;N=1238482.461&amp;layers=ch.kantone.cadastralwebmap-farbe,ch.swisstopo.amtliches-strassenverzeichnis,ch.bfs.gebaeude_wohnungs_register,KML||https://tinyurl.com/yy7ya4g9/ZH/0136_bdg_erw.kml" TargetMode="External"/><Relationship Id="rId1547" Type="http://schemas.openxmlformats.org/officeDocument/2006/relationships/hyperlink" Target="https://map.geo.admin.ch/?zoom=13&amp;E=2699803&amp;N=1254620&amp;layers=ch.kantone.cadastralwebmap-farbe,ch.swisstopo.amtliches-strassenverzeichnis,ch.bfs.gebaeude_wohnungs_register,KML||https://tinyurl.com/yy7ya4g9/ZH/0180_bdg_erw.kml" TargetMode="External"/><Relationship Id="rId1754" Type="http://schemas.openxmlformats.org/officeDocument/2006/relationships/hyperlink" Target="https://map.geo.admin.ch/?zoom=13&amp;E=2696734.433&amp;N=1249062.598&amp;layers=ch.kantone.cadastralwebmap-farbe,ch.swisstopo.amtliches-strassenverzeichnis,ch.bfs.gebaeude_wohnungs_register,KML||https://tinyurl.com/yy7ya4g9/ZH/0199_bdg_erw.kml" TargetMode="External"/><Relationship Id="rId1961" Type="http://schemas.openxmlformats.org/officeDocument/2006/relationships/hyperlink" Target="https://map.geo.admin.ch/?zoom=13&amp;E=2672931.64&amp;N=1251840.77&amp;layers=ch.kantone.cadastralwebmap-farbe,ch.swisstopo.amtliches-strassenverzeichnis,ch.bfs.gebaeude_wohnungs_register,KML||https://tinyurl.com/yy7ya4g9/ZH/0243_bdg_erw.kml" TargetMode="External"/><Relationship Id="rId46" Type="http://schemas.openxmlformats.org/officeDocument/2006/relationships/hyperlink" Target="https://map.geo.admin.ch/?zoom=13&amp;E=2683146.576&amp;N=1232481.319&amp;layers=ch.kantone.cadastralwebmap-farbe,ch.swisstopo.amtliches-strassenverzeichnis,ch.bfs.gebaeude_wohnungs_register,KML||https://tinyurl.com/yy7ya4g9/ZH/0004_bdg_erw.kml" TargetMode="External"/><Relationship Id="rId1407" Type="http://schemas.openxmlformats.org/officeDocument/2006/relationships/hyperlink" Target="https://map.geo.admin.ch/?zoom=13&amp;E=2697298.85&amp;N=1233103.69&amp;layers=ch.kantone.cadastralwebmap-farbe,ch.swisstopo.amtliches-strassenverzeichnis,ch.bfs.gebaeude_wohnungs_register,KML||https://tinyurl.com/yy7ya4g9/ZH/0158_bdg_erw.kml" TargetMode="External"/><Relationship Id="rId1614" Type="http://schemas.openxmlformats.org/officeDocument/2006/relationships/hyperlink" Target="https://map.geo.admin.ch/?zoom=13&amp;E=2688654.932&amp;N=1250919.26&amp;layers=ch.kantone.cadastralwebmap-farbe,ch.swisstopo.amtliches-strassenverzeichnis,ch.bfs.gebaeude_wohnungs_register,KML||https://tinyurl.com/yy7ya4g9/ZH/0191_bdg_erw.kml" TargetMode="External"/><Relationship Id="rId1821" Type="http://schemas.openxmlformats.org/officeDocument/2006/relationships/hyperlink" Target="https://map.geo.admin.ch/?zoom=13&amp;E=2702807.62&amp;N=1262107.324&amp;layers=ch.kantone.cadastralwebmap-farbe,ch.swisstopo.amtliches-strassenverzeichnis,ch.bfs.gebaeude_wohnungs_register,KML||https://tinyurl.com/yy7ya4g9/ZH/0219_bdg_erw.kml" TargetMode="External"/><Relationship Id="rId195" Type="http://schemas.openxmlformats.org/officeDocument/2006/relationships/hyperlink" Target="https://map.geo.admin.ch/?zoom=13&amp;E=2682043&amp;N=1263174&amp;layers=ch.kantone.cadastralwebmap-farbe,ch.swisstopo.amtliches-strassenverzeichnis,ch.bfs.gebaeude_wohnungs_register,KML||https://tinyurl.com/yy7ya4g9/ZH/0053_bdg_erw.kml" TargetMode="External"/><Relationship Id="rId1919" Type="http://schemas.openxmlformats.org/officeDocument/2006/relationships/hyperlink" Target="https://map.geo.admin.ch/?zoom=13&amp;E=2704116.614&amp;N=1255260.023&amp;layers=ch.kantone.cadastralwebmap-farbe,ch.swisstopo.amtliches-strassenverzeichnis,ch.bfs.gebaeude_wohnungs_register,KML||https://tinyurl.com/yy7ya4g9/ZH/0231_bdg_erw.kml" TargetMode="External"/><Relationship Id="rId2083" Type="http://schemas.openxmlformats.org/officeDocument/2006/relationships/hyperlink" Target="https://map.geo.admin.ch/?zoom=13&amp;E=2702115.854&amp;N=1276546.58&amp;layers=ch.kantone.cadastralwebmap-farbe,ch.swisstopo.amtliches-strassenverzeichnis,ch.bfs.gebaeude_wohnungs_register,KML||https://tinyurl.com/yy7ya4g9/ZH/0292_bdg_erw.kml" TargetMode="External"/><Relationship Id="rId262" Type="http://schemas.openxmlformats.org/officeDocument/2006/relationships/hyperlink" Target="https://map.geo.admin.ch/?zoom=13&amp;E=2680892&amp;N=1264518&amp;layers=ch.kantone.cadastralwebmap-farbe,ch.swisstopo.amtliches-strassenverzeichnis,ch.bfs.gebaeude_wohnungs_register,KML||https://tinyurl.com/yy7ya4g9/ZH/0059_bdg_erw.kml" TargetMode="External"/><Relationship Id="rId567" Type="http://schemas.openxmlformats.org/officeDocument/2006/relationships/hyperlink" Target="https://map.geo.admin.ch/?zoom=13&amp;E=2678170.933&amp;N=1262516.893&amp;layers=ch.kantone.cadastralwebmap-farbe,ch.swisstopo.amtliches-strassenverzeichnis,ch.bfs.gebaeude_wohnungs_register,KML||https://tinyurl.com/yy7ya4g9/ZH/0088_bdg_erw.kml" TargetMode="External"/><Relationship Id="rId1197" Type="http://schemas.openxmlformats.org/officeDocument/2006/relationships/hyperlink" Target="https://map.geo.admin.ch/?zoom=13&amp;E=2683903.522&amp;N=1239171.62&amp;layers=ch.kantone.cadastralwebmap-farbe,ch.swisstopo.amtliches-strassenverzeichnis,ch.bfs.gebaeude_wohnungs_register,KML||https://tinyurl.com/yy7ya4g9/ZH/0139_bdg_erw.kml" TargetMode="External"/><Relationship Id="rId2150" Type="http://schemas.openxmlformats.org/officeDocument/2006/relationships/hyperlink" Target="https://map.geo.admin.ch/?zoom=13&amp;E=2687425&amp;N=1234545&amp;layers=ch.kantone.cadastralwebmap-farbe,ch.swisstopo.amtliches-strassenverzeichnis,ch.bfs.gebaeude_wohnungs_register,KML||https://tinyurl.com/yy7ya4g9/ZH/0295_bdg_erw.kml" TargetMode="External"/><Relationship Id="rId122" Type="http://schemas.openxmlformats.org/officeDocument/2006/relationships/hyperlink" Target="https://map.geo.admin.ch/?zoom=13&amp;E=2688321&amp;N=1280081&amp;layers=ch.kantone.cadastralwebmap-farbe,ch.swisstopo.amtliches-strassenverzeichnis,ch.bfs.gebaeude_wohnungs_register,KML||https://tinyurl.com/yy7ya4g9/ZH/0025_bdg_erw.kml" TargetMode="External"/><Relationship Id="rId774" Type="http://schemas.openxmlformats.org/officeDocument/2006/relationships/hyperlink" Target="https://map.geo.admin.ch/?zoom=13&amp;E=2706868.091&amp;N=1235941.912&amp;layers=ch.kantone.cadastralwebmap-farbe,ch.swisstopo.amtliches-strassenverzeichnis,ch.bfs.gebaeude_wohnungs_register,KML||https://tinyurl.com/yy7ya4g9/ZH/0113_bdg_erw.kml" TargetMode="External"/><Relationship Id="rId981" Type="http://schemas.openxmlformats.org/officeDocument/2006/relationships/hyperlink" Target="https://map.geo.admin.ch/?zoom=13&amp;E=2703953&amp;N=1243593&amp;layers=ch.kantone.cadastralwebmap-farbe,ch.swisstopo.amtliches-strassenverzeichnis,ch.bfs.gebaeude_wohnungs_register,KML||https://tinyurl.com/yy7ya4g9/ZH/0121_bdg_erw.kml" TargetMode="External"/><Relationship Id="rId1057" Type="http://schemas.openxmlformats.org/officeDocument/2006/relationships/hyperlink" Target="https://map.geo.admin.ch/?zoom=13&amp;E=2682474.422&amp;N=1240663.481&amp;layers=ch.kantone.cadastralwebmap-farbe,ch.swisstopo.amtliches-strassenverzeichnis,ch.bfs.gebaeude_wohnungs_register,KML||https://tinyurl.com/yy7ya4g9/ZH/0131_bdg_erw.kml" TargetMode="External"/><Relationship Id="rId2010" Type="http://schemas.openxmlformats.org/officeDocument/2006/relationships/hyperlink" Target="https://map.geo.admin.ch/?zoom=13&amp;E=2676112.153&amp;N=1250130.097&amp;layers=ch.kantone.cadastralwebmap-farbe,ch.swisstopo.amtliches-strassenverzeichnis,ch.bfs.gebaeude_wohnungs_register,KML||https://tinyurl.com/yy7ya4g9/ZH/0247_bdg_erw.kml" TargetMode="External"/><Relationship Id="rId427" Type="http://schemas.openxmlformats.org/officeDocument/2006/relationships/hyperlink" Target="https://map.geo.admin.ch/?zoom=13&amp;E=2683490.354&amp;N=1274277.276&amp;layers=ch.kantone.cadastralwebmap-farbe,ch.swisstopo.amtliches-strassenverzeichnis,ch.bfs.gebaeude_wohnungs_register,KML||https://tinyurl.com/yy7ya4g9/ZH/0067_bdg_erw.kml" TargetMode="External"/><Relationship Id="rId634" Type="http://schemas.openxmlformats.org/officeDocument/2006/relationships/hyperlink" Target="https://map.geo.admin.ch/?zoom=13&amp;E=2673061.015&amp;N=1261547.976&amp;layers=ch.kantone.cadastralwebmap-farbe,ch.swisstopo.amtliches-strassenverzeichnis,ch.bfs.gebaeude_wohnungs_register,KML||https://tinyurl.com/yy7ya4g9/ZH/0093_bdg_erw.kml" TargetMode="External"/><Relationship Id="rId841" Type="http://schemas.openxmlformats.org/officeDocument/2006/relationships/hyperlink" Target="https://map.geo.admin.ch/?zoom=13&amp;E=2706395.25&amp;N=1240212.125&amp;layers=ch.kantone.cadastralwebmap-farbe,ch.swisstopo.amtliches-strassenverzeichnis,ch.bfs.gebaeude_wohnungs_register,KML||https://tinyurl.com/yy7ya4g9/ZH/0117_bdg_erw.kml" TargetMode="External"/><Relationship Id="rId1264" Type="http://schemas.openxmlformats.org/officeDocument/2006/relationships/hyperlink" Target="https://map.geo.admin.ch/?zoom=13&amp;E=2687883.771&amp;N=1239522.443&amp;layers=ch.kantone.cadastralwebmap-farbe,ch.swisstopo.amtliches-strassenverzeichnis,ch.bfs.gebaeude_wohnungs_register,KML||https://tinyurl.com/yy7ya4g9/ZH/0151_bdg_erw.kml" TargetMode="External"/><Relationship Id="rId1471" Type="http://schemas.openxmlformats.org/officeDocument/2006/relationships/hyperlink" Target="https://map.geo.admin.ch/?zoom=13&amp;E=2687218.146&amp;N=1244423.333&amp;layers=ch.kantone.cadastralwebmap-farbe,ch.swisstopo.amtliches-strassenverzeichnis,ch.bfs.gebaeude_wohnungs_register,KML||https://tinyurl.com/yy7ya4g9/ZH/0161_bdg_erw.kml" TargetMode="External"/><Relationship Id="rId1569" Type="http://schemas.openxmlformats.org/officeDocument/2006/relationships/hyperlink" Target="https://map.geo.admin.ch/?zoom=13&amp;E=2690279&amp;N=1249780&amp;layers=ch.kantone.cadastralwebmap-farbe,ch.swisstopo.amtliches-strassenverzeichnis,ch.bfs.gebaeude_wohnungs_register,KML||https://tinyurl.com/yy7ya4g9/ZH/0191_bdg_erw.kml" TargetMode="External"/><Relationship Id="rId2108" Type="http://schemas.openxmlformats.org/officeDocument/2006/relationships/hyperlink" Target="https://map.geo.admin.ch/?zoom=13&amp;E=2691242.203&amp;N=1227815.403&amp;layers=ch.kantone.cadastralwebmap-farbe,ch.swisstopo.amtliches-strassenverzeichnis,ch.bfs.gebaeude_wohnungs_register,KML||https://tinyurl.com/yy7ya4g9/ZH/0293_bdg_erw.kml" TargetMode="External"/><Relationship Id="rId701" Type="http://schemas.openxmlformats.org/officeDocument/2006/relationships/hyperlink" Target="https://map.geo.admin.ch/?zoom=13&amp;E=2681855.979&amp;N=1256164.882&amp;layers=ch.kantone.cadastralwebmap-farbe,ch.swisstopo.amtliches-strassenverzeichnis,ch.bfs.gebaeude_wohnungs_register,KML||https://tinyurl.com/yy7ya4g9/ZH/0097_bdg_erw.kml" TargetMode="External"/><Relationship Id="rId939" Type="http://schemas.openxmlformats.org/officeDocument/2006/relationships/hyperlink" Target="https://map.geo.admin.ch/?zoom=13&amp;E=2700515.892&amp;N=1243637.749&amp;layers=ch.kantone.cadastralwebmap-farbe,ch.swisstopo.amtliches-strassenverzeichnis,ch.bfs.gebaeude_wohnungs_register,KML||https://tinyurl.com/yy7ya4g9/ZH/0119_bdg_erw.kml" TargetMode="External"/><Relationship Id="rId1124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331" Type="http://schemas.openxmlformats.org/officeDocument/2006/relationships/hyperlink" Target="https://map.geo.admin.ch/?zoom=13&amp;E=2691103.679&amp;N=1242263.934&amp;layers=ch.kantone.cadastralwebmap-farbe,ch.swisstopo.amtliches-strassenverzeichnis,ch.bfs.gebaeude_wohnungs_register,KML||https://tinyurl.com/yy7ya4g9/ZH/0154_bdg_erw.kml" TargetMode="External"/><Relationship Id="rId1776" Type="http://schemas.openxmlformats.org/officeDocument/2006/relationships/hyperlink" Target="https://map.geo.admin.ch/?zoom=13&amp;E=2694804&amp;N=1248926&amp;layers=ch.kantone.cadastralwebmap-farbe,ch.swisstopo.amtliches-strassenverzeichnis,ch.bfs.gebaeude_wohnungs_register,KML||https://tinyurl.com/yy7ya4g9/ZH/0199_bdg_erw.kml" TargetMode="External"/><Relationship Id="rId1983" Type="http://schemas.openxmlformats.org/officeDocument/2006/relationships/hyperlink" Target="https://map.geo.admin.ch/?zoom=13&amp;E=2672136.449&amp;N=1252345.731&amp;layers=ch.kantone.cadastralwebmap-farbe,ch.swisstopo.amtliches-strassenverzeichnis,ch.bfs.gebaeude_wohnungs_register,KML||https://tinyurl.com/yy7ya4g9/ZH/0243_bdg_erw.kml" TargetMode="External"/><Relationship Id="rId68" Type="http://schemas.openxmlformats.org/officeDocument/2006/relationships/hyperlink" Target="https://map.geo.admin.ch/?zoom=13&amp;E=2677005.193&amp;N=1230634.579&amp;layers=ch.kantone.cadastralwebmap-farbe,ch.swisstopo.amtliches-strassenverzeichnis,ch.bfs.gebaeude_wohnungs_register,KML||https://tinyurl.com/yy7ya4g9/ZH/0007_bdg_erw.kml" TargetMode="External"/><Relationship Id="rId1429" Type="http://schemas.openxmlformats.org/officeDocument/2006/relationships/hyperlink" Target="https://map.geo.admin.ch/?zoom=13&amp;E=2690526&amp;N=1243002&amp;layers=ch.kantone.cadastralwebmap-farbe,ch.swisstopo.amtliches-strassenverzeichnis,ch.bfs.gebaeude_wohnungs_register,KML||https://tinyurl.com/yy7ya4g9/ZH/0160_bdg_erw.kml" TargetMode="External"/><Relationship Id="rId1636" Type="http://schemas.openxmlformats.org/officeDocument/2006/relationships/hyperlink" Target="https://map.geo.admin.ch/?zoom=13&amp;E=2687736.969&amp;N=1248420.003&amp;layers=ch.kantone.cadastralwebmap-farbe,ch.swisstopo.amtliches-strassenverzeichnis,ch.bfs.gebaeude_wohnungs_register,KML||https://tinyurl.com/yy7ya4g9/ZH/0191_bdg_erw.kml" TargetMode="External"/><Relationship Id="rId1843" Type="http://schemas.openxmlformats.org/officeDocument/2006/relationships/hyperlink" Target="https://map.geo.admin.ch/?zoom=13&amp;E=2701652&amp;N=1266724&amp;layers=ch.kantone.cadastralwebmap-farbe,ch.swisstopo.amtliches-strassenverzeichnis,ch.bfs.gebaeude_wohnungs_register,KML||https://tinyurl.com/yy7ya4g9/ZH/0225_bdg_erw.kml" TargetMode="External"/><Relationship Id="rId1703" Type="http://schemas.openxmlformats.org/officeDocument/2006/relationships/hyperlink" Target="https://map.geo.admin.ch/?zoom=13&amp;E=2698654.062&amp;N=1246705.404&amp;layers=ch.kantone.cadastralwebmap-farbe,ch.swisstopo.amtliches-strassenverzeichnis,ch.bfs.gebaeude_wohnungs_register,KML||https://tinyurl.com/yy7ya4g9/ZH/0198_bdg_erw.kml" TargetMode="External"/><Relationship Id="rId1910" Type="http://schemas.openxmlformats.org/officeDocument/2006/relationships/hyperlink" Target="https://map.geo.admin.ch/?zoom=13&amp;E=2702731&amp;N=1255537&amp;layers=ch.kantone.cadastralwebmap-farbe,ch.swisstopo.amtliches-strassenverzeichnis,ch.bfs.gebaeude_wohnungs_register,KML||https://tinyurl.com/yy7ya4g9/ZH/0231_bdg_erw.kml" TargetMode="External"/><Relationship Id="rId284" Type="http://schemas.openxmlformats.org/officeDocument/2006/relationships/hyperlink" Target="https://map.geo.admin.ch/?zoom=13&amp;E=2680681&amp;N=1262344&amp;layers=ch.kantone.cadastralwebmap-farbe,ch.swisstopo.amtliches-strassenverzeichnis,ch.bfs.gebaeude_wohnungs_register,KML||https://tinyurl.com/yy7ya4g9/ZH/0060_bdg_erw.kml" TargetMode="External"/><Relationship Id="rId491" Type="http://schemas.openxmlformats.org/officeDocument/2006/relationships/hyperlink" Target="https://map.geo.admin.ch/?zoom=13&amp;E=2684589.941&amp;N=1260796.781&amp;layers=ch.kantone.cadastralwebmap-farbe,ch.swisstopo.amtliches-strassenverzeichnis,ch.bfs.gebaeude_wohnungs_register,KML||https://tinyurl.com/yy7ya4g9/ZH/0072_bdg_erw.kml" TargetMode="External"/><Relationship Id="rId2172" Type="http://schemas.openxmlformats.org/officeDocument/2006/relationships/hyperlink" Target="https://map.geo.admin.ch/?zoom=13&amp;E=2694083&amp;N=1253577.195&amp;layers=ch.kantone.cadastralwebmap-farbe,ch.swisstopo.amtliches-strassenverzeichnis,ch.bfs.gebaeude_wohnungs_register,KML||https://tinyurl.com/yy7ya4g9/ZH/0296_bdg_erw.kml" TargetMode="External"/><Relationship Id="rId144" Type="http://schemas.openxmlformats.org/officeDocument/2006/relationships/hyperlink" Target="https://map.geo.admin.ch/?zoom=13&amp;E=2696460.184&amp;N=1274011.902&amp;layers=ch.kantone.cadastralwebmap-farbe,ch.swisstopo.amtliches-strassenverzeichnis,ch.bfs.gebaeude_wohnungs_register,KML||https://tinyurl.com/yy7ya4g9/ZH/0037_bdg_erw.kml" TargetMode="External"/><Relationship Id="rId589" Type="http://schemas.openxmlformats.org/officeDocument/2006/relationships/hyperlink" Target="https://map.geo.admin.ch/?zoom=13&amp;E=2680164.169&amp;N=1257611.223&amp;layers=ch.kantone.cadastralwebmap-farbe,ch.swisstopo.amtliches-strassenverzeichnis,ch.bfs.gebaeude_wohnungs_register,KML||https://tinyurl.com/yy7ya4g9/ZH/0090_bdg_erw.kml" TargetMode="External"/><Relationship Id="rId796" Type="http://schemas.openxmlformats.org/officeDocument/2006/relationships/hyperlink" Target="https://map.geo.admin.ch/?zoom=13&amp;E=2699282.861&amp;N=1240434.505&amp;layers=ch.kantone.cadastralwebmap-farbe,ch.swisstopo.amtliches-strassenverzeichnis,ch.bfs.gebaeude_wohnungs_register,KML||https://tinyurl.com/yy7ya4g9/ZH/0115_bdg_erw.kml" TargetMode="External"/><Relationship Id="rId351" Type="http://schemas.openxmlformats.org/officeDocument/2006/relationships/hyperlink" Target="https://map.geo.admin.ch/?zoom=13&amp;E=2686083.776&amp;N=1256607.874&amp;layers=ch.kantone.cadastralwebmap-farbe,ch.swisstopo.amtliches-strassenverzeichnis,ch.bfs.gebaeude_wohnungs_register,KML||https://tinyurl.com/yy7ya4g9/ZH/0062_bdg_erw.kml" TargetMode="External"/><Relationship Id="rId449" Type="http://schemas.openxmlformats.org/officeDocument/2006/relationships/hyperlink" Target="https://map.geo.admin.ch/?zoom=13&amp;E=2687120.931&amp;N=1252529.824&amp;layers=ch.kantone.cadastralwebmap-farbe,ch.swisstopo.amtliches-strassenverzeichnis,ch.bfs.gebaeude_wohnungs_register,KML||https://tinyurl.com/yy7ya4g9/ZH/0069_bdg_erw.kml" TargetMode="External"/><Relationship Id="rId656" Type="http://schemas.openxmlformats.org/officeDocument/2006/relationships/hyperlink" Target="https://map.geo.admin.ch/?zoom=13&amp;E=2678118.163&amp;N=1254707.066&amp;layers=ch.kantone.cadastralwebmap-farbe,ch.swisstopo.amtliches-strassenverzeichnis,ch.bfs.gebaeude_wohnungs_register,KML||https://tinyurl.com/yy7ya4g9/ZH/0096_bdg_erw.kml" TargetMode="External"/><Relationship Id="rId863" Type="http://schemas.openxmlformats.org/officeDocument/2006/relationships/hyperlink" Target="https://map.geo.admin.ch/?zoom=13&amp;E=2707688.424&amp;N=1239569.235&amp;layers=ch.kantone.cadastralwebmap-farbe,ch.swisstopo.amtliches-strassenverzeichnis,ch.bfs.gebaeude_wohnungs_register,KML||https://tinyurl.com/yy7ya4g9/ZH/0117_bdg_erw.kml" TargetMode="External"/><Relationship Id="rId1079" Type="http://schemas.openxmlformats.org/officeDocument/2006/relationships/hyperlink" Target="https://map.geo.admin.ch/?zoom=13&amp;E=2683841&amp;N=1241936&amp;layers=ch.kantone.cadastralwebmap-farbe,ch.swisstopo.amtliches-strassenverzeichnis,ch.bfs.gebaeude_wohnungs_register,KML||https://tinyurl.com/yy7ya4g9/ZH/0135_bdg_erw.kml" TargetMode="External"/><Relationship Id="rId1286" Type="http://schemas.openxmlformats.org/officeDocument/2006/relationships/hyperlink" Target="https://map.geo.admin.ch/?zoom=13&amp;E=2688857.165&amp;N=1238900.617&amp;layers=ch.kantone.cadastralwebmap-farbe,ch.swisstopo.amtliches-strassenverzeichnis,ch.bfs.gebaeude_wohnungs_register,KML||https://tinyurl.com/yy7ya4g9/ZH/0152_bdg_erw.kml" TargetMode="External"/><Relationship Id="rId1493" Type="http://schemas.openxmlformats.org/officeDocument/2006/relationships/hyperlink" Target="https://map.geo.admin.ch/?zoom=13&amp;E=2693319.141&amp;N=1254121.774&amp;layers=ch.kantone.cadastralwebmap-farbe,ch.swisstopo.amtliches-strassenverzeichnis,ch.bfs.gebaeude_wohnungs_register,KML||https://tinyurl.com/yy7ya4g9/ZH/0176_bdg_erw.kml" TargetMode="External"/><Relationship Id="rId2032" Type="http://schemas.openxmlformats.org/officeDocument/2006/relationships/hyperlink" Target="https://map.geo.admin.ch/?zoom=13&amp;E=2677118.197&amp;N=1247002.889&amp;layers=ch.kantone.cadastralwebmap-farbe,ch.swisstopo.amtliches-strassenverzeichnis,ch.bfs.gebaeude_wohnungs_register,KML||https://tinyurl.com/yy7ya4g9/ZH/0248_bdg_erw.kml" TargetMode="External"/><Relationship Id="rId211" Type="http://schemas.openxmlformats.org/officeDocument/2006/relationships/hyperlink" Target="https://map.geo.admin.ch/?zoom=13&amp;E=2683490.151&amp;N=1264647.994&amp;layers=ch.kantone.cadastralwebmap-farbe,ch.swisstopo.amtliches-strassenverzeichnis,ch.bfs.gebaeude_wohnungs_register,KML||https://tinyurl.com/yy7ya4g9/ZH/0053_bdg_erw.kml" TargetMode="External"/><Relationship Id="rId309" Type="http://schemas.openxmlformats.org/officeDocument/2006/relationships/hyperlink" Target="https://map.geo.admin.ch/?zoom=13&amp;E=2686150.463&amp;N=1255334.63&amp;layers=ch.kantone.cadastralwebmap-farbe,ch.swisstopo.amtliches-strassenverzeichnis,ch.bfs.gebaeude_wohnungs_register,KML||https://tinyurl.com/yy7ya4g9/ZH/0062_bdg_erw.kml" TargetMode="External"/><Relationship Id="rId516" Type="http://schemas.openxmlformats.org/officeDocument/2006/relationships/hyperlink" Target="https://map.geo.admin.ch/?zoom=13&amp;E=2675942.406&amp;N=1256718.647&amp;layers=ch.kantone.cadastralwebmap-farbe,ch.swisstopo.amtliches-strassenverzeichnis,ch.bfs.gebaeude_wohnungs_register,KML||https://tinyurl.com/yy7ya4g9/ZH/0083_bdg_erw.kml" TargetMode="External"/><Relationship Id="rId1146" Type="http://schemas.openxmlformats.org/officeDocument/2006/relationships/hyperlink" Target="https://map.geo.admin.ch/?zoom=13&amp;E=2696164&amp;N=1228759&amp;layers=ch.kantone.cadastralwebmap-farbe,ch.swisstopo.amtliches-strassenverzeichnis,ch.bfs.gebaeude_wohnungs_register,KML||https://tinyurl.com/yy7ya4g9/ZH/0138_bdg_erw.kml" TargetMode="External"/><Relationship Id="rId1798" Type="http://schemas.openxmlformats.org/officeDocument/2006/relationships/hyperlink" Target="https://map.geo.admin.ch/?zoom=13&amp;E=2690904.442&amp;N=1251296.479&amp;layers=ch.kantone.cadastralwebmap-farbe,ch.swisstopo.amtliches-strassenverzeichnis,ch.bfs.gebaeude_wohnungs_register,KML||https://tinyurl.com/yy7ya4g9/ZH/0200_bdg_erw.kml" TargetMode="External"/><Relationship Id="rId723" Type="http://schemas.openxmlformats.org/officeDocument/2006/relationships/hyperlink" Target="https://map.geo.admin.ch/?zoom=13&amp;E=2671639.5&amp;N=1261081.5&amp;layers=ch.kantone.cadastralwebmap-farbe,ch.swisstopo.amtliches-strassenverzeichnis,ch.bfs.gebaeude_wohnungs_register,KML||https://tinyurl.com/yy7ya4g9/ZH/0098_bdg_erw.kml" TargetMode="External"/><Relationship Id="rId930" Type="http://schemas.openxmlformats.org/officeDocument/2006/relationships/hyperlink" Target="https://map.geo.admin.ch/?zoom=13&amp;E=2700042.35&amp;N=1243903.395&amp;layers=ch.kantone.cadastralwebmap-farbe,ch.swisstopo.amtliches-strassenverzeichnis,ch.bfs.gebaeude_wohnungs_register,KML||https://tinyurl.com/yy7ya4g9/ZH/0119_bdg_erw.kml" TargetMode="External"/><Relationship Id="rId1006" Type="http://schemas.openxmlformats.org/officeDocument/2006/relationships/hyperlink" Target="https://map.geo.admin.ch/?zoom=13&amp;E=2703025.096&amp;N=1243348.932&amp;layers=ch.kantone.cadastralwebmap-farbe,ch.swisstopo.amtliches-strassenverzeichnis,ch.bfs.gebaeude_wohnungs_register,KML||https://tinyurl.com/yy7ya4g9/ZH/0121_bdg_erw.kml" TargetMode="External"/><Relationship Id="rId1353" Type="http://schemas.openxmlformats.org/officeDocument/2006/relationships/hyperlink" Target="https://map.geo.admin.ch/?zoom=13&amp;E=2694439.221&amp;N=1234656.262&amp;layers=ch.kantone.cadastralwebmap-farbe,ch.swisstopo.amtliches-strassenverzeichnis,ch.bfs.gebaeude_wohnungs_register,KML||https://tinyurl.com/yy7ya4g9/ZH/0155_bdg_erw.kml" TargetMode="External"/><Relationship Id="rId1560" Type="http://schemas.openxmlformats.org/officeDocument/2006/relationships/hyperlink" Target="https://map.geo.admin.ch/?zoom=13&amp;E=2688562&amp;N=1250787&amp;layers=ch.kantone.cadastralwebmap-farbe,ch.swisstopo.amtliches-strassenverzeichnis,ch.bfs.gebaeude_wohnungs_register,KML||https://tinyurl.com/yy7ya4g9/ZH/0191_bdg_erw.kml" TargetMode="External"/><Relationship Id="rId1658" Type="http://schemas.openxmlformats.org/officeDocument/2006/relationships/hyperlink" Target="https://map.geo.admin.ch/?zoom=13&amp;E=2690664.766&amp;N=1247246.748&amp;layers=ch.kantone.cadastralwebmap-farbe,ch.swisstopo.amtliches-strassenverzeichnis,ch.bfs.gebaeude_wohnungs_register,KML||https://tinyurl.com/yy7ya4g9/ZH/0193_bdg_erw.kml" TargetMode="External"/><Relationship Id="rId1865" Type="http://schemas.openxmlformats.org/officeDocument/2006/relationships/hyperlink" Target="https://map.geo.admin.ch/?zoom=13&amp;E=2697707.316&amp;N=1265967.082&amp;layers=ch.kantone.cadastralwebmap-farbe,ch.swisstopo.amtliches-strassenverzeichnis,ch.bfs.gebaeude_wohnungs_register,KML||https://tinyurl.com/yy7ya4g9/ZH/0227_bdg_erw.kml" TargetMode="External"/><Relationship Id="rId1213" Type="http://schemas.openxmlformats.org/officeDocument/2006/relationships/hyperlink" Target="https://map.geo.admin.ch/?zoom=13&amp;E=2684455.252&amp;N=1239557.921&amp;layers=ch.kantone.cadastralwebmap-farbe,ch.swisstopo.amtliches-strassenverzeichnis,ch.bfs.gebaeude_wohnungs_register,KML||https://tinyurl.com/yy7ya4g9/ZH/0139_bdg_erw.kml" TargetMode="External"/><Relationship Id="rId1420" Type="http://schemas.openxmlformats.org/officeDocument/2006/relationships/hyperlink" Target="https://map.geo.admin.ch/?zoom=13&amp;E=2693939.461&amp;N=1235212.691&amp;layers=ch.kantone.cadastralwebmap-farbe,ch.swisstopo.amtliches-strassenverzeichnis,ch.bfs.gebaeude_wohnungs_register,KML||https://tinyurl.com/yy7ya4g9/ZH/0159_bdg_erw.kml" TargetMode="External"/><Relationship Id="rId1518" Type="http://schemas.openxmlformats.org/officeDocument/2006/relationships/hyperlink" Target="https://map.geo.admin.ch/?zoom=13&amp;E=2693242.391&amp;N=1255173.225&amp;layers=ch.kantone.cadastralwebmap-farbe,ch.swisstopo.amtliches-strassenverzeichnis,ch.bfs.gebaeude_wohnungs_register,KML||https://tinyurl.com/yy7ya4g9/ZH/0176_bdg_erw.kml" TargetMode="External"/><Relationship Id="rId1725" Type="http://schemas.openxmlformats.org/officeDocument/2006/relationships/hyperlink" Target="https://map.geo.admin.ch/?zoom=13&amp;E=2694387&amp;N=1249527&amp;layers=ch.kantone.cadastralwebmap-farbe,ch.swisstopo.amtliches-strassenverzeichnis,ch.bfs.gebaeude_wohnungs_register,KML||https://tinyurl.com/yy7ya4g9/ZH/0199_bdg_erw.kml" TargetMode="External"/><Relationship Id="rId1932" Type="http://schemas.openxmlformats.org/officeDocument/2006/relationships/hyperlink" Target="https://map.geo.admin.ch/?zoom=13&amp;E=2676789.498&amp;N=1245982.209&amp;layers=ch.kantone.cadastralwebmap-farbe,ch.swisstopo.amtliches-strassenverzeichnis,ch.bfs.gebaeude_wohnungs_register,KML||https://tinyurl.com/yy7ya4g9/ZH/0242_bdg_erw.kml" TargetMode="External"/><Relationship Id="rId17" Type="http://schemas.openxmlformats.org/officeDocument/2006/relationships/hyperlink" Target="https://map.geo.admin.ch/?zoom=13&amp;E=2676691.958&amp;N=1237134.383&amp;layers=ch.kantone.cadastralwebmap-farbe,ch.swisstopo.amtliches-strassenverzeichnis,ch.bfs.gebaeude_wohnungs_register,KML||https://tinyurl.com/yy7ya4g9/ZH/0002_bdg_erw.kml" TargetMode="External"/><Relationship Id="rId2194" Type="http://schemas.openxmlformats.org/officeDocument/2006/relationships/hyperlink" Target="https://map.geo.admin.ch/?zoom=13&amp;E=2708235.852&amp;N=1247475.225&amp;layers=ch.kantone.cadastralwebmap-farbe,ch.swisstopo.amtliches-strassenverzeichnis,ch.bfs.gebaeude_wohnungs_register,KML||https://tinyurl.com/yy7ya4g9/ZH/0297_bdg_erw.kml" TargetMode="External"/><Relationship Id="rId166" Type="http://schemas.openxmlformats.org/officeDocument/2006/relationships/hyperlink" Target="https://map.geo.admin.ch/?zoom=13&amp;E=2683891&amp;N=1262209&amp;layers=ch.kantone.cadastralwebmap-farbe,ch.swisstopo.amtliches-strassenverzeichnis,ch.bfs.gebaeude_wohnungs_register,KML||https://tinyurl.com/yy7ya4g9/ZH/0051_bdg_erw.kml" TargetMode="External"/><Relationship Id="rId373" Type="http://schemas.openxmlformats.org/officeDocument/2006/relationships/hyperlink" Target="https://map.geo.admin.ch/?zoom=13&amp;E=2686109.652&amp;N=1255292.038&amp;layers=ch.kantone.cadastralwebmap-farbe,ch.swisstopo.amtliches-strassenverzeichnis,ch.bfs.gebaeude_wohnungs_register,KML||https://tinyurl.com/yy7ya4g9/ZH/0062_bdg_erw.kml" TargetMode="External"/><Relationship Id="rId580" Type="http://schemas.openxmlformats.org/officeDocument/2006/relationships/hyperlink" Target="https://map.geo.admin.ch/?zoom=13&amp;E=2680310.402&amp;N=1260877.556&amp;layers=ch.kantone.cadastralwebmap-farbe,ch.swisstopo.amtliches-strassenverzeichnis,ch.bfs.gebaeude_wohnungs_register,KML||https://tinyurl.com/yy7ya4g9/ZH/0089_bdg_erw.kml" TargetMode="External"/><Relationship Id="rId2054" Type="http://schemas.openxmlformats.org/officeDocument/2006/relationships/hyperlink" Target="https://map.geo.admin.ch/?zoom=13&amp;E=2693663.132&amp;N=1270665.802&amp;layers=ch.kantone.cadastralwebmap-farbe,ch.swisstopo.amtliches-strassenverzeichnis,ch.bfs.gebaeude_wohnungs_register,KML||https://tinyurl.com/yy7ya4g9/ZH/0291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689135&amp;N=1253188&amp;layers=ch.kantone.cadastralwebmap-farbe,ch.swisstopo.amtliches-strassenverzeichnis,ch.bfs.gebaeude_wohnungs_register,KML||https://tinyurl.com/yy7ya4g9/ZH/0054_bdg_erw.kml" TargetMode="External"/><Relationship Id="rId440" Type="http://schemas.openxmlformats.org/officeDocument/2006/relationships/hyperlink" Target="https://map.geo.admin.ch/?zoom=13&amp;E=2686892&amp;N=1251916&amp;layers=ch.kantone.cadastralwebmap-farbe,ch.swisstopo.amtliches-strassenverzeichnis,ch.bfs.gebaeude_wohnungs_register,KML||https://tinyurl.com/yy7ya4g9/ZH/0069_bdg_erw.kml" TargetMode="External"/><Relationship Id="rId678" Type="http://schemas.openxmlformats.org/officeDocument/2006/relationships/hyperlink" Target="https://map.geo.admin.ch/?zoom=13&amp;E=2678485.61&amp;N=1255282.28&amp;layers=ch.kantone.cadastralwebmap-farbe,ch.swisstopo.amtliches-strassenverzeichnis,ch.bfs.gebaeude_wohnungs_register,KML||https://tinyurl.com/yy7ya4g9/ZH/0096_bdg_erw.kml" TargetMode="External"/><Relationship Id="rId885" Type="http://schemas.openxmlformats.org/officeDocument/2006/relationships/hyperlink" Target="https://map.geo.admin.ch/?zoom=13&amp;E=2704475.258&amp;N=1240526.33&amp;layers=ch.kantone.cadastralwebmap-farbe,ch.swisstopo.amtliches-strassenverzeichnis,ch.bfs.gebaeude_wohnungs_register,KML||https://tinyurl.com/yy7ya4g9/ZH/0117_bdg_erw.kml" TargetMode="External"/><Relationship Id="rId1070" Type="http://schemas.openxmlformats.org/officeDocument/2006/relationships/hyperlink" Target="https://map.geo.admin.ch/?zoom=13&amp;E=2683831.832&amp;N=1241405.555&amp;layers=ch.kantone.cadastralwebmap-farbe,ch.swisstopo.amtliches-strassenverzeichnis,ch.bfs.gebaeude_wohnungs_register,KML||https://tinyurl.com/yy7ya4g9/ZH/0135_bdg_erw.kml" TargetMode="External"/><Relationship Id="rId2121" Type="http://schemas.openxmlformats.org/officeDocument/2006/relationships/hyperlink" Target="https://map.geo.admin.ch/?zoom=13&amp;E=2693069.303&amp;N=1232192.638&amp;layers=ch.kantone.cadastralwebmap-farbe,ch.swisstopo.amtliches-strassenverzeichnis,ch.bfs.gebaeude_wohnungs_register,KML||https://tinyurl.com/yy7ya4g9/ZH/0293_bdg_erw.kml" TargetMode="External"/><Relationship Id="rId300" Type="http://schemas.openxmlformats.org/officeDocument/2006/relationships/hyperlink" Target="https://map.geo.admin.ch/?zoom=13&amp;E=2685921.541&amp;N=1255664.407&amp;layers=ch.kantone.cadastralwebmap-farbe,ch.swisstopo.amtliches-strassenverzeichnis,ch.bfs.gebaeude_wohnungs_register,KML||https://tinyurl.com/yy7ya4g9/ZH/0062_bdg_erw.kml" TargetMode="External"/><Relationship Id="rId538" Type="http://schemas.openxmlformats.org/officeDocument/2006/relationships/hyperlink" Target="https://map.geo.admin.ch/?zoom=13&amp;E=2675393.184&amp;N=1254748.451&amp;layers=ch.kantone.cadastralwebmap-farbe,ch.swisstopo.amtliches-strassenverzeichnis,ch.bfs.gebaeude_wohnungs_register,KML||https://tinyurl.com/yy7ya4g9/ZH/0084_bdg_erw.kml" TargetMode="External"/><Relationship Id="rId745" Type="http://schemas.openxmlformats.org/officeDocument/2006/relationships/hyperlink" Target="https://map.geo.admin.ch/?zoom=13&amp;E=2707574.742&amp;N=1246265.22&amp;layers=ch.kantone.cadastralwebmap-farbe,ch.swisstopo.amtliches-strassenverzeichnis,ch.bfs.gebaeude_wohnungs_register,KML||https://tinyurl.com/yy7ya4g9/ZH/0111_bdg_erw.kml" TargetMode="External"/><Relationship Id="rId952" Type="http://schemas.openxmlformats.org/officeDocument/2006/relationships/hyperlink" Target="https://map.geo.admin.ch/?zoom=13&amp;E=2711494&amp;N=1236273&amp;layers=ch.kantone.cadastralwebmap-farbe,ch.swisstopo.amtliches-strassenverzeichnis,ch.bfs.gebaeude_wohnungs_register,KML||https://tinyurl.com/yy7ya4g9/ZH/0120_bdg_erw.kml" TargetMode="External"/><Relationship Id="rId1168" Type="http://schemas.openxmlformats.org/officeDocument/2006/relationships/hyperlink" Target="https://map.geo.admin.ch/?zoom=13&amp;E=2695650&amp;N=1228827&amp;layers=ch.kantone.cadastralwebmap-farbe,ch.swisstopo.amtliches-strassenverzeichnis,ch.bfs.gebaeude_wohnungs_register,KML||https://tinyurl.com/yy7ya4g9/ZH/0138_bdg_erw.kml" TargetMode="External"/><Relationship Id="rId1375" Type="http://schemas.openxmlformats.org/officeDocument/2006/relationships/hyperlink" Target="https://map.geo.admin.ch/?zoom=13&amp;E=2689531.588&amp;N=1237072.081&amp;layers=ch.kantone.cadastralwebmap-farbe,ch.swisstopo.amtliches-strassenverzeichnis,ch.bfs.gebaeude_wohnungs_register,KML||https://tinyurl.com/yy7ya4g9/ZH/0156_bdg_erw.kml" TargetMode="External"/><Relationship Id="rId1582" Type="http://schemas.openxmlformats.org/officeDocument/2006/relationships/hyperlink" Target="https://map.geo.admin.ch/?zoom=13&amp;E=2688868&amp;N=1249343&amp;layers=ch.kantone.cadastralwebmap-farbe,ch.swisstopo.amtliches-strassenverzeichnis,ch.bfs.gebaeude_wohnungs_register,KML||https://tinyurl.com/yy7ya4g9/ZH/0191_bdg_erw.kml" TargetMode="External"/><Relationship Id="rId81" Type="http://schemas.openxmlformats.org/officeDocument/2006/relationships/hyperlink" Target="https://map.geo.admin.ch/?zoom=13&amp;E=2674494&amp;N=1235136&amp;layers=ch.kantone.cadastralwebmap-farbe,ch.swisstopo.amtliches-strassenverzeichnis,ch.bfs.gebaeude_wohnungs_register,KML||https://tinyurl.com/yy7ya4g9/ZH/0010_bdg_erw.kml" TargetMode="External"/><Relationship Id="rId605" Type="http://schemas.openxmlformats.org/officeDocument/2006/relationships/hyperlink" Target="https://map.geo.admin.ch/?zoom=13&amp;E=2670390.174&amp;N=1260770.214&amp;layers=ch.kantone.cadastralwebmap-farbe,ch.swisstopo.amtliches-strassenverzeichnis,ch.bfs.gebaeude_wohnungs_register,KML||https://tinyurl.com/yy7ya4g9/ZH/0091_bdg_erw.kml" TargetMode="External"/><Relationship Id="rId812" Type="http://schemas.openxmlformats.org/officeDocument/2006/relationships/hyperlink" Target="https://map.geo.admin.ch/?zoom=13&amp;E=2706147.512&amp;N=1240115.033&amp;layers=ch.kantone.cadastralwebmap-farbe,ch.swisstopo.amtliches-strassenverzeichnis,ch.bfs.gebaeude_wohnungs_register,KML||https://tinyurl.com/yy7ya4g9/ZH/0117_bdg_erw.kml" TargetMode="External"/><Relationship Id="rId1028" Type="http://schemas.openxmlformats.org/officeDocument/2006/relationships/hyperlink" Target="https://map.geo.admin.ch/?zoom=13&amp;E=2682323.866&amp;N=1240829.827&amp;layers=ch.kantone.cadastralwebmap-farbe,ch.swisstopo.amtliches-strassenverzeichnis,ch.bfs.gebaeude_wohnungs_register,KML||https://tinyurl.com/yy7ya4g9/ZH/0131_bdg_erw.kml" TargetMode="External"/><Relationship Id="rId1235" Type="http://schemas.openxmlformats.org/officeDocument/2006/relationships/hyperlink" Target="https://map.geo.admin.ch/?zoom=13&amp;E=2684438.895&amp;N=1240690.696&amp;layers=ch.kantone.cadastralwebmap-farbe,ch.swisstopo.amtliches-strassenverzeichnis,ch.bfs.gebaeude_wohnungs_register,KML||https://tinyurl.com/yy7ya4g9/ZH/0139_bdg_erw.kml" TargetMode="External"/><Relationship Id="rId1442" Type="http://schemas.openxmlformats.org/officeDocument/2006/relationships/hyperlink" Target="https://map.geo.admin.ch/?zoom=13&amp;E=2688692.378&amp;N=1243254.438&amp;layers=ch.kantone.cadastralwebmap-farbe,ch.swisstopo.amtliches-strassenverzeichnis,ch.bfs.gebaeude_wohnungs_register,KML||https://tinyurl.com/yy7ya4g9/ZH/0160_bdg_erw.kml" TargetMode="External"/><Relationship Id="rId1887" Type="http://schemas.openxmlformats.org/officeDocument/2006/relationships/hyperlink" Target="https://map.geo.admin.ch/?zoom=13&amp;E=2706106&amp;N=1255732&amp;layers=ch.kantone.cadastralwebmap-farbe,ch.swisstopo.amtliches-strassenverzeichnis,ch.bfs.gebaeude_wohnungs_register,KML||https://tinyurl.com/yy7ya4g9/ZH/0228_bdg_erw.kml" TargetMode="External"/><Relationship Id="rId1302" Type="http://schemas.openxmlformats.org/officeDocument/2006/relationships/hyperlink" Target="https://map.geo.admin.ch/?zoom=13&amp;E=2701165&amp;N=1232385&amp;layers=ch.kantone.cadastralwebmap-farbe,ch.swisstopo.amtliches-strassenverzeichnis,ch.bfs.gebaeude_wohnungs_register,KML||https://tinyurl.com/yy7ya4g9/ZH/0153_bdg_erw.kml" TargetMode="External"/><Relationship Id="rId1747" Type="http://schemas.openxmlformats.org/officeDocument/2006/relationships/hyperlink" Target="https://map.geo.admin.ch/?zoom=13&amp;E=2695033.742&amp;N=1249892.143&amp;layers=ch.kantone.cadastralwebmap-farbe,ch.swisstopo.amtliches-strassenverzeichnis,ch.bfs.gebaeude_wohnungs_register,KML||https://tinyurl.com/yy7ya4g9/ZH/0199_bdg_erw.kml" TargetMode="External"/><Relationship Id="rId1954" Type="http://schemas.openxmlformats.org/officeDocument/2006/relationships/hyperlink" Target="https://map.geo.admin.ch/?zoom=13&amp;E=2673139.75&amp;N=1251718.625&amp;layers=ch.kantone.cadastralwebmap-farbe,ch.swisstopo.amtliches-strassenverzeichnis,ch.bfs.gebaeude_wohnungs_register,KML||https://tinyurl.com/yy7ya4g9/ZH/0243_bdg_erw.kml" TargetMode="External"/><Relationship Id="rId39" Type="http://schemas.openxmlformats.org/officeDocument/2006/relationships/hyperlink" Target="https://map.geo.admin.ch/?zoom=13&amp;E=2684003.332&amp;N=1231422.738&amp;layers=ch.kantone.cadastralwebmap-farbe,ch.swisstopo.amtliches-strassenverzeichnis,ch.bfs.gebaeude_wohnungs_register,KML||https://tinyurl.com/yy7ya4g9/ZH/0004_bdg_erw.kml" TargetMode="External"/><Relationship Id="rId1607" Type="http://schemas.openxmlformats.org/officeDocument/2006/relationships/hyperlink" Target="https://map.geo.admin.ch/?zoom=13&amp;E=2687855.232&amp;N=1250162.516&amp;layers=ch.kantone.cadastralwebmap-farbe,ch.swisstopo.amtliches-strassenverzeichnis,ch.bfs.gebaeude_wohnungs_register,KML||https://tinyurl.com/yy7ya4g9/ZH/0191_bdg_erw.kml" TargetMode="External"/><Relationship Id="rId1814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88" Type="http://schemas.openxmlformats.org/officeDocument/2006/relationships/hyperlink" Target="https://map.geo.admin.ch/?zoom=13&amp;E=2682978.081&amp;N=1264178.955&amp;layers=ch.kantone.cadastralwebmap-farbe,ch.swisstopo.amtliches-strassenverzeichnis,ch.bfs.gebaeude_wohnungs_register,KML||https://tinyurl.com/yy7ya4g9/ZH/0053_bdg_erw.kml" TargetMode="External"/><Relationship Id="rId395" Type="http://schemas.openxmlformats.org/officeDocument/2006/relationships/hyperlink" Target="https://map.geo.admin.ch/?zoom=13&amp;E=2684460&amp;N=1252746&amp;layers=ch.kantone.cadastralwebmap-farbe,ch.swisstopo.amtliches-strassenverzeichnis,ch.bfs.gebaeude_wohnungs_register,KML||https://tinyurl.com/yy7ya4g9/ZH/0066_bdg_erw.kml" TargetMode="External"/><Relationship Id="rId2076" Type="http://schemas.openxmlformats.org/officeDocument/2006/relationships/hyperlink" Target="https://map.geo.admin.ch/?zoom=13&amp;E=2702161.939&amp;N=1276523.487&amp;layers=ch.kantone.cadastralwebmap-farbe,ch.swisstopo.amtliches-strassenverzeichnis,ch.bfs.gebaeude_wohnungs_register,KML||https://tinyurl.com/yy7ya4g9/ZH/0292_bdg_erw.kml" TargetMode="External"/><Relationship Id="rId255" Type="http://schemas.openxmlformats.org/officeDocument/2006/relationships/hyperlink" Target="https://map.geo.admin.ch/?zoom=13&amp;E=2687562.899&amp;N=1263369.017&amp;layers=ch.kantone.cadastralwebmap-farbe,ch.swisstopo.amtliches-strassenverzeichnis,ch.bfs.gebaeude_wohnungs_register,KML||https://tinyurl.com/yy7ya4g9/ZH/0056_bdg_erw.kml" TargetMode="External"/><Relationship Id="rId462" Type="http://schemas.openxmlformats.org/officeDocument/2006/relationships/hyperlink" Target="https://map.geo.admin.ch/?zoom=13&amp;E=2680446.976&amp;N=1273288.812&amp;layers=ch.kantone.cadastralwebmap-farbe,ch.swisstopo.amtliches-strassenverzeichnis,ch.bfs.gebaeude_wohnungs_register,KML||https://tinyurl.com/yy7ya4g9/ZH/0071_bdg_erw.kml" TargetMode="External"/><Relationship Id="rId1092" Type="http://schemas.openxmlformats.org/officeDocument/2006/relationships/hyperlink" Target="https://map.geo.admin.ch/?zoom=13&amp;E=2684100.904&amp;N=1241204.242&amp;layers=ch.kantone.cadastralwebmap-farbe,ch.swisstopo.amtliches-strassenverzeichnis,ch.bfs.gebaeude_wohnungs_register,KML||https://tinyurl.com/yy7ya4g9/ZH/0135_bdg_erw.kml" TargetMode="External"/><Relationship Id="rId1397" Type="http://schemas.openxmlformats.org/officeDocument/2006/relationships/hyperlink" Target="https://map.geo.admin.ch/?zoom=13&amp;E=2696246&amp;N=1233444&amp;layers=ch.kantone.cadastralwebmap-farbe,ch.swisstopo.amtliches-strassenverzeichnis,ch.bfs.gebaeude_wohnungs_register,KML||https://tinyurl.com/yy7ya4g9/ZH/0158_bdg_erw.kml" TargetMode="External"/><Relationship Id="rId2143" Type="http://schemas.openxmlformats.org/officeDocument/2006/relationships/hyperlink" Target="https://map.geo.admin.ch/?zoom=13&amp;E=2705308.052&amp;N=1262870.854&amp;layers=ch.kantone.cadastralwebmap-farbe,ch.swisstopo.amtliches-strassenverzeichnis,ch.bfs.gebaeude_wohnungs_register,KML||https://tinyurl.com/yy7ya4g9/ZH/0294_bdg_erw.kml" TargetMode="External"/><Relationship Id="rId115" Type="http://schemas.openxmlformats.org/officeDocument/2006/relationships/hyperlink" Target="https://map.geo.admin.ch/?zoom=13&amp;E=2678397.25&amp;N=1242829.875&amp;layers=ch.kantone.cadastralwebmap-farbe,ch.swisstopo.amtliches-strassenverzeichnis,ch.bfs.gebaeude_wohnungs_register,KML||https://tinyurl.com/yy7ya4g9/ZH/0014_bdg_erw.kml" TargetMode="External"/><Relationship Id="rId322" Type="http://schemas.openxmlformats.org/officeDocument/2006/relationships/hyperlink" Target="https://map.geo.admin.ch/?zoom=13&amp;E=2686471&amp;N=1256150&amp;layers=ch.kantone.cadastralwebmap-farbe,ch.swisstopo.amtliches-strassenverzeichnis,ch.bfs.gebaeude_wohnungs_register,KML||https://tinyurl.com/yy7ya4g9/ZH/0062_bdg_erw.kml" TargetMode="External"/><Relationship Id="rId767" Type="http://schemas.openxmlformats.org/officeDocument/2006/relationships/hyperlink" Target="https://map.geo.admin.ch/?zoom=13&amp;E=2704130.987&amp;N=1236002.358&amp;layers=ch.kantone.cadastralwebmap-farbe,ch.swisstopo.amtliches-strassenverzeichnis,ch.bfs.gebaeude_wohnungs_register,KML||https://tinyurl.com/yy7ya4g9/ZH/0112_bdg_erw.kml" TargetMode="External"/><Relationship Id="rId974" Type="http://schemas.openxmlformats.org/officeDocument/2006/relationships/hyperlink" Target="https://map.geo.admin.ch/?zoom=13&amp;E=2702779.31&amp;N=1241638.555&amp;layers=ch.kantone.cadastralwebmap-farbe,ch.swisstopo.amtliches-strassenverzeichnis,ch.bfs.gebaeude_wohnungs_register,KML||https://tinyurl.com/yy7ya4g9/ZH/0121_bdg_erw.kml" TargetMode="External"/><Relationship Id="rId2003" Type="http://schemas.openxmlformats.org/officeDocument/2006/relationships/hyperlink" Target="https://map.geo.admin.ch/?zoom=13&amp;E=2676194&amp;N=1250279&amp;layers=ch.kantone.cadastralwebmap-farbe,ch.swisstopo.amtliches-strassenverzeichnis,ch.bfs.gebaeude_wohnungs_register,KML||https://tinyurl.com/yy7ya4g9/ZH/0247_bdg_erw.kml" TargetMode="External"/><Relationship Id="rId2210" Type="http://schemas.openxmlformats.org/officeDocument/2006/relationships/drawing" Target="../drawings/drawing2.xml"/><Relationship Id="rId627" Type="http://schemas.openxmlformats.org/officeDocument/2006/relationships/hyperlink" Target="https://map.geo.admin.ch/?zoom=13&amp;E=2681309.702&amp;N=1258934.347&amp;layers=ch.kantone.cadastralwebmap-farbe,ch.swisstopo.amtliches-strassenverzeichnis,ch.bfs.gebaeude_wohnungs_register,KML||https://tinyurl.com/yy7ya4g9/ZH/0092_bdg_erw.kml" TargetMode="External"/><Relationship Id="rId834" Type="http://schemas.openxmlformats.org/officeDocument/2006/relationships/hyperlink" Target="https://map.geo.admin.ch/?zoom=13&amp;E=2707683.931&amp;N=1239566.93&amp;layers=ch.kantone.cadastralwebmap-farbe,ch.swisstopo.amtliches-strassenverzeichnis,ch.bfs.gebaeude_wohnungs_register,KML||https://tinyurl.com/yy7ya4g9/ZH/0117_bdg_erw.kml" TargetMode="External"/><Relationship Id="rId1257" Type="http://schemas.openxmlformats.org/officeDocument/2006/relationships/hyperlink" Target="https://map.geo.admin.ch/?zoom=13&amp;E=2687342.317&amp;N=1239561.785&amp;layers=ch.kantone.cadastralwebmap-farbe,ch.swisstopo.amtliches-strassenverzeichnis,ch.bfs.gebaeude_wohnungs_register,KML||https://tinyurl.com/yy7ya4g9/ZH/0151_bdg_erw.kml" TargetMode="External"/><Relationship Id="rId1464" Type="http://schemas.openxmlformats.org/officeDocument/2006/relationships/hyperlink" Target="https://map.geo.admin.ch/?zoom=13&amp;E=2687598.259&amp;N=1244797.871&amp;layers=ch.kantone.cadastralwebmap-farbe,ch.swisstopo.amtliches-strassenverzeichnis,ch.bfs.gebaeude_wohnungs_register,KML||https://tinyurl.com/yy7ya4g9/ZH/0161_bdg_erw.kml" TargetMode="External"/><Relationship Id="rId1671" Type="http://schemas.openxmlformats.org/officeDocument/2006/relationships/hyperlink" Target="https://map.geo.admin.ch/?zoom=13&amp;E=2694278.17&amp;N=1241426.45&amp;layers=ch.kantone.cadastralwebmap-farbe,ch.swisstopo.amtliches-strassenverzeichnis,ch.bfs.gebaeude_wohnungs_register,KML||https://tinyurl.com/yy7ya4g9/ZH/0195_bdg_erw.kml" TargetMode="External"/><Relationship Id="rId901" Type="http://schemas.openxmlformats.org/officeDocument/2006/relationships/hyperlink" Target="https://map.geo.admin.ch/?zoom=13&amp;E=2705924.776&amp;N=1240506.942&amp;layers=ch.kantone.cadastralwebmap-farbe,ch.swisstopo.amtliches-strassenverzeichnis,ch.bfs.gebaeude_wohnungs_register,KML||https://tinyurl.com/yy7ya4g9/ZH/0117_bdg_erw.kml" TargetMode="External"/><Relationship Id="rId1117" Type="http://schemas.openxmlformats.org/officeDocument/2006/relationships/hyperlink" Target="https://map.geo.admin.ch/?zoom=13&amp;E=2686165&amp;N=1237221&amp;layers=ch.kantone.cadastralwebmap-farbe,ch.swisstopo.amtliches-strassenverzeichnis,ch.bfs.gebaeude_wohnungs_register,KML||https://tinyurl.com/yy7ya4g9/ZH/0137_bdg_erw.kml" TargetMode="External"/><Relationship Id="rId1324" Type="http://schemas.openxmlformats.org/officeDocument/2006/relationships/hyperlink" Target="https://map.geo.admin.ch/?zoom=13&amp;E=2687665.177&amp;N=1241118.771&amp;layers=ch.kantone.cadastralwebmap-farbe,ch.swisstopo.amtliches-strassenverzeichnis,ch.bfs.gebaeude_wohnungs_register,KML||https://tinyurl.com/yy7ya4g9/ZH/0154_bdg_erw.kml" TargetMode="External"/><Relationship Id="rId1531" Type="http://schemas.openxmlformats.org/officeDocument/2006/relationships/hyperlink" Target="https://map.geo.admin.ch/?zoom=13&amp;E=2701392.645&amp;N=1246842.715&amp;layers=ch.kantone.cadastralwebmap-farbe,ch.swisstopo.amtliches-strassenverzeichnis,ch.bfs.gebaeude_wohnungs_register,KML||https://tinyurl.com/yy7ya4g9/ZH/0177_bdg_erw.kml" TargetMode="External"/><Relationship Id="rId1769" Type="http://schemas.openxmlformats.org/officeDocument/2006/relationships/hyperlink" Target="https://map.geo.admin.ch/?zoom=13&amp;E=2694446.723&amp;N=1249553.975&amp;layers=ch.kantone.cadastralwebmap-farbe,ch.swisstopo.amtliches-strassenverzeichnis,ch.bfs.gebaeude_wohnungs_register,KML||https://tinyurl.com/yy7ya4g9/ZH/0199_bdg_erw.kml" TargetMode="External"/><Relationship Id="rId1976" Type="http://schemas.openxmlformats.org/officeDocument/2006/relationships/hyperlink" Target="https://map.geo.admin.ch/?zoom=13&amp;E=2671859.435&amp;N=1251496.525&amp;layers=ch.kantone.cadastralwebmap-farbe,ch.swisstopo.amtliches-strassenverzeichnis,ch.bfs.gebaeude_wohnungs_register,KML||https://tinyurl.com/yy7ya4g9/ZH/0243_bdg_erw.kml" TargetMode="External"/><Relationship Id="rId30" Type="http://schemas.openxmlformats.org/officeDocument/2006/relationships/hyperlink" Target="https://map.geo.admin.ch/?zoom=13&amp;E=2677798.744&amp;N=1240951.858&amp;layers=ch.kantone.cadastralwebmap-farbe,ch.swisstopo.amtliches-strassenverzeichnis,ch.bfs.gebaeude_wohnungs_register,KML||https://tinyurl.com/yy7ya4g9/ZH/0003_bdg_erw.kml" TargetMode="External"/><Relationship Id="rId1629" Type="http://schemas.openxmlformats.org/officeDocument/2006/relationships/hyperlink" Target="https://map.geo.admin.ch/?zoom=13&amp;E=2688930.789&amp;N=1250142.401&amp;layers=ch.kantone.cadastralwebmap-farbe,ch.swisstopo.amtliches-strassenverzeichnis,ch.bfs.gebaeude_wohnungs_register,KML||https://tinyurl.com/yy7ya4g9/ZH/0191_bdg_erw.kml" TargetMode="External"/><Relationship Id="rId1836" Type="http://schemas.openxmlformats.org/officeDocument/2006/relationships/hyperlink" Target="https://map.geo.admin.ch/?zoom=13&amp;E=2692213.534&amp;N=1267997.964&amp;layers=ch.kantone.cadastralwebmap-farbe,ch.swisstopo.amtliches-strassenverzeichnis,ch.bfs.gebaeude_wohnungs_register,KML||https://tinyurl.com/yy7ya4g9/ZH/0223_bdg_erw.kml" TargetMode="External"/><Relationship Id="rId1903" Type="http://schemas.openxmlformats.org/officeDocument/2006/relationships/hyperlink" Target="https://map.geo.admin.ch/?zoom=13&amp;E=2692237.39&amp;N=1263498.411&amp;layers=ch.kantone.cadastralwebmap-farbe,ch.swisstopo.amtliches-strassenverzeichnis,ch.bfs.gebaeude_wohnungs_register,KML||https://tinyurl.com/yy7ya4g9/ZH/0230_bdg_erw.kml" TargetMode="External"/><Relationship Id="rId2098" Type="http://schemas.openxmlformats.org/officeDocument/2006/relationships/hyperlink" Target="https://map.geo.admin.ch/?zoom=13&amp;E=2692680&amp;N=1231387&amp;layers=ch.kantone.cadastralwebmap-farbe,ch.swisstopo.amtliches-strassenverzeichnis,ch.bfs.gebaeude_wohnungs_register,KML||https://tinyurl.com/yy7ya4g9/ZH/0293_bdg_erw.kml" TargetMode="External"/><Relationship Id="rId277" Type="http://schemas.openxmlformats.org/officeDocument/2006/relationships/hyperlink" Target="https://map.geo.admin.ch/?zoom=13&amp;E=2680690&amp;N=1262234&amp;layers=ch.kantone.cadastralwebmap-farbe,ch.swisstopo.amtliches-strassenverzeichnis,ch.bfs.gebaeude_wohnungs_register,KML||https://tinyurl.com/yy7ya4g9/ZH/0060_bdg_erw.kml" TargetMode="External"/><Relationship Id="rId484" Type="http://schemas.openxmlformats.org/officeDocument/2006/relationships/hyperlink" Target="https://map.geo.admin.ch/?zoom=13&amp;E=2684453.33&amp;N=1261018.33&amp;layers=ch.kantone.cadastralwebmap-farbe,ch.swisstopo.amtliches-strassenverzeichnis,ch.bfs.gebaeude_wohnungs_register,KML||https://tinyurl.com/yy7ya4g9/ZH/0072_bdg_erw.kml" TargetMode="External"/><Relationship Id="rId2165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137" Type="http://schemas.openxmlformats.org/officeDocument/2006/relationships/hyperlink" Target="https://map.geo.admin.ch/?zoom=13&amp;E=2692889.25&amp;N=1275925.066&amp;layers=ch.kantone.cadastralwebmap-farbe,ch.swisstopo.amtliches-strassenverzeichnis,ch.bfs.gebaeude_wohnungs_register,KML||https://tinyurl.com/yy7ya4g9/ZH/0033_bdg_erw.kml" TargetMode="External"/><Relationship Id="rId344" Type="http://schemas.openxmlformats.org/officeDocument/2006/relationships/hyperlink" Target="https://map.geo.admin.ch/?zoom=13&amp;E=2686114.533&amp;N=1255321.081&amp;layers=ch.kantone.cadastralwebmap-farbe,ch.swisstopo.amtliches-strassenverzeichnis,ch.bfs.gebaeude_wohnungs_register,KML||https://tinyurl.com/yy7ya4g9/ZH/0062_bdg_erw.kml" TargetMode="External"/><Relationship Id="rId691" Type="http://schemas.openxmlformats.org/officeDocument/2006/relationships/hyperlink" Target="https://map.geo.admin.ch/?zoom=13&amp;E=2683217&amp;N=1255778&amp;layers=ch.kantone.cadastralwebmap-farbe,ch.swisstopo.amtliches-strassenverzeichnis,ch.bfs.gebaeude_wohnungs_register,KML||https://tinyurl.com/yy7ya4g9/ZH/0097_bdg_erw.kml" TargetMode="External"/><Relationship Id="rId789" Type="http://schemas.openxmlformats.org/officeDocument/2006/relationships/hyperlink" Target="https://map.geo.admin.ch/?zoom=13&amp;E=2707820.192&amp;N=1236819.036&amp;layers=ch.kantone.cadastralwebmap-farbe,ch.swisstopo.amtliches-strassenverzeichnis,ch.bfs.gebaeude_wohnungs_register,KML||https://tinyurl.com/yy7ya4g9/ZH/0113_bdg_erw.kml" TargetMode="External"/><Relationship Id="rId996" Type="http://schemas.openxmlformats.org/officeDocument/2006/relationships/hyperlink" Target="https://map.geo.admin.ch/?zoom=13&amp;E=2703002.95&amp;N=1243140.454&amp;layers=ch.kantone.cadastralwebmap-farbe,ch.swisstopo.amtliches-strassenverzeichnis,ch.bfs.gebaeude_wohnungs_register,KML||https://tinyurl.com/yy7ya4g9/ZH/0121_bdg_erw.kml" TargetMode="External"/><Relationship Id="rId2025" Type="http://schemas.openxmlformats.org/officeDocument/2006/relationships/hyperlink" Target="https://map.geo.admin.ch/?zoom=13&amp;E=2677218.083&amp;N=1247394.154&amp;layers=ch.kantone.cadastralwebmap-farbe,ch.swisstopo.amtliches-strassenverzeichnis,ch.bfs.gebaeude_wohnungs_register,KML||https://tinyurl.com/yy7ya4g9/ZH/0248_bdg_erw.kml" TargetMode="External"/><Relationship Id="rId551" Type="http://schemas.openxmlformats.org/officeDocument/2006/relationships/hyperlink" Target="https://map.geo.admin.ch/?zoom=13&amp;E=2675740&amp;N=1258347&amp;layers=ch.kantone.cadastralwebmap-farbe,ch.swisstopo.amtliches-strassenverzeichnis,ch.bfs.gebaeude_wohnungs_register,KML||https://tinyurl.com/yy7ya4g9/ZH/0086_bdg_erw.kml" TargetMode="External"/><Relationship Id="rId649" Type="http://schemas.openxmlformats.org/officeDocument/2006/relationships/hyperlink" Target="https://map.geo.admin.ch/?zoom=13&amp;E=2677550.6&amp;N=1255665.6&amp;layers=ch.kantone.cadastralwebmap-farbe,ch.swisstopo.amtliches-strassenverzeichnis,ch.bfs.gebaeude_wohnungs_register,KML||https://tinyurl.com/yy7ya4g9/ZH/0096_bdg_erw.kml" TargetMode="External"/><Relationship Id="rId856" Type="http://schemas.openxmlformats.org/officeDocument/2006/relationships/hyperlink" Target="https://map.geo.admin.ch/?zoom=13&amp;E=2707717.749&amp;N=1239503.442&amp;layers=ch.kantone.cadastralwebmap-farbe,ch.swisstopo.amtliches-strassenverzeichnis,ch.bfs.gebaeude_wohnungs_register,KML||https://tinyurl.com/yy7ya4g9/ZH/0117_bdg_erw.kml" TargetMode="External"/><Relationship Id="rId1181" Type="http://schemas.openxmlformats.org/officeDocument/2006/relationships/hyperlink" Target="https://map.geo.admin.ch/?zoom=13&amp;E=2694334.35&amp;N=1228467.949&amp;layers=ch.kantone.cadastralwebmap-farbe,ch.swisstopo.amtliches-strassenverzeichnis,ch.bfs.gebaeude_wohnungs_register,KML||https://tinyurl.com/yy7ya4g9/ZH/0138_bdg_erw.kml" TargetMode="External"/><Relationship Id="rId1279" Type="http://schemas.openxmlformats.org/officeDocument/2006/relationships/hyperlink" Target="https://map.geo.admin.ch/?zoom=13&amp;E=2688724.362&amp;N=1238310.493&amp;layers=ch.kantone.cadastralwebmap-farbe,ch.swisstopo.amtliches-strassenverzeichnis,ch.bfs.gebaeude_wohnungs_register,KML||https://tinyurl.com/yy7ya4g9/ZH/0152_bdg_erw.kml" TargetMode="External"/><Relationship Id="rId1486" Type="http://schemas.openxmlformats.org/officeDocument/2006/relationships/hyperlink" Target="https://map.geo.admin.ch/?zoom=13&amp;E=2706250.413&amp;N=1248213.691&amp;layers=ch.kantone.cadastralwebmap-farbe,ch.swisstopo.amtliches-strassenverzeichnis,ch.bfs.gebaeude_wohnungs_register,KML||https://tinyurl.com/yy7ya4g9/ZH/0173_bdg_erw.kml" TargetMode="External"/><Relationship Id="rId204" Type="http://schemas.openxmlformats.org/officeDocument/2006/relationships/hyperlink" Target="https://map.geo.admin.ch/?zoom=13&amp;E=2683055.029&amp;N=1262662.49&amp;layers=ch.kantone.cadastralwebmap-farbe,ch.swisstopo.amtliches-strassenverzeichnis,ch.bfs.gebaeude_wohnungs_register,KML||https://tinyurl.com/yy7ya4g9/ZH/0053_bdg_erw.kml" TargetMode="External"/><Relationship Id="rId411" Type="http://schemas.openxmlformats.org/officeDocument/2006/relationships/hyperlink" Target="https://map.geo.admin.ch/?zoom=13&amp;E=2685902.159&amp;N=1254159.059&amp;layers=ch.kantone.cadastralwebmap-farbe,ch.swisstopo.amtliches-strassenverzeichnis,ch.bfs.gebaeude_wohnungs_register,KML||https://tinyurl.com/yy7ya4g9/ZH/0066_bdg_erw.kml" TargetMode="External"/><Relationship Id="rId509" Type="http://schemas.openxmlformats.org/officeDocument/2006/relationships/hyperlink" Target="https://map.geo.admin.ch/?zoom=13&amp;E=2675618.931&amp;N=1257119.015&amp;layers=ch.kantone.cadastralwebmap-farbe,ch.swisstopo.amtliches-strassenverzeichnis,ch.bfs.gebaeude_wohnungs_register,KML||https://tinyurl.com/yy7ya4g9/ZH/0083_bdg_erw.kml" TargetMode="External"/><Relationship Id="rId1041" Type="http://schemas.openxmlformats.org/officeDocument/2006/relationships/hyperlink" Target="https://map.geo.admin.ch/?zoom=13&amp;E=2682167.974&amp;N=1239377.75&amp;layers=ch.kantone.cadastralwebmap-farbe,ch.swisstopo.amtliches-strassenverzeichnis,ch.bfs.gebaeude_wohnungs_register,KML||https://tinyurl.com/yy7ya4g9/ZH/0131_bdg_erw.kml" TargetMode="External"/><Relationship Id="rId1139" Type="http://schemas.openxmlformats.org/officeDocument/2006/relationships/hyperlink" Target="https://map.geo.admin.ch/?zoom=13&amp;E=2685785.947&amp;N=1236908.744&amp;layers=ch.kantone.cadastralwebmap-farbe,ch.swisstopo.amtliches-strassenverzeichnis,ch.bfs.gebaeude_wohnungs_register,KML||https://tinyurl.com/yy7ya4g9/ZH/0137_bdg_erw.kml" TargetMode="External"/><Relationship Id="rId1346" Type="http://schemas.openxmlformats.org/officeDocument/2006/relationships/hyperlink" Target="https://map.geo.admin.ch/?zoom=13&amp;E=2694389.439&amp;N=1235087.596&amp;layers=ch.kantone.cadastralwebmap-farbe,ch.swisstopo.amtliches-strassenverzeichnis,ch.bfs.gebaeude_wohnungs_register,KML||https://tinyurl.com/yy7ya4g9/ZH/0155_bdg_erw.kml" TargetMode="External"/><Relationship Id="rId1693" Type="http://schemas.openxmlformats.org/officeDocument/2006/relationships/hyperlink" Target="https://map.geo.admin.ch/?zoom=13&amp;E=2696996&amp;N=1244840&amp;layers=ch.kantone.cadastralwebmap-farbe,ch.swisstopo.amtliches-strassenverzeichnis,ch.bfs.gebaeude_wohnungs_register,KML||https://tinyurl.com/yy7ya4g9/ZH/0198_bdg_erw.kml" TargetMode="External"/><Relationship Id="rId1998" Type="http://schemas.openxmlformats.org/officeDocument/2006/relationships/hyperlink" Target="https://map.geo.admin.ch/?zoom=13&amp;E=2677618.689&amp;N=1251296.674&amp;layers=ch.kantone.cadastralwebmap-farbe,ch.swisstopo.amtliches-strassenverzeichnis,ch.bfs.gebaeude_wohnungs_register,KML||https://tinyurl.com/yy7ya4g9/ZH/0245_bdg_erw.kml" TargetMode="External"/><Relationship Id="rId716" Type="http://schemas.openxmlformats.org/officeDocument/2006/relationships/hyperlink" Target="https://map.geo.admin.ch/?zoom=13&amp;E=2683382.655&amp;N=1256850.671&amp;layers=ch.kantone.cadastralwebmap-farbe,ch.swisstopo.amtliches-strassenverzeichnis,ch.bfs.gebaeude_wohnungs_register,KML||https://tinyurl.com/yy7ya4g9/ZH/0097_bdg_erw.kml" TargetMode="External"/><Relationship Id="rId923" Type="http://schemas.openxmlformats.org/officeDocument/2006/relationships/hyperlink" Target="https://map.geo.admin.ch/?zoom=13&amp;E=2707354.297&amp;N=1235083.996&amp;layers=ch.kantone.cadastralwebmap-farbe,ch.swisstopo.amtliches-strassenverzeichnis,ch.bfs.gebaeude_wohnungs_register,KML||https://tinyurl.com/yy7ya4g9/ZH/0118_bdg_erw.kml" TargetMode="External"/><Relationship Id="rId1553" Type="http://schemas.openxmlformats.org/officeDocument/2006/relationships/hyperlink" Target="https://map.geo.admin.ch/?zoom=13&amp;E=2687789.906&amp;N=1250637.828&amp;layers=ch.kantone.cadastralwebmap-farbe,ch.swisstopo.amtliches-strassenverzeichnis,ch.bfs.gebaeude_wohnungs_register,KML||https://tinyurl.com/yy7ya4g9/ZH/0191_bdg_erw.kml" TargetMode="External"/><Relationship Id="rId1760" Type="http://schemas.openxmlformats.org/officeDocument/2006/relationships/hyperlink" Target="https://map.geo.admin.ch/?zoom=13&amp;E=2693875.132&amp;N=1248553.777&amp;layers=ch.kantone.cadastralwebmap-farbe,ch.swisstopo.amtliches-strassenverzeichnis,ch.bfs.gebaeude_wohnungs_register,KML||https://tinyurl.com/yy7ya4g9/ZH/0199_bdg_erw.kml" TargetMode="External"/><Relationship Id="rId1858" Type="http://schemas.openxmlformats.org/officeDocument/2006/relationships/hyperlink" Target="https://map.geo.admin.ch/?zoom=13&amp;E=2697105.986&amp;N=1266114.769&amp;layers=ch.kantone.cadastralwebmap-farbe,ch.swisstopo.amtliches-strassenverzeichnis,ch.bfs.gebaeude_wohnungs_register,KML||https://tinyurl.com/yy7ya4g9/ZH/0227_bdg_erw.kml" TargetMode="External"/><Relationship Id="rId52" Type="http://schemas.openxmlformats.org/officeDocument/2006/relationships/hyperlink" Target="https://map.geo.admin.ch/?zoom=13&amp;E=2675918.881&amp;N=1239159.855&amp;layers=ch.kantone.cadastralwebmap-farbe,ch.swisstopo.amtliches-strassenverzeichnis,ch.bfs.gebaeude_wohnungs_register,KML||https://tinyurl.com/yy7ya4g9/ZH/0005_bdg_erw.kml" TargetMode="External"/><Relationship Id="rId1206" Type="http://schemas.openxmlformats.org/officeDocument/2006/relationships/hyperlink" Target="https://map.geo.admin.ch/?zoom=13&amp;E=2684122.727&amp;N=1240767.123&amp;layers=ch.kantone.cadastralwebmap-farbe,ch.swisstopo.amtliches-strassenverzeichnis,ch.bfs.gebaeude_wohnungs_register,KML||https://tinyurl.com/yy7ya4g9/ZH/0139_bdg_erw.kml" TargetMode="External"/><Relationship Id="rId1413" Type="http://schemas.openxmlformats.org/officeDocument/2006/relationships/hyperlink" Target="https://map.geo.admin.ch/?zoom=13&amp;E=2693870.379&amp;N=1235090.931&amp;layers=ch.kantone.cadastralwebmap-farbe,ch.swisstopo.amtliches-strassenverzeichnis,ch.bfs.gebaeude_wohnungs_register,KML||https://tinyurl.com/yy7ya4g9/ZH/0159_bdg_erw.kml" TargetMode="External"/><Relationship Id="rId1620" Type="http://schemas.openxmlformats.org/officeDocument/2006/relationships/hyperlink" Target="https://map.geo.admin.ch/?zoom=13&amp;E=2689663.687&amp;N=1250281.535&amp;layers=ch.kantone.cadastralwebmap-farbe,ch.swisstopo.amtliches-strassenverzeichnis,ch.bfs.gebaeude_wohnungs_register,KML||https://tinyurl.com/yy7ya4g9/ZH/0191_bdg_erw.kml" TargetMode="External"/><Relationship Id="rId1718" Type="http://schemas.openxmlformats.org/officeDocument/2006/relationships/hyperlink" Target="https://map.geo.admin.ch/?zoom=13&amp;E=2692343.818&amp;N=1249603.161&amp;layers=ch.kantone.cadastralwebmap-farbe,ch.swisstopo.amtliches-strassenverzeichnis,ch.bfs.gebaeude_wohnungs_register,KML||https://tinyurl.com/yy7ya4g9/ZH/0199_bdg_erw.kml" TargetMode="External"/><Relationship Id="rId1925" Type="http://schemas.openxmlformats.org/officeDocument/2006/relationships/hyperlink" Target="https://map.geo.admin.ch/?zoom=13&amp;E=2677164&amp;N=1243618&amp;layers=ch.kantone.cadastralwebmap-farbe,ch.swisstopo.amtliches-strassenverzeichnis,ch.bfs.gebaeude_wohnungs_register,KML||https://tinyurl.com/yy7ya4g9/ZH/0242_bdg_erw.kml" TargetMode="External"/><Relationship Id="rId299" Type="http://schemas.openxmlformats.org/officeDocument/2006/relationships/hyperlink" Target="https://map.geo.admin.ch/?zoom=13&amp;E=2685911.531&amp;N=1255674.857&amp;layers=ch.kantone.cadastralwebmap-farbe,ch.swisstopo.amtliches-strassenverzeichnis,ch.bfs.gebaeude_wohnungs_register,KML||https://tinyurl.com/yy7ya4g9/ZH/0062_bdg_erw.kml" TargetMode="External"/><Relationship Id="rId2187" Type="http://schemas.openxmlformats.org/officeDocument/2006/relationships/hyperlink" Target="https://map.geo.admin.ch/?zoom=13&amp;E=2694856.308&amp;N=1252099.922&amp;layers=ch.kantone.cadastralwebmap-farbe,ch.swisstopo.amtliches-strassenverzeichnis,ch.bfs.gebaeude_wohnungs_register,KML||https://tinyurl.com/yy7ya4g9/ZH/0296_bdg_erw.kml" TargetMode="External"/><Relationship Id="rId159" Type="http://schemas.openxmlformats.org/officeDocument/2006/relationships/hyperlink" Target="https://map.geo.admin.ch/?zoom=13&amp;E=2694185.109&amp;N=1277036.737&amp;layers=ch.kantone.cadastralwebmap-farbe,ch.swisstopo.amtliches-strassenverzeichnis,ch.bfs.gebaeude_wohnungs_register,KML||https://tinyurl.com/yy7ya4g9/ZH/0040_bdg_erw.kml" TargetMode="External"/><Relationship Id="rId366" Type="http://schemas.openxmlformats.org/officeDocument/2006/relationships/hyperlink" Target="https://map.geo.admin.ch/?zoom=13&amp;E=2686020.657&amp;N=1257558.631&amp;layers=ch.kantone.cadastralwebmap-farbe,ch.swisstopo.amtliches-strassenverzeichnis,ch.bfs.gebaeude_wohnungs_register,KML||https://tinyurl.com/yy7ya4g9/ZH/0062_bdg_erw.kml" TargetMode="External"/><Relationship Id="rId573" Type="http://schemas.openxmlformats.org/officeDocument/2006/relationships/hyperlink" Target="https://map.geo.admin.ch/?zoom=13&amp;E=2680122&amp;N=1260042&amp;layers=ch.kantone.cadastralwebmap-farbe,ch.swisstopo.amtliches-strassenverzeichnis,ch.bfs.gebaeude_wohnungs_register,KML||https://tinyurl.com/yy7ya4g9/ZH/0089_bdg_erw.kml" TargetMode="External"/><Relationship Id="rId780" Type="http://schemas.openxmlformats.org/officeDocument/2006/relationships/hyperlink" Target="https://map.geo.admin.ch/?zoom=13&amp;E=2706868.228&amp;N=1235527.457&amp;layers=ch.kantone.cadastralwebmap-farbe,ch.swisstopo.amtliches-strassenverzeichnis,ch.bfs.gebaeude_wohnungs_register,KML||https://tinyurl.com/yy7ya4g9/ZH/0113_bdg_erw.kml" TargetMode="External"/><Relationship Id="rId2047" Type="http://schemas.openxmlformats.org/officeDocument/2006/relationships/hyperlink" Target="https://map.geo.admin.ch/?zoom=13&amp;E=2673491.391&amp;N=1251312.888&amp;layers=ch.kantone.cadastralwebmap-farbe,ch.swisstopo.amtliches-strassenverzeichnis,ch.bfs.gebaeude_wohnungs_register,KML||https://tinyurl.com/yy7ya4g9/ZH/0251_bdg_erw.kml" TargetMode="External"/><Relationship Id="rId226" Type="http://schemas.openxmlformats.org/officeDocument/2006/relationships/hyperlink" Target="https://map.geo.admin.ch/?zoom=13&amp;E=2689146.815&amp;N=1252396.432&amp;layers=ch.kantone.cadastralwebmap-farbe,ch.swisstopo.amtliches-strassenverzeichnis,ch.bfs.gebaeude_wohnungs_register,KML||https://tinyurl.com/yy7ya4g9/ZH/0054_bdg_erw.kml" TargetMode="External"/><Relationship Id="rId433" Type="http://schemas.openxmlformats.org/officeDocument/2006/relationships/hyperlink" Target="https://map.geo.admin.ch/?zoom=13&amp;E=2682813.688&amp;N=1273566.33&amp;layers=ch.kantone.cadastralwebmap-farbe,ch.swisstopo.amtliches-strassenverzeichnis,ch.bfs.gebaeude_wohnungs_register,KML||https://tinyurl.com/yy7ya4g9/ZH/0067_bdg_erw.kml" TargetMode="External"/><Relationship Id="rId878" Type="http://schemas.openxmlformats.org/officeDocument/2006/relationships/hyperlink" Target="https://map.geo.admin.ch/?zoom=13&amp;E=2707720.932&amp;N=1239499.315&amp;layers=ch.kantone.cadastralwebmap-farbe,ch.swisstopo.amtliches-strassenverzeichnis,ch.bfs.gebaeude_wohnungs_register,KML||https://tinyurl.com/yy7ya4g9/ZH/0117_bdg_erw.kml" TargetMode="External"/><Relationship Id="rId1063" Type="http://schemas.openxmlformats.org/officeDocument/2006/relationships/hyperlink" Target="https://map.geo.admin.ch/?zoom=13&amp;E=2684125.704&amp;N=1241209.801&amp;layers=ch.kantone.cadastralwebmap-farbe,ch.swisstopo.amtliches-strassenverzeichnis,ch.bfs.gebaeude_wohnungs_register,KML||https://tinyurl.com/yy7ya4g9/ZH/0135_bdg_erw.kml" TargetMode="External"/><Relationship Id="rId1270" Type="http://schemas.openxmlformats.org/officeDocument/2006/relationships/hyperlink" Target="https://map.geo.admin.ch/?zoom=13&amp;E=2688496.597&amp;N=1240184.866&amp;layers=ch.kantone.cadastralwebmap-farbe,ch.swisstopo.amtliches-strassenverzeichnis,ch.bfs.gebaeude_wohnungs_register,KML||https://tinyurl.com/yy7ya4g9/ZH/0151_bdg_erw.kml" TargetMode="External"/><Relationship Id="rId2114" Type="http://schemas.openxmlformats.org/officeDocument/2006/relationships/hyperlink" Target="https://map.geo.admin.ch/?zoom=13&amp;E=2693214.272&amp;N=1231576.797&amp;layers=ch.kantone.cadastralwebmap-farbe,ch.swisstopo.amtliches-strassenverzeichnis,ch.bfs.gebaeude_wohnungs_register,KML||https://tinyurl.com/yy7ya4g9/ZH/0293_bdg_erw.kml" TargetMode="External"/><Relationship Id="rId640" Type="http://schemas.openxmlformats.org/officeDocument/2006/relationships/hyperlink" Target="https://map.geo.admin.ch/?zoom=13&amp;E=2672716.967&amp;N=1260257.54&amp;layers=ch.kantone.cadastralwebmap-farbe,ch.swisstopo.amtliches-strassenverzeichnis,ch.bfs.gebaeude_wohnungs_register,KML||https://tinyurl.com/yy7ya4g9/ZH/0093_bdg_erw.kml" TargetMode="External"/><Relationship Id="rId738" Type="http://schemas.openxmlformats.org/officeDocument/2006/relationships/hyperlink" Target="https://map.geo.admin.ch/?zoom=13&amp;E=2676479.352&amp;N=1261413.609&amp;layers=ch.kantone.cadastralwebmap-farbe,ch.swisstopo.amtliches-strassenverzeichnis,ch.bfs.gebaeude_wohnungs_register,KML||https://tinyurl.com/yy7ya4g9/ZH/0101_bdg_erw.kml" TargetMode="External"/><Relationship Id="rId945" Type="http://schemas.openxmlformats.org/officeDocument/2006/relationships/hyperlink" Target="https://map.geo.admin.ch/?zoom=13&amp;E=2700523.448&amp;N=1244413.676&amp;layers=ch.kantone.cadastralwebmap-farbe,ch.swisstopo.amtliches-strassenverzeichnis,ch.bfs.gebaeude_wohnungs_register,KML||https://tinyurl.com/yy7ya4g9/ZH/0119_bdg_erw.kml" TargetMode="External"/><Relationship Id="rId1368" Type="http://schemas.openxmlformats.org/officeDocument/2006/relationships/hyperlink" Target="https://map.geo.admin.ch/?zoom=13&amp;E=2691770.96&amp;N=1235758.708&amp;layers=ch.kantone.cadastralwebmap-farbe,ch.swisstopo.amtliches-strassenverzeichnis,ch.bfs.gebaeude_wohnungs_register,KML||https://tinyurl.com/yy7ya4g9/ZH/0156_bdg_erw.kml" TargetMode="External"/><Relationship Id="rId1575" Type="http://schemas.openxmlformats.org/officeDocument/2006/relationships/hyperlink" Target="https://map.geo.admin.ch/?zoom=13&amp;E=2687895&amp;N=1250390&amp;layers=ch.kantone.cadastralwebmap-farbe,ch.swisstopo.amtliches-strassenverzeichnis,ch.bfs.gebaeude_wohnungs_register,KML||https://tinyurl.com/yy7ya4g9/ZH/0191_bdg_erw.kml" TargetMode="External"/><Relationship Id="rId1782" Type="http://schemas.openxmlformats.org/officeDocument/2006/relationships/hyperlink" Target="https://map.geo.admin.ch/?zoom=13&amp;E=2689452&amp;N=1253285&amp;layers=ch.kantone.cadastralwebmap-farbe,ch.swisstopo.amtliches-strassenverzeichnis,ch.bfs.gebaeude_wohnungs_register,KML||https://tinyurl.com/yy7ya4g9/ZH/0200_bdg_erw.kml" TargetMode="External"/><Relationship Id="rId74" Type="http://schemas.openxmlformats.org/officeDocument/2006/relationships/hyperlink" Target="https://map.geo.admin.ch/?zoom=13&amp;E=2678126&amp;N=1232788&amp;layers=ch.kantone.cadastralwebmap-farbe,ch.swisstopo.amtliches-strassenverzeichnis,ch.bfs.gebaeude_wohnungs_register,KML||https://tinyurl.com/yy7ya4g9/ZH/0009_bdg_erw.kml" TargetMode="External"/><Relationship Id="rId500" Type="http://schemas.openxmlformats.org/officeDocument/2006/relationships/hyperlink" Target="https://map.geo.admin.ch/?zoom=13&amp;E=2675445&amp;N=1264014&amp;layers=ch.kantone.cadastralwebmap-farbe,ch.swisstopo.amtliches-strassenverzeichnis,ch.bfs.gebaeude_wohnungs_register,KML||https://tinyurl.com/yy7ya4g9/ZH/0081_bdg_erw.kml" TargetMode="External"/><Relationship Id="rId805" Type="http://schemas.openxmlformats.org/officeDocument/2006/relationships/hyperlink" Target="https://map.geo.admin.ch/?zoom=13&amp;E=2705910.876&amp;N=1240444.312&amp;layers=ch.kantone.cadastralwebmap-farbe,ch.swisstopo.amtliches-strassenverzeichnis,ch.bfs.gebaeude_wohnungs_register,KML||https://tinyurl.com/yy7ya4g9/ZH/0117_bdg_erw.kml" TargetMode="External"/><Relationship Id="rId1130" Type="http://schemas.openxmlformats.org/officeDocument/2006/relationships/hyperlink" Target="https://map.geo.admin.ch/?zoom=13&amp;E=2686058.048&amp;N=1236406.38&amp;layers=ch.kantone.cadastralwebmap-farbe,ch.swisstopo.amtliches-strassenverzeichnis,ch.bfs.gebaeude_wohnungs_register,KML||https://tinyurl.com/yy7ya4g9/ZH/0137_bdg_erw.kml" TargetMode="External"/><Relationship Id="rId1228" Type="http://schemas.openxmlformats.org/officeDocument/2006/relationships/hyperlink" Target="https://map.geo.admin.ch/?zoom=13&amp;E=2684594.92&amp;N=1239557.173&amp;layers=ch.kantone.cadastralwebmap-farbe,ch.swisstopo.amtliches-strassenverzeichnis,ch.bfs.gebaeude_wohnungs_register,KML||https://tinyurl.com/yy7ya4g9/ZH/0139_bdg_erw.kml" TargetMode="External"/><Relationship Id="rId1435" Type="http://schemas.openxmlformats.org/officeDocument/2006/relationships/hyperlink" Target="https://map.geo.admin.ch/?zoom=13&amp;E=2689577.745&amp;N=1242852.7&amp;layers=ch.kantone.cadastralwebmap-farbe,ch.swisstopo.amtliches-strassenverzeichnis,ch.bfs.gebaeude_wohnungs_register,KML||https://tinyurl.com/yy7ya4g9/ZH/0160_bdg_erw.kml" TargetMode="External"/><Relationship Id="rId1642" Type="http://schemas.openxmlformats.org/officeDocument/2006/relationships/hyperlink" Target="https://map.geo.admin.ch/?zoom=13&amp;E=2694416&amp;N=1239034&amp;layers=ch.kantone.cadastralwebmap-farbe,ch.swisstopo.amtliches-strassenverzeichnis,ch.bfs.gebaeude_wohnungs_register,KML||https://tinyurl.com/yy7ya4g9/ZH/0192_bdg_erw.kml" TargetMode="External"/><Relationship Id="rId1947" Type="http://schemas.openxmlformats.org/officeDocument/2006/relationships/hyperlink" Target="https://map.geo.admin.ch/?zoom=13&amp;E=2672067&amp;N=1250254&amp;layers=ch.kantone.cadastralwebmap-farbe,ch.swisstopo.amtliches-strassenverzeichnis,ch.bfs.gebaeude_wohnungs_register,KML||https://tinyurl.com/yy7ya4g9/ZH/0243_bdg_erw.kml" TargetMode="External"/><Relationship Id="rId1502" Type="http://schemas.openxmlformats.org/officeDocument/2006/relationships/hyperlink" Target="https://map.geo.admin.ch/?zoom=13&amp;E=2694666&amp;N=1256561&amp;layers=ch.kantone.cadastralwebmap-farbe,ch.swisstopo.amtliches-strassenverzeichnis,ch.bfs.gebaeude_wohnungs_register,KML||https://tinyurl.com/yy7ya4g9/ZH/0176_bdg_erw.kml" TargetMode="External"/><Relationship Id="rId1807" Type="http://schemas.openxmlformats.org/officeDocument/2006/relationships/hyperlink" Target="https://map.geo.admin.ch/?zoom=13&amp;E=2700670.741&amp;N=1270055.118&amp;layers=ch.kantone.cadastralwebmap-farbe,ch.swisstopo.amtliches-strassenverzeichnis,ch.bfs.gebaeude_wohnungs_register,KML||https://tinyurl.com/yy7ya4g9/ZH/0211_bdg_erw.kml" TargetMode="External"/><Relationship Id="rId290" Type="http://schemas.openxmlformats.org/officeDocument/2006/relationships/hyperlink" Target="https://map.geo.admin.ch/?zoom=13&amp;E=2678709&amp;N=1271914.75&amp;layers=ch.kantone.cadastralwebmap-farbe,ch.swisstopo.amtliches-strassenverzeichnis,ch.bfs.gebaeude_wohnungs_register,KML||https://tinyurl.com/yy7ya4g9/ZH/0061_bdg_erw.kml" TargetMode="External"/><Relationship Id="rId388" Type="http://schemas.openxmlformats.org/officeDocument/2006/relationships/hyperlink" Target="https://map.geo.admin.ch/?zoom=13&amp;E=2688991.75&amp;N=1260272.875&amp;layers=ch.kantone.cadastralwebmap-farbe,ch.swisstopo.amtliches-strassenverzeichnis,ch.bfs.gebaeude_wohnungs_register,KML||https://tinyurl.com/yy7ya4g9/ZH/0065_bdg_erw.kml" TargetMode="External"/><Relationship Id="rId2069" Type="http://schemas.openxmlformats.org/officeDocument/2006/relationships/hyperlink" Target="https://map.geo.admin.ch/?zoom=13&amp;E=2700391.883&amp;N=1275154.969&amp;layers=ch.kantone.cadastralwebmap-farbe,ch.swisstopo.amtliches-strassenverzeichnis,ch.bfs.gebaeude_wohnungs_register,KML||https://tinyurl.com/yy7ya4g9/ZH/0292_bdg_erw.kml" TargetMode="External"/><Relationship Id="rId150" Type="http://schemas.openxmlformats.org/officeDocument/2006/relationships/hyperlink" Target="https://map.geo.admin.ch/?zoom=13&amp;E=2687521.727&amp;N=1277510.317&amp;layers=ch.kantone.cadastralwebmap-farbe,ch.swisstopo.amtliches-strassenverzeichnis,ch.bfs.gebaeude_wohnungs_register,KML||https://tinyurl.com/yy7ya4g9/ZH/0038_bdg_erw.kml" TargetMode="External"/><Relationship Id="rId595" Type="http://schemas.openxmlformats.org/officeDocument/2006/relationships/hyperlink" Target="https://map.geo.admin.ch/?zoom=13&amp;E=2677789&amp;N=1257775&amp;layers=ch.kantone.cadastralwebmap-farbe,ch.swisstopo.amtliches-strassenverzeichnis,ch.bfs.gebaeude_wohnungs_register,KML||https://tinyurl.com/yy7ya4g9/ZH/0090_bdg_erw.kml" TargetMode="External"/><Relationship Id="rId248" Type="http://schemas.openxmlformats.org/officeDocument/2006/relationships/hyperlink" Target="https://map.geo.admin.ch/?zoom=13&amp;E=2687054&amp;N=1261650&amp;layers=ch.kantone.cadastralwebmap-farbe,ch.swisstopo.amtliches-strassenverzeichnis,ch.bfs.gebaeude_wohnungs_register,KML||https://tinyurl.com/yy7ya4g9/ZH/0056_bdg_erw.kml" TargetMode="External"/><Relationship Id="rId455" Type="http://schemas.openxmlformats.org/officeDocument/2006/relationships/hyperlink" Target="https://map.geo.admin.ch/?zoom=13&amp;E=2685885.363&amp;N=1252251.341&amp;layers=ch.kantone.cadastralwebmap-farbe,ch.swisstopo.amtliches-strassenverzeichnis,ch.bfs.gebaeude_wohnungs_register,KML||https://tinyurl.com/yy7ya4g9/ZH/0069_bdg_erw.kml" TargetMode="External"/><Relationship Id="rId662" Type="http://schemas.openxmlformats.org/officeDocument/2006/relationships/hyperlink" Target="https://map.geo.admin.ch/?zoom=13&amp;E=2678080.115&amp;N=1254683.509&amp;layers=ch.kantone.cadastralwebmap-farbe,ch.swisstopo.amtliches-strassenverzeichnis,ch.bfs.gebaeude_wohnungs_register,KML||https://tinyurl.com/yy7ya4g9/ZH/0096_bdg_erw.kml" TargetMode="External"/><Relationship Id="rId1085" Type="http://schemas.openxmlformats.org/officeDocument/2006/relationships/hyperlink" Target="https://map.geo.admin.ch/?zoom=13&amp;E=2683815.858&amp;N=1242174.028&amp;layers=ch.kantone.cadastralwebmap-farbe,ch.swisstopo.amtliches-strassenverzeichnis,ch.bfs.gebaeude_wohnungs_register,KML||https://tinyurl.com/yy7ya4g9/ZH/0135_bdg_erw.kml" TargetMode="External"/><Relationship Id="rId1292" Type="http://schemas.openxmlformats.org/officeDocument/2006/relationships/hyperlink" Target="https://map.geo.admin.ch/?zoom=13&amp;E=2700424&amp;N=1234113&amp;layers=ch.kantone.cadastralwebmap-farbe,ch.swisstopo.amtliches-strassenverzeichnis,ch.bfs.gebaeude_wohnungs_register,KML||https://tinyurl.com/yy7ya4g9/ZH/0153_bdg_erw.kml" TargetMode="External"/><Relationship Id="rId2136" Type="http://schemas.openxmlformats.org/officeDocument/2006/relationships/hyperlink" Target="https://map.geo.admin.ch/?zoom=13&amp;E=2692407.853&amp;N=1231631.656&amp;layers=ch.kantone.cadastralwebmap-farbe,ch.swisstopo.amtliches-strassenverzeichnis,ch.bfs.gebaeude_wohnungs_register,KML||https://tinyurl.com/yy7ya4g9/ZH/0293_bdg_erw.kml" TargetMode="External"/><Relationship Id="rId108" Type="http://schemas.openxmlformats.org/officeDocument/2006/relationships/hyperlink" Target="https://map.geo.admin.ch/?zoom=13&amp;E=2679309.398&amp;N=1243414.428&amp;layers=ch.kantone.cadastralwebmap-farbe,ch.swisstopo.amtliches-strassenverzeichnis,ch.bfs.gebaeude_wohnungs_register,KML||https://tinyurl.com/yy7ya4g9/ZH/0013_bdg_erw.kml" TargetMode="External"/><Relationship Id="rId315" Type="http://schemas.openxmlformats.org/officeDocument/2006/relationships/hyperlink" Target="https://map.geo.admin.ch/?zoom=13&amp;E=2686093.34&amp;N=1255328.348&amp;layers=ch.kantone.cadastralwebmap-farbe,ch.swisstopo.amtliches-strassenverzeichnis,ch.bfs.gebaeude_wohnungs_register,KML||https://tinyurl.com/yy7ya4g9/ZH/0062_bdg_erw.kml" TargetMode="External"/><Relationship Id="rId522" Type="http://schemas.openxmlformats.org/officeDocument/2006/relationships/hyperlink" Target="https://map.geo.admin.ch/?zoom=13&amp;E=2675302.049&amp;N=1256497.045&amp;layers=ch.kantone.cadastralwebmap-farbe,ch.swisstopo.amtliches-strassenverzeichnis,ch.bfs.gebaeude_wohnungs_register,KML||https://tinyurl.com/yy7ya4g9/ZH/0083_bdg_erw.kml" TargetMode="External"/><Relationship Id="rId967" Type="http://schemas.openxmlformats.org/officeDocument/2006/relationships/hyperlink" Target="https://map.geo.admin.ch/?zoom=13&amp;E=2703136&amp;N=1242104&amp;layers=ch.kantone.cadastralwebmap-farbe,ch.swisstopo.amtliches-strassenverzeichnis,ch.bfs.gebaeude_wohnungs_register,KML||https://tinyurl.com/yy7ya4g9/ZH/0121_bdg_erw.kml" TargetMode="External"/><Relationship Id="rId1152" Type="http://schemas.openxmlformats.org/officeDocument/2006/relationships/hyperlink" Target="https://map.geo.admin.ch/?zoom=13&amp;E=2695671.381&amp;N=1229925.014&amp;layers=ch.kantone.cadastralwebmap-farbe,ch.swisstopo.amtliches-strassenverzeichnis,ch.bfs.gebaeude_wohnungs_register,KML||https://tinyurl.com/yy7ya4g9/ZH/0138_bdg_erw.kml" TargetMode="External"/><Relationship Id="rId1597" Type="http://schemas.openxmlformats.org/officeDocument/2006/relationships/hyperlink" Target="https://map.geo.admin.ch/?zoom=13&amp;E=2689459.699&amp;N=1250935.017&amp;layers=ch.kantone.cadastralwebmap-farbe,ch.swisstopo.amtliches-strassenverzeichnis,ch.bfs.gebaeude_wohnungs_register,KML||https://tinyurl.com/yy7ya4g9/ZH/0191_bdg_erw.kml" TargetMode="External"/><Relationship Id="rId2203" Type="http://schemas.openxmlformats.org/officeDocument/2006/relationships/hyperlink" Target="https://map.geo.admin.ch/?zoom=13&amp;E=2700905&amp;N=1265100.5&amp;layers=ch.kantone.cadastralwebmap-farbe,ch.swisstopo.amtliches-strassenverzeichnis,ch.bfs.gebaeude_wohnungs_register,KML||https://tinyurl.com/yy7ya4g9/ZH/0298_bdg_erw.kml" TargetMode="External"/><Relationship Id="rId96" Type="http://schemas.openxmlformats.org/officeDocument/2006/relationships/hyperlink" Target="https://map.geo.admin.ch/?zoom=13&amp;E=2674945.251&amp;N=1234946.176&amp;layers=ch.kantone.cadastralwebmap-farbe,ch.swisstopo.amtliches-strassenverzeichnis,ch.bfs.gebaeude_wohnungs_register,KML||https://tinyurl.com/yy7ya4g9/ZH/0010_bdg_erw.kml" TargetMode="External"/><Relationship Id="rId827" Type="http://schemas.openxmlformats.org/officeDocument/2006/relationships/hyperlink" Target="https://map.geo.admin.ch/?zoom=13&amp;E=2706659.413&amp;N=1240472.004&amp;layers=ch.kantone.cadastralwebmap-farbe,ch.swisstopo.amtliches-strassenverzeichnis,ch.bfs.gebaeude_wohnungs_register,KML||https://tinyurl.com/yy7ya4g9/ZH/0117_bdg_erw.kml" TargetMode="External"/><Relationship Id="rId1012" Type="http://schemas.openxmlformats.org/officeDocument/2006/relationships/hyperlink" Target="https://map.geo.admin.ch/?zoom=13&amp;E=2703762.867&amp;N=1243254.83&amp;layers=ch.kantone.cadastralwebmap-farbe,ch.swisstopo.amtliches-strassenverzeichnis,ch.bfs.gebaeude_wohnungs_register,KML||https://tinyurl.com/yy7ya4g9/ZH/0121_bdg_erw.kml" TargetMode="External"/><Relationship Id="rId1457" Type="http://schemas.openxmlformats.org/officeDocument/2006/relationships/hyperlink" Target="https://map.geo.admin.ch/?zoom=13&amp;E=2685857.254&amp;N=1244230.69&amp;layers=ch.kantone.cadastralwebmap-farbe,ch.swisstopo.amtliches-strassenverzeichnis,ch.bfs.gebaeude_wohnungs_register,KML||https://tinyurl.com/yy7ya4g9/ZH/0161_bdg_erw.kml" TargetMode="External"/><Relationship Id="rId1664" Type="http://schemas.openxmlformats.org/officeDocument/2006/relationships/hyperlink" Target="https://map.geo.admin.ch/?zoom=13&amp;E=2693749.777&amp;N=1247140.065&amp;layers=ch.kantone.cadastralwebmap-farbe,ch.swisstopo.amtliches-strassenverzeichnis,ch.bfs.gebaeude_wohnungs_register,KML||https://tinyurl.com/yy7ya4g9/ZH/0194_bdg_erw.kml" TargetMode="External"/><Relationship Id="rId1871" Type="http://schemas.openxmlformats.org/officeDocument/2006/relationships/hyperlink" Target="https://map.geo.admin.ch/?zoom=13&amp;E=2697404.982&amp;N=1264862.6&amp;layers=ch.kantone.cadastralwebmap-farbe,ch.swisstopo.amtliches-strassenverzeichnis,ch.bfs.gebaeude_wohnungs_register,KML||https://tinyurl.com/yy7ya4g9/ZH/0227_bdg_erw.kml" TargetMode="External"/><Relationship Id="rId1317" Type="http://schemas.openxmlformats.org/officeDocument/2006/relationships/hyperlink" Target="https://map.geo.admin.ch/?zoom=13&amp;E=2685884&amp;N=1242583&amp;layers=ch.kantone.cadastralwebmap-farbe,ch.swisstopo.amtliches-strassenverzeichnis,ch.bfs.gebaeude_wohnungs_register,KML||https://tinyurl.com/yy7ya4g9/ZH/0154_bdg_erw.kml" TargetMode="External"/><Relationship Id="rId1524" Type="http://schemas.openxmlformats.org/officeDocument/2006/relationships/hyperlink" Target="https://map.geo.admin.ch/?zoom=13&amp;E=2701567.591&amp;N=1247001.274&amp;layers=ch.kantone.cadastralwebmap-farbe,ch.swisstopo.amtliches-strassenverzeichnis,ch.bfs.gebaeude_wohnungs_register,KML||https://tinyurl.com/yy7ya4g9/ZH/0177_bdg_erw.kml" TargetMode="External"/><Relationship Id="rId1731" Type="http://schemas.openxmlformats.org/officeDocument/2006/relationships/hyperlink" Target="https://map.geo.admin.ch/?zoom=13&amp;E=2694150&amp;N=1249933&amp;layers=ch.kantone.cadastralwebmap-farbe,ch.swisstopo.amtliches-strassenverzeichnis,ch.bfs.gebaeude_wohnungs_register,KML||https://tinyurl.com/yy7ya4g9/ZH/0199_bdg_erw.kml" TargetMode="External"/><Relationship Id="rId1969" Type="http://schemas.openxmlformats.org/officeDocument/2006/relationships/hyperlink" Target="https://map.geo.admin.ch/?zoom=13&amp;E=2671603.196&amp;N=1251663.55&amp;layers=ch.kantone.cadastralwebmap-farbe,ch.swisstopo.amtliches-strassenverzeichnis,ch.bfs.gebaeude_wohnungs_register,KML||https://tinyurl.com/yy7ya4g9/ZH/0243_bdg_erw.kml" TargetMode="External"/><Relationship Id="rId23" Type="http://schemas.openxmlformats.org/officeDocument/2006/relationships/hyperlink" Target="https://map.geo.admin.ch/?zoom=13&amp;E=2676205.71&amp;N=1236136.182&amp;layers=ch.kantone.cadastralwebmap-farbe,ch.swisstopo.amtliches-strassenverzeichnis,ch.bfs.gebaeude_wohnungs_register,KML||https://tinyurl.com/yy7ya4g9/ZH/0002_bdg_erw.kml" TargetMode="External"/><Relationship Id="rId1829" Type="http://schemas.openxmlformats.org/officeDocument/2006/relationships/hyperlink" Target="https://map.geo.admin.ch/?zoom=13&amp;E=2692239.512&amp;N=1267998.458&amp;layers=ch.kantone.cadastralwebmap-farbe,ch.swisstopo.amtliches-strassenverzeichnis,ch.bfs.gebaeude_wohnungs_register,KML||https://tinyurl.com/yy7ya4g9/ZH/0223_bdg_erw.kml" TargetMode="External"/><Relationship Id="rId172" Type="http://schemas.openxmlformats.org/officeDocument/2006/relationships/hyperlink" Target="https://map.geo.admin.ch/?zoom=13&amp;E=2689594.996&amp;N=1254801.703&amp;layers=ch.kantone.cadastralwebmap-farbe,ch.swisstopo.amtliches-strassenverzeichnis,ch.bfs.gebaeude_wohnungs_register,KML||https://tinyurl.com/yy7ya4g9/ZH/0052_bdg_erw.kml" TargetMode="External"/><Relationship Id="rId477" Type="http://schemas.openxmlformats.org/officeDocument/2006/relationships/hyperlink" Target="https://map.geo.admin.ch/?zoom=13&amp;E=2684190&amp;N=1259346&amp;layers=ch.kantone.cadastralwebmap-farbe,ch.swisstopo.amtliches-strassenverzeichnis,ch.bfs.gebaeude_wohnungs_register,KML||https://tinyurl.com/yy7ya4g9/ZH/0072_bdg_erw.kml" TargetMode="External"/><Relationship Id="rId684" Type="http://schemas.openxmlformats.org/officeDocument/2006/relationships/hyperlink" Target="https://map.geo.admin.ch/?zoom=13&amp;E=2682655.277&amp;N=1255887.832&amp;layers=ch.kantone.cadastralwebmap-farbe,ch.swisstopo.amtliches-strassenverzeichnis,ch.bfs.gebaeude_wohnungs_register,KML||https://tinyurl.com/yy7ya4g9/ZH/0097_bdg_erw.kml" TargetMode="External"/><Relationship Id="rId2060" Type="http://schemas.openxmlformats.org/officeDocument/2006/relationships/hyperlink" Target="https://map.geo.admin.ch/?zoom=13&amp;E=2693665.407&amp;N=1270648.909&amp;layers=ch.kantone.cadastralwebmap-farbe,ch.swisstopo.amtliches-strassenverzeichnis,ch.bfs.gebaeude_wohnungs_register,KML||https://tinyurl.com/yy7ya4g9/ZH/0291_bdg_erw.kml" TargetMode="External"/><Relationship Id="rId2158" Type="http://schemas.openxmlformats.org/officeDocument/2006/relationships/hyperlink" Target="https://map.geo.admin.ch/?zoom=13&amp;E=2688021.395&amp;N=1234766.621&amp;layers=ch.kantone.cadastralwebmap-farbe,ch.swisstopo.amtliches-strassenverzeichnis,ch.bfs.gebaeude_wohnungs_register,KML||https://tinyurl.com/yy7ya4g9/ZH/0295_bdg_erw.kml" TargetMode="External"/><Relationship Id="rId337" Type="http://schemas.openxmlformats.org/officeDocument/2006/relationships/hyperlink" Target="https://map.geo.admin.ch/?zoom=13&amp;E=2685931&amp;N=1256112.384&amp;layers=ch.kantone.cadastralwebmap-farbe,ch.swisstopo.amtliches-strassenverzeichnis,ch.bfs.gebaeude_wohnungs_register,KML||https://tinyurl.com/yy7ya4g9/ZH/0062_bdg_erw.kml" TargetMode="External"/><Relationship Id="rId891" Type="http://schemas.openxmlformats.org/officeDocument/2006/relationships/hyperlink" Target="https://map.geo.admin.ch/?zoom=13&amp;E=2707483.799&amp;N=1238223.108&amp;layers=ch.kantone.cadastralwebmap-farbe,ch.swisstopo.amtliches-strassenverzeichnis,ch.bfs.gebaeude_wohnungs_register,KML||https://tinyurl.com/yy7ya4g9/ZH/0117_bdg_erw.kml" TargetMode="External"/><Relationship Id="rId989" Type="http://schemas.openxmlformats.org/officeDocument/2006/relationships/hyperlink" Target="https://map.geo.admin.ch/?zoom=13&amp;E=2703960.915&amp;N=1243164.715&amp;layers=ch.kantone.cadastralwebmap-farbe,ch.swisstopo.amtliches-strassenverzeichnis,ch.bfs.gebaeude_wohnungs_register,KML||https://tinyurl.com/yy7ya4g9/ZH/0121_bdg_erw.kml" TargetMode="External"/><Relationship Id="rId2018" Type="http://schemas.openxmlformats.org/officeDocument/2006/relationships/hyperlink" Target="https://map.geo.admin.ch/?zoom=13&amp;E=2676112.902&amp;N=1250295.379&amp;layers=ch.kantone.cadastralwebmap-farbe,ch.swisstopo.amtliches-strassenverzeichnis,ch.bfs.gebaeude_wohnungs_register,KML||https://tinyurl.com/yy7ya4g9/ZH/0247_bdg_erw.kml" TargetMode="External"/><Relationship Id="rId544" Type="http://schemas.openxmlformats.org/officeDocument/2006/relationships/hyperlink" Target="https://map.geo.admin.ch/?zoom=13&amp;E=2675344.985&amp;N=1254704.67&amp;layers=ch.kantone.cadastralwebmap-farbe,ch.swisstopo.amtliches-strassenverzeichnis,ch.bfs.gebaeude_wohnungs_register,KML||https://tinyurl.com/yy7ya4g9/ZH/0084_bdg_erw.kml" TargetMode="External"/><Relationship Id="rId751" Type="http://schemas.openxmlformats.org/officeDocument/2006/relationships/hyperlink" Target="https://map.geo.admin.ch/?zoom=13&amp;E=2703539&amp;N=1234621&amp;layers=ch.kantone.cadastralwebmap-farbe,ch.swisstopo.amtliches-strassenverzeichnis,ch.bfs.gebaeude_wohnungs_register,KML||https://tinyurl.com/yy7ya4g9/ZH/0112_bdg_erw.kml" TargetMode="External"/><Relationship Id="rId849" Type="http://schemas.openxmlformats.org/officeDocument/2006/relationships/hyperlink" Target="https://map.geo.admin.ch/?zoom=13&amp;E=2704385.265&amp;N=1240279.189&amp;layers=ch.kantone.cadastralwebmap-farbe,ch.swisstopo.amtliches-strassenverzeichnis,ch.bfs.gebaeude_wohnungs_register,KML||https://tinyurl.com/yy7ya4g9/ZH/0117_bdg_erw.kml" TargetMode="External"/><Relationship Id="rId1174" Type="http://schemas.openxmlformats.org/officeDocument/2006/relationships/hyperlink" Target="https://map.geo.admin.ch/?zoom=13&amp;E=2694700&amp;N=1229140&amp;layers=ch.kantone.cadastralwebmap-farbe,ch.swisstopo.amtliches-strassenverzeichnis,ch.bfs.gebaeude_wohnungs_register,KML||https://tinyurl.com/yy7ya4g9/ZH/0138_bdg_erw.kml" TargetMode="External"/><Relationship Id="rId1381" Type="http://schemas.openxmlformats.org/officeDocument/2006/relationships/hyperlink" Target="https://map.geo.admin.ch/?zoom=13&amp;E=2697363&amp;N=1235670&amp;layers=ch.kantone.cadastralwebmap-farbe,ch.swisstopo.amtliches-strassenverzeichnis,ch.bfs.gebaeude_wohnungs_register,KML||https://tinyurl.com/yy7ya4g9/ZH/0157_bdg_erw.kml" TargetMode="External"/><Relationship Id="rId1479" Type="http://schemas.openxmlformats.org/officeDocument/2006/relationships/hyperlink" Target="https://map.geo.admin.ch/?zoom=13&amp;E=2685455.933&amp;N=1244232.482&amp;layers=ch.kantone.cadastralwebmap-farbe,ch.swisstopo.amtliches-strassenverzeichnis,ch.bfs.gebaeude_wohnungs_register,KML||https://tinyurl.com/yy7ya4g9/ZH/0161_bdg_erw.kml" TargetMode="External"/><Relationship Id="rId1686" Type="http://schemas.openxmlformats.org/officeDocument/2006/relationships/hyperlink" Target="https://map.geo.admin.ch/?zoom=13&amp;E=2696102.824&amp;N=1244534.301&amp;layers=ch.kantone.cadastralwebmap-farbe,ch.swisstopo.amtliches-strassenverzeichnis,ch.bfs.gebaeude_wohnungs_register,KML||https://tinyurl.com/yy7ya4g9/ZH/0198_bdg_erw.kml" TargetMode="External"/><Relationship Id="rId404" Type="http://schemas.openxmlformats.org/officeDocument/2006/relationships/hyperlink" Target="https://map.geo.admin.ch/?zoom=13&amp;E=2684558.844&amp;N=1252882.666&amp;layers=ch.kantone.cadastralwebmap-farbe,ch.swisstopo.amtliches-strassenverzeichnis,ch.bfs.gebaeude_wohnungs_register,KML||https://tinyurl.com/yy7ya4g9/ZH/0066_bdg_erw.kml" TargetMode="External"/><Relationship Id="rId611" Type="http://schemas.openxmlformats.org/officeDocument/2006/relationships/hyperlink" Target="https://map.geo.admin.ch/?zoom=13&amp;E=2681401.442&amp;N=1258829.488&amp;layers=ch.kantone.cadastralwebmap-farbe,ch.swisstopo.amtliches-strassenverzeichnis,ch.bfs.gebaeude_wohnungs_register,KML||https://tinyurl.com/yy7ya4g9/ZH/0092_bdg_erw.kml" TargetMode="External"/><Relationship Id="rId1034" Type="http://schemas.openxmlformats.org/officeDocument/2006/relationships/hyperlink" Target="https://map.geo.admin.ch/?zoom=13&amp;E=2681854&amp;N=1240641&amp;layers=ch.kantone.cadastralwebmap-farbe,ch.swisstopo.amtliches-strassenverzeichnis,ch.bfs.gebaeude_wohnungs_register,KML||https://tinyurl.com/yy7ya4g9/ZH/0131_bdg_erw.kml" TargetMode="External"/><Relationship Id="rId1241" Type="http://schemas.openxmlformats.org/officeDocument/2006/relationships/hyperlink" Target="https://map.geo.admin.ch/?zoom=13&amp;E=2684754.061&amp;N=1239348.842&amp;layers=ch.kantone.cadastralwebmap-farbe,ch.swisstopo.amtliches-strassenverzeichnis,ch.bfs.gebaeude_wohnungs_register,KML||https://tinyurl.com/yy7ya4g9/ZH/0141_bdg_erw.kml" TargetMode="External"/><Relationship Id="rId1339" Type="http://schemas.openxmlformats.org/officeDocument/2006/relationships/hyperlink" Target="https://map.geo.admin.ch/?zoom=13&amp;E=2694588&amp;N=1234837&amp;layers=ch.kantone.cadastralwebmap-farbe,ch.swisstopo.amtliches-strassenverzeichnis,ch.bfs.gebaeude_wohnungs_register,KML||https://tinyurl.com/yy7ya4g9/ZH/0155_bdg_erw.kml" TargetMode="External"/><Relationship Id="rId1893" Type="http://schemas.openxmlformats.org/officeDocument/2006/relationships/hyperlink" Target="https://map.geo.admin.ch/?zoom=13&amp;E=2696335.838&amp;N=1262011.054&amp;layers=ch.kantone.cadastralwebmap-farbe,ch.swisstopo.amtliches-strassenverzeichnis,ch.bfs.gebaeude_wohnungs_register,KML||https://tinyurl.com/yy7ya4g9/ZH/0230_bdg_erw.kml" TargetMode="External"/><Relationship Id="rId709" Type="http://schemas.openxmlformats.org/officeDocument/2006/relationships/hyperlink" Target="https://map.geo.admin.ch/?zoom=13&amp;E=2682180.044&amp;N=1256858.755&amp;layers=ch.kantone.cadastralwebmap-farbe,ch.swisstopo.amtliches-strassenverzeichnis,ch.bfs.gebaeude_wohnungs_register,KML||https://tinyurl.com/yy7ya4g9/ZH/0097_bdg_erw.kml" TargetMode="External"/><Relationship Id="rId916" Type="http://schemas.openxmlformats.org/officeDocument/2006/relationships/hyperlink" Target="https://map.geo.admin.ch/?zoom=13&amp;E=2708282&amp;N=1235998&amp;layers=ch.kantone.cadastralwebmap-farbe,ch.swisstopo.amtliches-strassenverzeichnis,ch.bfs.gebaeude_wohnungs_register,KML||https://tinyurl.com/yy7ya4g9/ZH/0118_bdg_erw.kml" TargetMode="External"/><Relationship Id="rId1101" Type="http://schemas.openxmlformats.org/officeDocument/2006/relationships/hyperlink" Target="https://map.geo.admin.ch/?zoom=13&amp;E=2683338.509&amp;N=1241793.675&amp;layers=ch.kantone.cadastralwebmap-farbe,ch.swisstopo.amtliches-strassenverzeichnis,ch.bfs.gebaeude_wohnungs_register,KML||https://tinyurl.com/yy7ya4g9/ZH/0135_bdg_erw.kml" TargetMode="External"/><Relationship Id="rId1546" Type="http://schemas.openxmlformats.org/officeDocument/2006/relationships/hyperlink" Target="https://map.geo.admin.ch/?zoom=13&amp;E=2700116&amp;N=1253013&amp;layers=ch.kantone.cadastralwebmap-farbe,ch.swisstopo.amtliches-strassenverzeichnis,ch.bfs.gebaeude_wohnungs_register,KML||https://tinyurl.com/yy7ya4g9/ZH/0180_bdg_erw.kml" TargetMode="External"/><Relationship Id="rId1753" Type="http://schemas.openxmlformats.org/officeDocument/2006/relationships/hyperlink" Target="https://map.geo.admin.ch/?zoom=13&amp;E=2696503.469&amp;N=1248739.113&amp;layers=ch.kantone.cadastralwebmap-farbe,ch.swisstopo.amtliches-strassenverzeichnis,ch.bfs.gebaeude_wohnungs_register,KML||https://tinyurl.com/yy7ya4g9/ZH/0199_bdg_erw.kml" TargetMode="External"/><Relationship Id="rId1960" Type="http://schemas.openxmlformats.org/officeDocument/2006/relationships/hyperlink" Target="https://map.geo.admin.ch/?zoom=13&amp;E=2672852.24&amp;N=1251854.37&amp;layers=ch.kantone.cadastralwebmap-farbe,ch.swisstopo.amtliches-strassenverzeichnis,ch.bfs.gebaeude_wohnungs_register,KML||https://tinyurl.com/yy7ya4g9/ZH/0243_bdg_erw.kml" TargetMode="External"/><Relationship Id="rId45" Type="http://schemas.openxmlformats.org/officeDocument/2006/relationships/hyperlink" Target="https://map.geo.admin.ch/?zoom=13&amp;E=2682879.246&amp;N=1233334.039&amp;layers=ch.kantone.cadastralwebmap-farbe,ch.swisstopo.amtliches-strassenverzeichnis,ch.bfs.gebaeude_wohnungs_register,KML||https://tinyurl.com/yy7ya4g9/ZH/0004_bdg_erw.kml" TargetMode="External"/><Relationship Id="rId1406" Type="http://schemas.openxmlformats.org/officeDocument/2006/relationships/hyperlink" Target="https://map.geo.admin.ch/?zoom=13&amp;E=2696920.75&amp;N=1233886.375&amp;layers=ch.kantone.cadastralwebmap-farbe,ch.swisstopo.amtliches-strassenverzeichnis,ch.bfs.gebaeude_wohnungs_register,KML||https://tinyurl.com/yy7ya4g9/ZH/0158_bdg_erw.kml" TargetMode="External"/><Relationship Id="rId1613" Type="http://schemas.openxmlformats.org/officeDocument/2006/relationships/hyperlink" Target="https://map.geo.admin.ch/?zoom=13&amp;E=2690539.368&amp;N=1249996.137&amp;layers=ch.kantone.cadastralwebmap-farbe,ch.swisstopo.amtliches-strassenverzeichnis,ch.bfs.gebaeude_wohnungs_register,KML||https://tinyurl.com/yy7ya4g9/ZH/0191_bdg_erw.kml" TargetMode="External"/><Relationship Id="rId1820" Type="http://schemas.openxmlformats.org/officeDocument/2006/relationships/hyperlink" Target="https://map.geo.admin.ch/?zoom=13&amp;E=2706118.123&amp;N=1268920.056&amp;layers=ch.kantone.cadastralwebmap-farbe,ch.swisstopo.amtliches-strassenverzeichnis,ch.bfs.gebaeude_wohnungs_register,KML||https://tinyurl.com/yy7ya4g9/ZH/0218_bdg_erw.kml" TargetMode="External"/><Relationship Id="rId194" Type="http://schemas.openxmlformats.org/officeDocument/2006/relationships/hyperlink" Target="https://map.geo.admin.ch/?zoom=13&amp;E=2683096&amp;N=1264957&amp;layers=ch.kantone.cadastralwebmap-farbe,ch.swisstopo.amtliches-strassenverzeichnis,ch.bfs.gebaeude_wohnungs_register,KML||https://tinyurl.com/yy7ya4g9/ZH/0053_bdg_erw.kml" TargetMode="External"/><Relationship Id="rId1918" Type="http://schemas.openxmlformats.org/officeDocument/2006/relationships/hyperlink" Target="https://map.geo.admin.ch/?zoom=13&amp;E=2700740.04&amp;N=1257348.76&amp;layers=ch.kantone.cadastralwebmap-farbe,ch.swisstopo.amtliches-strassenverzeichnis,ch.bfs.gebaeude_wohnungs_register,KML||https://tinyurl.com/yy7ya4g9/ZH/0231_bdg_erw.kml" TargetMode="External"/><Relationship Id="rId2082" Type="http://schemas.openxmlformats.org/officeDocument/2006/relationships/hyperlink" Target="https://map.geo.admin.ch/?zoom=13&amp;E=2700193.569&amp;N=1278289.32&amp;layers=ch.kantone.cadastralwebmap-farbe,ch.swisstopo.amtliches-strassenverzeichnis,ch.bfs.gebaeude_wohnungs_register,KML||https://tinyurl.com/yy7ya4g9/ZH/0292_bdg_erw.kml" TargetMode="External"/><Relationship Id="rId261" Type="http://schemas.openxmlformats.org/officeDocument/2006/relationships/hyperlink" Target="https://map.geo.admin.ch/?zoom=13&amp;E=2686250.685&amp;N=1264341.713&amp;layers=ch.kantone.cadastralwebmap-farbe,ch.swisstopo.amtliches-strassenverzeichnis,ch.bfs.gebaeude_wohnungs_register,KML||https://tinyurl.com/yy7ya4g9/ZH/0056_bdg_erw.kml" TargetMode="External"/><Relationship Id="rId499" Type="http://schemas.openxmlformats.org/officeDocument/2006/relationships/hyperlink" Target="https://map.geo.admin.ch/?zoom=13&amp;E=2684296.483&amp;N=1259693.927&amp;layers=ch.kantone.cadastralwebmap-farbe,ch.swisstopo.amtliches-strassenverzeichnis,ch.bfs.gebaeude_wohnungs_register,KML||https://tinyurl.com/yy7ya4g9/ZH/0072_bdg_erw.kml" TargetMode="External"/><Relationship Id="rId359" Type="http://schemas.openxmlformats.org/officeDocument/2006/relationships/hyperlink" Target="https://map.geo.admin.ch/?zoom=13&amp;E=2685373.272&amp;N=1255082.404&amp;layers=ch.kantone.cadastralwebmap-farbe,ch.swisstopo.amtliches-strassenverzeichnis,ch.bfs.gebaeude_wohnungs_register,KML||https://tinyurl.com/yy7ya4g9/ZH/0062_bdg_erw.kml" TargetMode="External"/><Relationship Id="rId566" Type="http://schemas.openxmlformats.org/officeDocument/2006/relationships/hyperlink" Target="https://map.geo.admin.ch/?zoom=13&amp;E=2678107.363&amp;N=1262952.28&amp;layers=ch.kantone.cadastralwebmap-farbe,ch.swisstopo.amtliches-strassenverzeichnis,ch.bfs.gebaeude_wohnungs_register,KML||https://tinyurl.com/yy7ya4g9/ZH/0088_bdg_erw.kml" TargetMode="External"/><Relationship Id="rId773" Type="http://schemas.openxmlformats.org/officeDocument/2006/relationships/hyperlink" Target="https://map.geo.admin.ch/?zoom=13&amp;E=2706249.465&amp;N=1237412.705&amp;layers=ch.kantone.cadastralwebmap-farbe,ch.swisstopo.amtliches-strassenverzeichnis,ch.bfs.gebaeude_wohnungs_register,KML||https://tinyurl.com/yy7ya4g9/ZH/0113_bdg_erw.kml" TargetMode="External"/><Relationship Id="rId1196" Type="http://schemas.openxmlformats.org/officeDocument/2006/relationships/hyperlink" Target="https://map.geo.admin.ch/?zoom=13&amp;E=2684578.959&amp;N=1239661.05&amp;layers=ch.kantone.cadastralwebmap-farbe,ch.swisstopo.amtliches-strassenverzeichnis,ch.bfs.gebaeude_wohnungs_register,KML||https://tinyurl.com/yy7ya4g9/ZH/0139_bdg_erw.kml" TargetMode="External"/><Relationship Id="rId121" Type="http://schemas.openxmlformats.org/officeDocument/2006/relationships/hyperlink" Target="https://map.geo.admin.ch/?zoom=13&amp;E=2688850.436&amp;N=1267684.04&amp;layers=ch.kantone.cadastralwebmap-farbe,ch.swisstopo.amtliches-strassenverzeichnis,ch.bfs.gebaeude_wohnungs_register,KML||https://tinyurl.com/yy7ya4g9/ZH/0024_bdg_erw.kml" TargetMode="External"/><Relationship Id="rId219" Type="http://schemas.openxmlformats.org/officeDocument/2006/relationships/hyperlink" Target="https://map.geo.admin.ch/?zoom=13&amp;E=2682453.54&amp;N=1263470.207&amp;layers=ch.kantone.cadastralwebmap-farbe,ch.swisstopo.amtliches-strassenverzeichnis,ch.bfs.gebaeude_wohnungs_register,KML||https://tinyurl.com/yy7ya4g9/ZH/0053_bdg_erw.kml" TargetMode="External"/><Relationship Id="rId426" Type="http://schemas.openxmlformats.org/officeDocument/2006/relationships/hyperlink" Target="https://map.geo.admin.ch/?zoom=13&amp;E=2682987&amp;N=1273778&amp;layers=ch.kantone.cadastralwebmap-farbe,ch.swisstopo.amtliches-strassenverzeichnis,ch.bfs.gebaeude_wohnungs_register,KML||https://tinyurl.com/yy7ya4g9/ZH/0067_bdg_erw.kml" TargetMode="External"/><Relationship Id="rId633" Type="http://schemas.openxmlformats.org/officeDocument/2006/relationships/hyperlink" Target="https://map.geo.admin.ch/?zoom=13&amp;E=2672994.75&amp;N=1261592.875&amp;layers=ch.kantone.cadastralwebmap-farbe,ch.swisstopo.amtliches-strassenverzeichnis,ch.bfs.gebaeude_wohnungs_register,KML||https://tinyurl.com/yy7ya4g9/ZH/0093_bdg_erw.kml" TargetMode="External"/><Relationship Id="rId980" Type="http://schemas.openxmlformats.org/officeDocument/2006/relationships/hyperlink" Target="https://map.geo.admin.ch/?zoom=13&amp;E=2702663.561&amp;N=1242637.436&amp;layers=ch.kantone.cadastralwebmap-farbe,ch.swisstopo.amtliches-strassenverzeichnis,ch.bfs.gebaeude_wohnungs_register,KML||https://tinyurl.com/yy7ya4g9/ZH/0121_bdg_erw.kml" TargetMode="External"/><Relationship Id="rId1056" Type="http://schemas.openxmlformats.org/officeDocument/2006/relationships/hyperlink" Target="https://map.geo.admin.ch/?zoom=13&amp;E=2681851.959&amp;N=1240504.708&amp;layers=ch.kantone.cadastralwebmap-farbe,ch.swisstopo.amtliches-strassenverzeichnis,ch.bfs.gebaeude_wohnungs_register,KML||https://tinyurl.com/yy7ya4g9/ZH/0131_bdg_erw.kml" TargetMode="External"/><Relationship Id="rId1263" Type="http://schemas.openxmlformats.org/officeDocument/2006/relationships/hyperlink" Target="https://map.geo.admin.ch/?zoom=13&amp;E=2687288.479&amp;N=1239612.528&amp;layers=ch.kantone.cadastralwebmap-farbe,ch.swisstopo.amtliches-strassenverzeichnis,ch.bfs.gebaeude_wohnungs_register,KML||https://tinyurl.com/yy7ya4g9/ZH/0151_bdg_erw.kml" TargetMode="External"/><Relationship Id="rId2107" Type="http://schemas.openxmlformats.org/officeDocument/2006/relationships/hyperlink" Target="https://map.geo.admin.ch/?zoom=13&amp;E=2691494.705&amp;N=1228076.797&amp;layers=ch.kantone.cadastralwebmap-farbe,ch.swisstopo.amtliches-strassenverzeichnis,ch.bfs.gebaeude_wohnungs_register,KML||https://tinyurl.com/yy7ya4g9/ZH/0293_bdg_erw.kml" TargetMode="External"/><Relationship Id="rId840" Type="http://schemas.openxmlformats.org/officeDocument/2006/relationships/hyperlink" Target="https://map.geo.admin.ch/?zoom=13&amp;E=2706358.75&amp;N=1240237.375&amp;layers=ch.kantone.cadastralwebmap-farbe,ch.swisstopo.amtliches-strassenverzeichnis,ch.bfs.gebaeude_wohnungs_register,KML||https://tinyurl.com/yy7ya4g9/ZH/0117_bdg_erw.kml" TargetMode="External"/><Relationship Id="rId938" Type="http://schemas.openxmlformats.org/officeDocument/2006/relationships/hyperlink" Target="https://map.geo.admin.ch/?zoom=13&amp;E=2700017.308&amp;N=1243887.777&amp;layers=ch.kantone.cadastralwebmap-farbe,ch.swisstopo.amtliches-strassenverzeichnis,ch.bfs.gebaeude_wohnungs_register,KML||https://tinyurl.com/yy7ya4g9/ZH/0119_bdg_erw.kml" TargetMode="External"/><Relationship Id="rId1470" Type="http://schemas.openxmlformats.org/officeDocument/2006/relationships/hyperlink" Target="https://map.geo.admin.ch/?zoom=13&amp;E=2685446.689&amp;N=1243661.723&amp;layers=ch.kantone.cadastralwebmap-farbe,ch.swisstopo.amtliches-strassenverzeichnis,ch.bfs.gebaeude_wohnungs_register,KML||https://tinyurl.com/yy7ya4g9/ZH/0161_bdg_erw.kml" TargetMode="External"/><Relationship Id="rId1568" Type="http://schemas.openxmlformats.org/officeDocument/2006/relationships/hyperlink" Target="https://map.geo.admin.ch/?zoom=13&amp;E=2689197.906&amp;N=1250704.831&amp;layers=ch.kantone.cadastralwebmap-farbe,ch.swisstopo.amtliches-strassenverzeichnis,ch.bfs.gebaeude_wohnungs_register,KML||https://tinyurl.com/yy7ya4g9/ZH/0191_bdg_erw.kml" TargetMode="External"/><Relationship Id="rId1775" Type="http://schemas.openxmlformats.org/officeDocument/2006/relationships/hyperlink" Target="https://map.geo.admin.ch/?zoom=13&amp;E=2694538.736&amp;N=1249536.229&amp;layers=ch.kantone.cadastralwebmap-farbe,ch.swisstopo.amtliches-strassenverzeichnis,ch.bfs.gebaeude_wohnungs_register,KML||https://tinyurl.com/yy7ya4g9/ZH/0199_bdg_erw.kml" TargetMode="External"/><Relationship Id="rId67" Type="http://schemas.openxmlformats.org/officeDocument/2006/relationships/hyperlink" Target="https://map.geo.admin.ch/?zoom=13&amp;E=2677495.2&amp;N=1230863.747&amp;layers=ch.kantone.cadastralwebmap-farbe,ch.swisstopo.amtliches-strassenverzeichnis,ch.bfs.gebaeude_wohnungs_register,KML||https://tinyurl.com/yy7ya4g9/ZH/0007_bdg_erw.kml" TargetMode="External"/><Relationship Id="rId700" Type="http://schemas.openxmlformats.org/officeDocument/2006/relationships/hyperlink" Target="https://map.geo.admin.ch/?zoom=13&amp;E=2682596.865&amp;N=1256263.954&amp;layers=ch.kantone.cadastralwebmap-farbe,ch.swisstopo.amtliches-strassenverzeichnis,ch.bfs.gebaeude_wohnungs_register,KML||https://tinyurl.com/yy7ya4g9/ZH/0097_bdg_erw.kml" TargetMode="External"/><Relationship Id="rId1123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330" Type="http://schemas.openxmlformats.org/officeDocument/2006/relationships/hyperlink" Target="https://map.geo.admin.ch/?zoom=13&amp;E=2687864.102&amp;N=1242431.702&amp;layers=ch.kantone.cadastralwebmap-farbe,ch.swisstopo.amtliches-strassenverzeichnis,ch.bfs.gebaeude_wohnungs_register,KML||https://tinyurl.com/yy7ya4g9/ZH/0154_bdg_erw.kml" TargetMode="External"/><Relationship Id="rId1428" Type="http://schemas.openxmlformats.org/officeDocument/2006/relationships/hyperlink" Target="https://map.geo.admin.ch/?zoom=13&amp;E=2689137&amp;N=1242798&amp;layers=ch.kantone.cadastralwebmap-farbe,ch.swisstopo.amtliches-strassenverzeichnis,ch.bfs.gebaeude_wohnungs_register,KML||https://tinyurl.com/yy7ya4g9/ZH/0160_bdg_erw.kml" TargetMode="External"/><Relationship Id="rId1635" Type="http://schemas.openxmlformats.org/officeDocument/2006/relationships/hyperlink" Target="https://map.geo.admin.ch/?zoom=13&amp;E=2689197.585&amp;N=1249977.03&amp;layers=ch.kantone.cadastralwebmap-farbe,ch.swisstopo.amtliches-strassenverzeichnis,ch.bfs.gebaeude_wohnungs_register,KML||https://tinyurl.com/yy7ya4g9/ZH/0191_bdg_erw.kml" TargetMode="External"/><Relationship Id="rId1982" Type="http://schemas.openxmlformats.org/officeDocument/2006/relationships/hyperlink" Target="https://map.geo.admin.ch/?zoom=13&amp;E=2672114.847&amp;N=1252369.691&amp;layers=ch.kantone.cadastralwebmap-farbe,ch.swisstopo.amtliches-strassenverzeichnis,ch.bfs.gebaeude_wohnungs_register,KML||https://tinyurl.com/yy7ya4g9/ZH/0243_bdg_erw.kml" TargetMode="External"/><Relationship Id="rId1842" Type="http://schemas.openxmlformats.org/officeDocument/2006/relationships/hyperlink" Target="https://map.geo.admin.ch/?zoom=13&amp;E=2701879.748&amp;N=1267550.604&amp;layers=ch.kantone.cadastralwebmap-farbe,ch.swisstopo.amtliches-strassenverzeichnis,ch.bfs.gebaeude_wohnungs_register,KML||https://tinyurl.com/yy7ya4g9/ZH/0225_bdg_erw.kml" TargetMode="External"/><Relationship Id="rId1702" Type="http://schemas.openxmlformats.org/officeDocument/2006/relationships/hyperlink" Target="https://map.geo.admin.ch/?zoom=13&amp;E=2696631.866&amp;N=1244826.017&amp;layers=ch.kantone.cadastralwebmap-farbe,ch.swisstopo.amtliches-strassenverzeichnis,ch.bfs.gebaeude_wohnungs_register,KML||https://tinyurl.com/yy7ya4g9/ZH/0198_bdg_erw.kml" TargetMode="External"/><Relationship Id="rId283" Type="http://schemas.openxmlformats.org/officeDocument/2006/relationships/hyperlink" Target="https://map.geo.admin.ch/?zoom=13&amp;E=2680762&amp;N=1262284&amp;layers=ch.kantone.cadastralwebmap-farbe,ch.swisstopo.amtliches-strassenverzeichnis,ch.bfs.gebaeude_wohnungs_register,KML||https://tinyurl.com/yy7ya4g9/ZH/0060_bdg_erw.kml" TargetMode="External"/><Relationship Id="rId490" Type="http://schemas.openxmlformats.org/officeDocument/2006/relationships/hyperlink" Target="https://map.geo.admin.ch/?zoom=13&amp;E=2684816.079&amp;N=1259680.413&amp;layers=ch.kantone.cadastralwebmap-farbe,ch.swisstopo.amtliches-strassenverzeichnis,ch.bfs.gebaeude_wohnungs_register,KML||https://tinyurl.com/yy7ya4g9/ZH/0072_bdg_erw.kml" TargetMode="External"/><Relationship Id="rId2171" Type="http://schemas.openxmlformats.org/officeDocument/2006/relationships/hyperlink" Target="https://map.geo.admin.ch/?zoom=13&amp;E=2694190&amp;N=1253760&amp;layers=ch.kantone.cadastralwebmap-farbe,ch.swisstopo.amtliches-strassenverzeichnis,ch.bfs.gebaeude_wohnungs_register,KML||https://tinyurl.com/yy7ya4g9/ZH/0296_bdg_erw.kml" TargetMode="External"/><Relationship Id="rId143" Type="http://schemas.openxmlformats.org/officeDocument/2006/relationships/hyperlink" Target="https://map.geo.admin.ch/?zoom=13&amp;E=2696564.25&amp;N=1274487.25&amp;layers=ch.kantone.cadastralwebmap-farbe,ch.swisstopo.amtliches-strassenverzeichnis,ch.bfs.gebaeude_wohnungs_register,KML||https://tinyurl.com/yy7ya4g9/ZH/0037_bdg_erw.kml" TargetMode="External"/><Relationship Id="rId350" Type="http://schemas.openxmlformats.org/officeDocument/2006/relationships/hyperlink" Target="https://map.geo.admin.ch/?zoom=13&amp;E=2685380.588&amp;N=1255089.986&amp;layers=ch.kantone.cadastralwebmap-farbe,ch.swisstopo.amtliches-strassenverzeichnis,ch.bfs.gebaeude_wohnungs_register,KML||https://tinyurl.com/yy7ya4g9/ZH/0062_bdg_erw.kml" TargetMode="External"/><Relationship Id="rId588" Type="http://schemas.openxmlformats.org/officeDocument/2006/relationships/hyperlink" Target="https://map.geo.admin.ch/?zoom=13&amp;E=2679866.174&amp;N=1260418.048&amp;layers=ch.kantone.cadastralwebmap-farbe,ch.swisstopo.amtliches-strassenverzeichnis,ch.bfs.gebaeude_wohnungs_register,KML||https://tinyurl.com/yy7ya4g9/ZH/0089_bdg_erw.kml" TargetMode="External"/><Relationship Id="rId795" Type="http://schemas.openxmlformats.org/officeDocument/2006/relationships/hyperlink" Target="https://map.geo.admin.ch/?zoom=13&amp;E=2699300.25&amp;N=1240418.22&amp;layers=ch.kantone.cadastralwebmap-farbe,ch.swisstopo.amtliches-strassenverzeichnis,ch.bfs.gebaeude_wohnungs_register,KML||https://tinyurl.com/yy7ya4g9/ZH/0115_bdg_erw.kml" TargetMode="External"/><Relationship Id="rId2031" Type="http://schemas.openxmlformats.org/officeDocument/2006/relationships/hyperlink" Target="https://map.geo.admin.ch/?zoom=13&amp;E=2676865.826&amp;N=1246198.267&amp;layers=ch.kantone.cadastralwebmap-farbe,ch.swisstopo.amtliches-strassenverzeichnis,ch.bfs.gebaeude_wohnungs_register,KML||https://tinyurl.com/yy7ya4g9/ZH/0248_bdg_erw.kml" TargetMode="External"/><Relationship Id="rId9" Type="http://schemas.openxmlformats.org/officeDocument/2006/relationships/hyperlink" Target="https://map.geo.admin.ch/?zoom=13&amp;E=2674614&amp;N=1238358&amp;layers=ch.kantone.cadastralwebmap-farbe,ch.swisstopo.amtliches-strassenverzeichnis,ch.bfs.gebaeude_wohnungs_register,KML||https://tinyurl.com/yy7ya4g9/ZH/0002_bdg_erw.kml" TargetMode="External"/><Relationship Id="rId210" Type="http://schemas.openxmlformats.org/officeDocument/2006/relationships/hyperlink" Target="https://map.geo.admin.ch/?zoom=13&amp;E=2683080.083&amp;N=1264954.058&amp;layers=ch.kantone.cadastralwebmap-farbe,ch.swisstopo.amtliches-strassenverzeichnis,ch.bfs.gebaeude_wohnungs_register,KML||https://tinyurl.com/yy7ya4g9/ZH/0053_bdg_erw.kml" TargetMode="External"/><Relationship Id="rId448" Type="http://schemas.openxmlformats.org/officeDocument/2006/relationships/hyperlink" Target="https://map.geo.admin.ch/?zoom=13&amp;E=2688506.915&amp;N=1251842.825&amp;layers=ch.kantone.cadastralwebmap-farbe,ch.swisstopo.amtliches-strassenverzeichnis,ch.bfs.gebaeude_wohnungs_register,KML||https://tinyurl.com/yy7ya4g9/ZH/0069_bdg_erw.kml" TargetMode="External"/><Relationship Id="rId655" Type="http://schemas.openxmlformats.org/officeDocument/2006/relationships/hyperlink" Target="https://map.geo.admin.ch/?zoom=13&amp;E=2678093.664&amp;N=1254728.24&amp;layers=ch.kantone.cadastralwebmap-farbe,ch.swisstopo.amtliches-strassenverzeichnis,ch.bfs.gebaeude_wohnungs_register,KML||https://tinyurl.com/yy7ya4g9/ZH/0096_bdg_erw.kml" TargetMode="External"/><Relationship Id="rId862" Type="http://schemas.openxmlformats.org/officeDocument/2006/relationships/hyperlink" Target="https://map.geo.admin.ch/?zoom=13&amp;E=2707686.698&amp;N=1239561.26&amp;layers=ch.kantone.cadastralwebmap-farbe,ch.swisstopo.amtliches-strassenverzeichnis,ch.bfs.gebaeude_wohnungs_register,KML||https://tinyurl.com/yy7ya4g9/ZH/0117_bdg_erw.kml" TargetMode="External"/><Relationship Id="rId1078" Type="http://schemas.openxmlformats.org/officeDocument/2006/relationships/hyperlink" Target="https://map.geo.admin.ch/?zoom=13&amp;E=2683841&amp;N=1241936&amp;layers=ch.kantone.cadastralwebmap-farbe,ch.swisstopo.amtliches-strassenverzeichnis,ch.bfs.gebaeude_wohnungs_register,KML||https://tinyurl.com/yy7ya4g9/ZH/0135_bdg_erw.kml" TargetMode="External"/><Relationship Id="rId1285" Type="http://schemas.openxmlformats.org/officeDocument/2006/relationships/hyperlink" Target="https://map.geo.admin.ch/?zoom=13&amp;E=2688592.53&amp;N=1237629.366&amp;layers=ch.kantone.cadastralwebmap-farbe,ch.swisstopo.amtliches-strassenverzeichnis,ch.bfs.gebaeude_wohnungs_register,KML||https://tinyurl.com/yy7ya4g9/ZH/0152_bdg_erw.kml" TargetMode="External"/><Relationship Id="rId1492" Type="http://schemas.openxmlformats.org/officeDocument/2006/relationships/hyperlink" Target="https://map.geo.admin.ch/?zoom=13&amp;E=2693334.663&amp;N=1254130.488&amp;layers=ch.kantone.cadastralwebmap-farbe,ch.swisstopo.amtliches-strassenverzeichnis,ch.bfs.gebaeude_wohnungs_register,KML||https://tinyurl.com/yy7ya4g9/ZH/0176_bdg_erw.kml" TargetMode="External"/><Relationship Id="rId2129" Type="http://schemas.openxmlformats.org/officeDocument/2006/relationships/hyperlink" Target="https://map.geo.admin.ch/?zoom=13&amp;E=2690080.978&amp;N=1229940.27&amp;layers=ch.kantone.cadastralwebmap-farbe,ch.swisstopo.amtliches-strassenverzeichnis,ch.bfs.gebaeude_wohnungs_register,KML||https://tinyurl.com/yy7ya4g9/ZH/0293_bdg_erw.kml" TargetMode="External"/><Relationship Id="rId308" Type="http://schemas.openxmlformats.org/officeDocument/2006/relationships/hyperlink" Target="https://map.geo.admin.ch/?zoom=13&amp;E=2686136.058&amp;N=1255345.702&amp;layers=ch.kantone.cadastralwebmap-farbe,ch.swisstopo.amtliches-strassenverzeichnis,ch.bfs.gebaeude_wohnungs_register,KML||https://tinyurl.com/yy7ya4g9/ZH/0062_bdg_erw.kml" TargetMode="External"/><Relationship Id="rId515" Type="http://schemas.openxmlformats.org/officeDocument/2006/relationships/hyperlink" Target="https://map.geo.admin.ch/?zoom=13&amp;E=2676605.453&amp;N=1256537.02&amp;layers=ch.kantone.cadastralwebmap-farbe,ch.swisstopo.amtliches-strassenverzeichnis,ch.bfs.gebaeude_wohnungs_register,KML||https://tinyurl.com/yy7ya4g9/ZH/0083_bdg_erw.kml" TargetMode="External"/><Relationship Id="rId722" Type="http://schemas.openxmlformats.org/officeDocument/2006/relationships/hyperlink" Target="https://map.geo.admin.ch/?zoom=13&amp;E=2682125.561&amp;N=1256108.453&amp;layers=ch.kantone.cadastralwebmap-farbe,ch.swisstopo.amtliches-strassenverzeichnis,ch.bfs.gebaeude_wohnungs_register,KML||https://tinyurl.com/yy7ya4g9/ZH/0097_bdg_erw.kml" TargetMode="External"/><Relationship Id="rId1145" Type="http://schemas.openxmlformats.org/officeDocument/2006/relationships/hyperlink" Target="https://map.geo.admin.ch/?zoom=13&amp;E=2695873.577&amp;N=1229154.613&amp;layers=ch.kantone.cadastralwebmap-farbe,ch.swisstopo.amtliches-strassenverzeichnis,ch.bfs.gebaeude_wohnungs_register,KML||https://tinyurl.com/yy7ya4g9/ZH/0138_bdg_erw.kml" TargetMode="External"/><Relationship Id="rId1352" Type="http://schemas.openxmlformats.org/officeDocument/2006/relationships/hyperlink" Target="https://map.geo.admin.ch/?zoom=13&amp;E=2694782.129&amp;N=1235034.565&amp;layers=ch.kantone.cadastralwebmap-farbe,ch.swisstopo.amtliches-strassenverzeichnis,ch.bfs.gebaeude_wohnungs_register,KML||https://tinyurl.com/yy7ya4g9/ZH/0155_bdg_erw.kml" TargetMode="External"/><Relationship Id="rId1797" Type="http://schemas.openxmlformats.org/officeDocument/2006/relationships/hyperlink" Target="https://map.geo.admin.ch/?zoom=13&amp;E=2690436.868&amp;N=1251525.326&amp;layers=ch.kantone.cadastralwebmap-farbe,ch.swisstopo.amtliches-strassenverzeichnis,ch.bfs.gebaeude_wohnungs_register,KML||https://tinyurl.com/yy7ya4g9/ZH/0200_bdg_erw.kml" TargetMode="External"/><Relationship Id="rId89" Type="http://schemas.openxmlformats.org/officeDocument/2006/relationships/hyperlink" Target="https://map.geo.admin.ch/?zoom=13&amp;E=2674491.574&amp;N=1235924.858&amp;layers=ch.kantone.cadastralwebmap-farbe,ch.swisstopo.amtliches-strassenverzeichnis,ch.bfs.gebaeude_wohnungs_register,KML||https://tinyurl.com/yy7ya4g9/ZH/0010_bdg_erw.kml" TargetMode="External"/><Relationship Id="rId1005" Type="http://schemas.openxmlformats.org/officeDocument/2006/relationships/hyperlink" Target="https://map.geo.admin.ch/?zoom=13&amp;E=2702536.599&amp;N=1242731.827&amp;layers=ch.kantone.cadastralwebmap-farbe,ch.swisstopo.amtliches-strassenverzeichnis,ch.bfs.gebaeude_wohnungs_register,KML||https://tinyurl.com/yy7ya4g9/ZH/0121_bdg_erw.kml" TargetMode="External"/><Relationship Id="rId1212" Type="http://schemas.openxmlformats.org/officeDocument/2006/relationships/hyperlink" Target="https://map.geo.admin.ch/?zoom=13&amp;E=2684398.807&amp;N=1239993.454&amp;layers=ch.kantone.cadastralwebmap-farbe,ch.swisstopo.amtliches-strassenverzeichnis,ch.bfs.gebaeude_wohnungs_register,KML||https://tinyurl.com/yy7ya4g9/ZH/0139_bdg_erw.kml" TargetMode="External"/><Relationship Id="rId1657" Type="http://schemas.openxmlformats.org/officeDocument/2006/relationships/hyperlink" Target="https://map.geo.admin.ch/?zoom=13&amp;E=2690099.881&amp;N=1247919.843&amp;layers=ch.kantone.cadastralwebmap-farbe,ch.swisstopo.amtliches-strassenverzeichnis,ch.bfs.gebaeude_wohnungs_register,KML||https://tinyurl.com/yy7ya4g9/ZH/0193_bdg_erw.kml" TargetMode="External"/><Relationship Id="rId1864" Type="http://schemas.openxmlformats.org/officeDocument/2006/relationships/hyperlink" Target="https://map.geo.admin.ch/?zoom=13&amp;E=2697707.316&amp;N=1265967.082&amp;layers=ch.kantone.cadastralwebmap-farbe,ch.swisstopo.amtliches-strassenverzeichnis,ch.bfs.gebaeude_wohnungs_register,KML||https://tinyurl.com/yy7ya4g9/ZH/0227_bdg_erw.kml" TargetMode="External"/><Relationship Id="rId1517" Type="http://schemas.openxmlformats.org/officeDocument/2006/relationships/hyperlink" Target="https://map.geo.admin.ch/?zoom=13&amp;E=2693242.391&amp;N=1255173.225&amp;layers=ch.kantone.cadastralwebmap-farbe,ch.swisstopo.amtliches-strassenverzeichnis,ch.bfs.gebaeude_wohnungs_register,KML||https://tinyurl.com/yy7ya4g9/ZH/0176_bdg_erw.kml" TargetMode="External"/><Relationship Id="rId1724" Type="http://schemas.openxmlformats.org/officeDocument/2006/relationships/hyperlink" Target="https://map.geo.admin.ch/?zoom=13&amp;E=2693410&amp;N=1248769&amp;layers=ch.kantone.cadastralwebmap-farbe,ch.swisstopo.amtliches-strassenverzeichnis,ch.bfs.gebaeude_wohnungs_register,KML||https://tinyurl.com/yy7ya4g9/ZH/0199_bdg_erw.kml" TargetMode="External"/><Relationship Id="rId16" Type="http://schemas.openxmlformats.org/officeDocument/2006/relationships/hyperlink" Target="https://map.geo.admin.ch/?zoom=13&amp;E=2676373&amp;N=1236249&amp;layers=ch.kantone.cadastralwebmap-farbe,ch.swisstopo.amtliches-strassenverzeichnis,ch.bfs.gebaeude_wohnungs_register,KML||https://tinyurl.com/yy7ya4g9/ZH/0002_bdg_erw.kml" TargetMode="External"/><Relationship Id="rId1931" Type="http://schemas.openxmlformats.org/officeDocument/2006/relationships/hyperlink" Target="https://map.geo.admin.ch/?zoom=13&amp;E=2677244.87&amp;N=1245788.765&amp;layers=ch.kantone.cadastralwebmap-farbe,ch.swisstopo.amtliches-strassenverzeichnis,ch.bfs.gebaeude_wohnungs_register,KML||https://tinyurl.com/yy7ya4g9/ZH/0242_bdg_erw.kml" TargetMode="External"/><Relationship Id="rId2193" Type="http://schemas.openxmlformats.org/officeDocument/2006/relationships/hyperlink" Target="https://map.geo.admin.ch/?zoom=13&amp;E=2711758.525&amp;N=1246384.589&amp;layers=ch.kantone.cadastralwebmap-farbe,ch.swisstopo.amtliches-strassenverzeichnis,ch.bfs.gebaeude_wohnungs_register,KML||https://tinyurl.com/yy7ya4g9/ZH/0297_bdg_erw.kml" TargetMode="External"/><Relationship Id="rId165" Type="http://schemas.openxmlformats.org/officeDocument/2006/relationships/hyperlink" Target="https://map.geo.admin.ch/?zoom=13&amp;E=2683936.06&amp;N=1262027.943&amp;layers=ch.kantone.cadastralwebmap-farbe,ch.swisstopo.amtliches-strassenverzeichnis,ch.bfs.gebaeude_wohnungs_register,KML||https://tinyurl.com/yy7ya4g9/ZH/0051_bdg_erw.kml" TargetMode="External"/><Relationship Id="rId372" Type="http://schemas.openxmlformats.org/officeDocument/2006/relationships/hyperlink" Target="https://map.geo.admin.ch/?zoom=13&amp;E=2686203.575&amp;N=1257681.239&amp;layers=ch.kantone.cadastralwebmap-farbe,ch.swisstopo.amtliches-strassenverzeichnis,ch.bfs.gebaeude_wohnungs_register,KML||https://tinyurl.com/yy7ya4g9/ZH/0062_bdg_erw.kml" TargetMode="External"/><Relationship Id="rId677" Type="http://schemas.openxmlformats.org/officeDocument/2006/relationships/hyperlink" Target="https://map.geo.admin.ch/?zoom=13&amp;E=2677587.885&amp;N=1254517.044&amp;layers=ch.kantone.cadastralwebmap-farbe,ch.swisstopo.amtliches-strassenverzeichnis,ch.bfs.gebaeude_wohnungs_register,KML||https://tinyurl.com/yy7ya4g9/ZH/0096_bdg_erw.kml" TargetMode="External"/><Relationship Id="rId2053" Type="http://schemas.openxmlformats.org/officeDocument/2006/relationships/hyperlink" Target="https://map.geo.admin.ch/?zoom=13&amp;E=2680163.163&amp;N=1250634.4&amp;layers=ch.kantone.cadastralwebmap-farbe,ch.swisstopo.amtliches-strassenverzeichnis,ch.bfs.gebaeude_wohnungs_register,KML||https://tinyurl.com/yy7ya4g9/ZH/0261_bdg_erw.kml" TargetMode="External"/><Relationship Id="rId232" Type="http://schemas.openxmlformats.org/officeDocument/2006/relationships/hyperlink" Target="https://map.geo.admin.ch/?zoom=13&amp;E=2689450.599&amp;N=1252903.124&amp;layers=ch.kantone.cadastralwebmap-farbe,ch.swisstopo.amtliches-strassenverzeichnis,ch.bfs.gebaeude_wohnungs_register,KML||https://tinyurl.com/yy7ya4g9/ZH/0054_bdg_erw.kml" TargetMode="External"/><Relationship Id="rId884" Type="http://schemas.openxmlformats.org/officeDocument/2006/relationships/hyperlink" Target="https://map.geo.admin.ch/?zoom=13&amp;E=2706405.904&amp;N=1240347.226&amp;layers=ch.kantone.cadastralwebmap-farbe,ch.swisstopo.amtliches-strassenverzeichnis,ch.bfs.gebaeude_wohnungs_register,KML||https://tinyurl.com/yy7ya4g9/ZH/0117_bdg_erw.kml" TargetMode="External"/><Relationship Id="rId2120" Type="http://schemas.openxmlformats.org/officeDocument/2006/relationships/hyperlink" Target="https://map.geo.admin.ch/?zoom=13&amp;E=2690831.746&amp;N=1232509.642&amp;layers=ch.kantone.cadastralwebmap-farbe,ch.swisstopo.amtliches-strassenverzeichnis,ch.bfs.gebaeude_wohnungs_register,KML||https://tinyurl.com/yy7ya4g9/ZH/0293_bdg_erw.kml" TargetMode="External"/><Relationship Id="rId537" Type="http://schemas.openxmlformats.org/officeDocument/2006/relationships/hyperlink" Target="https://map.geo.admin.ch/?zoom=13&amp;E=2675669.406&amp;N=1254581.78&amp;layers=ch.kantone.cadastralwebmap-farbe,ch.swisstopo.amtliches-strassenverzeichnis,ch.bfs.gebaeude_wohnungs_register,KML||https://tinyurl.com/yy7ya4g9/ZH/0084_bdg_erw.kml" TargetMode="External"/><Relationship Id="rId744" Type="http://schemas.openxmlformats.org/officeDocument/2006/relationships/hyperlink" Target="https://map.geo.admin.ch/?zoom=13&amp;E=2708107.414&amp;N=1242648.686&amp;layers=ch.kantone.cadastralwebmap-farbe,ch.swisstopo.amtliches-strassenverzeichnis,ch.bfs.gebaeude_wohnungs_register,KML||https://tinyurl.com/yy7ya4g9/ZH/0111_bdg_erw.kml" TargetMode="External"/><Relationship Id="rId951" Type="http://schemas.openxmlformats.org/officeDocument/2006/relationships/hyperlink" Target="https://map.geo.admin.ch/?zoom=13&amp;E=2700012.007&amp;N=1243194.603&amp;layers=ch.kantone.cadastralwebmap-farbe,ch.swisstopo.amtliches-strassenverzeichnis,ch.bfs.gebaeude_wohnungs_register,KML||https://tinyurl.com/yy7ya4g9/ZH/0119_bdg_erw.kml" TargetMode="External"/><Relationship Id="rId1167" Type="http://schemas.openxmlformats.org/officeDocument/2006/relationships/hyperlink" Target="https://map.geo.admin.ch/?zoom=13&amp;E=2696185&amp;N=1228763&amp;layers=ch.kantone.cadastralwebmap-farbe,ch.swisstopo.amtliches-strassenverzeichnis,ch.bfs.gebaeude_wohnungs_register,KML||https://tinyurl.com/yy7ya4g9/ZH/0138_bdg_erw.kml" TargetMode="External"/><Relationship Id="rId1374" Type="http://schemas.openxmlformats.org/officeDocument/2006/relationships/hyperlink" Target="https://map.geo.admin.ch/?zoom=13&amp;E=2689534.411&amp;N=1237072.603&amp;layers=ch.kantone.cadastralwebmap-farbe,ch.swisstopo.amtliches-strassenverzeichnis,ch.bfs.gebaeude_wohnungs_register,KML||https://tinyurl.com/yy7ya4g9/ZH/0156_bdg_erw.kml" TargetMode="External"/><Relationship Id="rId1581" Type="http://schemas.openxmlformats.org/officeDocument/2006/relationships/hyperlink" Target="https://map.geo.admin.ch/?zoom=13&amp;E=2686799&amp;N=1249290&amp;layers=ch.kantone.cadastralwebmap-farbe,ch.swisstopo.amtliches-strassenverzeichnis,ch.bfs.gebaeude_wohnungs_register,KML||https://tinyurl.com/yy7ya4g9/ZH/0191_bdg_erw.kml" TargetMode="External"/><Relationship Id="rId1679" Type="http://schemas.openxmlformats.org/officeDocument/2006/relationships/hyperlink" Target="https://map.geo.admin.ch/?zoom=13&amp;E=2697382.334&amp;N=1240782.786&amp;layers=ch.kantone.cadastralwebmap-farbe,ch.swisstopo.amtliches-strassenverzeichnis,ch.bfs.gebaeude_wohnungs_register,KML||https://tinyurl.com/yy7ya4g9/ZH/0196_bdg_erw.kml" TargetMode="External"/><Relationship Id="rId80" Type="http://schemas.openxmlformats.org/officeDocument/2006/relationships/hyperlink" Target="https://map.geo.admin.ch/?zoom=13&amp;E=2675095.038&amp;N=1235327.135&amp;layers=ch.kantone.cadastralwebmap-farbe,ch.swisstopo.amtliches-strassenverzeichnis,ch.bfs.gebaeude_wohnungs_register,KML||https://tinyurl.com/yy7ya4g9/ZH/0010_bdg_erw.kml" TargetMode="External"/><Relationship Id="rId604" Type="http://schemas.openxmlformats.org/officeDocument/2006/relationships/hyperlink" Target="https://map.geo.admin.ch/?zoom=13&amp;E=2670680.161&amp;N=1262626.654&amp;layers=ch.kantone.cadastralwebmap-farbe,ch.swisstopo.amtliches-strassenverzeichnis,ch.bfs.gebaeude_wohnungs_register,KML||https://tinyurl.com/yy7ya4g9/ZH/0091_bdg_erw.kml" TargetMode="External"/><Relationship Id="rId811" Type="http://schemas.openxmlformats.org/officeDocument/2006/relationships/hyperlink" Target="https://map.geo.admin.ch/?zoom=13&amp;E=2705907.686&amp;N=1240461.941&amp;layers=ch.kantone.cadastralwebmap-farbe,ch.swisstopo.amtliches-strassenverzeichnis,ch.bfs.gebaeude_wohnungs_register,KML||https://tinyurl.com/yy7ya4g9/ZH/0117_bdg_erw.kml" TargetMode="External"/><Relationship Id="rId1027" Type="http://schemas.openxmlformats.org/officeDocument/2006/relationships/hyperlink" Target="https://map.geo.admin.ch/?zoom=13&amp;E=2682372.835&amp;N=1239834.023&amp;layers=ch.kantone.cadastralwebmap-farbe,ch.swisstopo.amtliches-strassenverzeichnis,ch.bfs.gebaeude_wohnungs_register,KML||https://tinyurl.com/yy7ya4g9/ZH/0131_bdg_erw.kml" TargetMode="External"/><Relationship Id="rId1234" Type="http://schemas.openxmlformats.org/officeDocument/2006/relationships/hyperlink" Target="https://map.geo.admin.ch/?zoom=13&amp;E=2684013.967&amp;N=1240855.687&amp;layers=ch.kantone.cadastralwebmap-farbe,ch.swisstopo.amtliches-strassenverzeichnis,ch.bfs.gebaeude_wohnungs_register,KML||https://tinyurl.com/yy7ya4g9/ZH/0139_bdg_erw.kml" TargetMode="External"/><Relationship Id="rId1441" Type="http://schemas.openxmlformats.org/officeDocument/2006/relationships/hyperlink" Target="https://map.geo.admin.ch/?zoom=13&amp;E=2688692.378&amp;N=1243254.438&amp;layers=ch.kantone.cadastralwebmap-farbe,ch.swisstopo.amtliches-strassenverzeichnis,ch.bfs.gebaeude_wohnungs_register,KML||https://tinyurl.com/yy7ya4g9/ZH/0160_bdg_erw.kml" TargetMode="External"/><Relationship Id="rId1886" Type="http://schemas.openxmlformats.org/officeDocument/2006/relationships/hyperlink" Target="https://map.geo.admin.ch/?zoom=13&amp;E=2705780&amp;N=1255929&amp;layers=ch.kantone.cadastralwebmap-farbe,ch.swisstopo.amtliches-strassenverzeichnis,ch.bfs.gebaeude_wohnungs_register,KML||https://tinyurl.com/yy7ya4g9/ZH/0228_bdg_erw.kml" TargetMode="External"/><Relationship Id="rId909" Type="http://schemas.openxmlformats.org/officeDocument/2006/relationships/hyperlink" Target="https://map.geo.admin.ch/?zoom=13&amp;E=2703731.809&amp;N=1240517.821&amp;layers=ch.kantone.cadastralwebmap-farbe,ch.swisstopo.amtliches-strassenverzeichnis,ch.bfs.gebaeude_wohnungs_register,KML||https://tinyurl.com/yy7ya4g9/ZH/0117_bdg_erw.kml" TargetMode="External"/><Relationship Id="rId1301" Type="http://schemas.openxmlformats.org/officeDocument/2006/relationships/hyperlink" Target="https://map.geo.admin.ch/?zoom=13&amp;E=2700774.375&amp;N=1234567.713&amp;layers=ch.kantone.cadastralwebmap-farbe,ch.swisstopo.amtliches-strassenverzeichnis,ch.bfs.gebaeude_wohnungs_register,KML||https://tinyurl.com/yy7ya4g9/ZH/0153_bdg_erw.kml" TargetMode="External"/><Relationship Id="rId1539" Type="http://schemas.openxmlformats.org/officeDocument/2006/relationships/hyperlink" Target="https://map.geo.admin.ch/?zoom=13&amp;E=2700953&amp;N=1250061&amp;layers=ch.kantone.cadastralwebmap-farbe,ch.swisstopo.amtliches-strassenverzeichnis,ch.bfs.gebaeude_wohnungs_register,KML||https://tinyurl.com/yy7ya4g9/ZH/0178_bdg_erw.kml" TargetMode="External"/><Relationship Id="rId1746" Type="http://schemas.openxmlformats.org/officeDocument/2006/relationships/hyperlink" Target="https://map.geo.admin.ch/?zoom=13&amp;E=2692296.544&amp;N=1249012.323&amp;layers=ch.kantone.cadastralwebmap-farbe,ch.swisstopo.amtliches-strassenverzeichnis,ch.bfs.gebaeude_wohnungs_register,KML||https://tinyurl.com/yy7ya4g9/ZH/0199_bdg_erw.kml" TargetMode="External"/><Relationship Id="rId1953" Type="http://schemas.openxmlformats.org/officeDocument/2006/relationships/hyperlink" Target="https://map.geo.admin.ch/?zoom=13&amp;E=2671523.5&amp;N=1251700.75&amp;layers=ch.kantone.cadastralwebmap-farbe,ch.swisstopo.amtliches-strassenverzeichnis,ch.bfs.gebaeude_wohnungs_register,KML||https://tinyurl.com/yy7ya4g9/ZH/0243_bdg_erw.kml" TargetMode="External"/><Relationship Id="rId38" Type="http://schemas.openxmlformats.org/officeDocument/2006/relationships/hyperlink" Target="https://map.geo.admin.ch/?zoom=13&amp;E=2677948.496&amp;N=1242112.252&amp;layers=ch.kantone.cadastralwebmap-farbe,ch.swisstopo.amtliches-strassenverzeichnis,ch.bfs.gebaeude_wohnungs_register,KML||https://tinyurl.com/yy7ya4g9/ZH/0003_bdg_erw.kml" TargetMode="External"/><Relationship Id="rId1606" Type="http://schemas.openxmlformats.org/officeDocument/2006/relationships/hyperlink" Target="https://map.geo.admin.ch/?zoom=13&amp;E=2687837.444&amp;N=1250224.555&amp;layers=ch.kantone.cadastralwebmap-farbe,ch.swisstopo.amtliches-strassenverzeichnis,ch.bfs.gebaeude_wohnungs_register,KML||https://tinyurl.com/yy7ya4g9/ZH/0191_bdg_erw.kml" TargetMode="External"/><Relationship Id="rId1813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87" Type="http://schemas.openxmlformats.org/officeDocument/2006/relationships/hyperlink" Target="https://map.geo.admin.ch/?zoom=13&amp;E=2683211.079&amp;N=1263890.956&amp;layers=ch.kantone.cadastralwebmap-farbe,ch.swisstopo.amtliches-strassenverzeichnis,ch.bfs.gebaeude_wohnungs_register,KML||https://tinyurl.com/yy7ya4g9/ZH/0053_bdg_erw.kml" TargetMode="External"/><Relationship Id="rId394" Type="http://schemas.openxmlformats.org/officeDocument/2006/relationships/hyperlink" Target="https://map.geo.admin.ch/?zoom=13&amp;E=2684448&amp;N=1252745&amp;layers=ch.kantone.cadastralwebmap-farbe,ch.swisstopo.amtliches-strassenverzeichnis,ch.bfs.gebaeude_wohnungs_register,KML||https://tinyurl.com/yy7ya4g9/ZH/0066_bdg_erw.kml" TargetMode="External"/><Relationship Id="rId2075" Type="http://schemas.openxmlformats.org/officeDocument/2006/relationships/hyperlink" Target="https://map.geo.admin.ch/?zoom=13&amp;E=2702688.44&amp;N=1276824.108&amp;layers=ch.kantone.cadastralwebmap-farbe,ch.swisstopo.amtliches-strassenverzeichnis,ch.bfs.gebaeude_wohnungs_register,KML||https://tinyurl.com/yy7ya4g9/ZH/0292_bdg_erw.kml" TargetMode="External"/><Relationship Id="rId254" Type="http://schemas.openxmlformats.org/officeDocument/2006/relationships/hyperlink" Target="https://map.geo.admin.ch/?zoom=13&amp;E=2687049.215&amp;N=1262672.051&amp;layers=ch.kantone.cadastralwebmap-farbe,ch.swisstopo.amtliches-strassenverzeichnis,ch.bfs.gebaeude_wohnungs_register,KML||https://tinyurl.com/yy7ya4g9/ZH/0056_bdg_erw.kml" TargetMode="External"/><Relationship Id="rId699" Type="http://schemas.openxmlformats.org/officeDocument/2006/relationships/hyperlink" Target="https://map.geo.admin.ch/?zoom=13&amp;E=2683060.784&amp;N=1255911.972&amp;layers=ch.kantone.cadastralwebmap-farbe,ch.swisstopo.amtliches-strassenverzeichnis,ch.bfs.gebaeude_wohnungs_register,KML||https://tinyurl.com/yy7ya4g9/ZH/0097_bdg_erw.kml" TargetMode="External"/><Relationship Id="rId1091" Type="http://schemas.openxmlformats.org/officeDocument/2006/relationships/hyperlink" Target="https://map.geo.admin.ch/?zoom=13&amp;E=2684098.087&amp;N=1241212.151&amp;layers=ch.kantone.cadastralwebmap-farbe,ch.swisstopo.amtliches-strassenverzeichnis,ch.bfs.gebaeude_wohnungs_register,KML||https://tinyurl.com/yy7ya4g9/ZH/0135_bdg_erw.kml" TargetMode="External"/><Relationship Id="rId114" Type="http://schemas.openxmlformats.org/officeDocument/2006/relationships/hyperlink" Target="https://map.geo.admin.ch/?zoom=13&amp;E=2677693&amp;N=1243498&amp;layers=ch.kantone.cadastralwebmap-farbe,ch.swisstopo.amtliches-strassenverzeichnis,ch.bfs.gebaeude_wohnungs_register,KML||https://tinyurl.com/yy7ya4g9/ZH/0014_bdg_erw.kml" TargetMode="External"/><Relationship Id="rId461" Type="http://schemas.openxmlformats.org/officeDocument/2006/relationships/hyperlink" Target="https://map.geo.admin.ch/?zoom=13&amp;E=2680637&amp;N=1272853.5&amp;layers=ch.kantone.cadastralwebmap-farbe,ch.swisstopo.amtliches-strassenverzeichnis,ch.bfs.gebaeude_wohnungs_register,KML||https://tinyurl.com/yy7ya4g9/ZH/0071_bdg_erw.kml" TargetMode="External"/><Relationship Id="rId559" Type="http://schemas.openxmlformats.org/officeDocument/2006/relationships/hyperlink" Target="https://map.geo.admin.ch/?zoom=13&amp;E=2671375.985&amp;N=1255387.966&amp;layers=ch.kantone.cadastralwebmap-farbe,ch.swisstopo.amtliches-strassenverzeichnis,ch.bfs.gebaeude_wohnungs_register,KML||https://tinyurl.com/yy7ya4g9/ZH/0087_bdg_erw.kml" TargetMode="External"/><Relationship Id="rId766" Type="http://schemas.openxmlformats.org/officeDocument/2006/relationships/hyperlink" Target="https://map.geo.admin.ch/?zoom=13&amp;E=2704138&amp;N=1235994&amp;layers=ch.kantone.cadastralwebmap-farbe,ch.swisstopo.amtliches-strassenverzeichnis,ch.bfs.gebaeude_wohnungs_register,KML||https://tinyurl.com/yy7ya4g9/ZH/0112_bdg_erw.kml" TargetMode="External"/><Relationship Id="rId1189" Type="http://schemas.openxmlformats.org/officeDocument/2006/relationships/hyperlink" Target="https://map.geo.admin.ch/?zoom=13&amp;E=2684347.427&amp;N=1240288.984&amp;layers=ch.kantone.cadastralwebmap-farbe,ch.swisstopo.amtliches-strassenverzeichnis,ch.bfs.gebaeude_wohnungs_register,KML||https://tinyurl.com/yy7ya4g9/ZH/0139_bdg_erw.kml" TargetMode="External"/><Relationship Id="rId1396" Type="http://schemas.openxmlformats.org/officeDocument/2006/relationships/hyperlink" Target="https://map.geo.admin.ch/?zoom=13&amp;E=2698256.259&amp;N=1232788.069&amp;layers=ch.kantone.cadastralwebmap-farbe,ch.swisstopo.amtliches-strassenverzeichnis,ch.bfs.gebaeude_wohnungs_register,KML||https://tinyurl.com/yy7ya4g9/ZH/0158_bdg_erw.kml" TargetMode="External"/><Relationship Id="rId2142" Type="http://schemas.openxmlformats.org/officeDocument/2006/relationships/hyperlink" Target="https://map.geo.admin.ch/?zoom=13&amp;E=2707725&amp;N=1261634&amp;layers=ch.kantone.cadastralwebmap-farbe,ch.swisstopo.amtliches-strassenverzeichnis,ch.bfs.gebaeude_wohnungs_register,KML||https://tinyurl.com/yy7ya4g9/ZH/0294_bdg_erw.kml" TargetMode="External"/><Relationship Id="rId321" Type="http://schemas.openxmlformats.org/officeDocument/2006/relationships/hyperlink" Target="https://map.geo.admin.ch/?zoom=13&amp;E=2684139.759&amp;N=1255285.735&amp;layers=ch.kantone.cadastralwebmap-farbe,ch.swisstopo.amtliches-strassenverzeichnis,ch.bfs.gebaeude_wohnungs_register,KML||https://tinyurl.com/yy7ya4g9/ZH/0062_bdg_erw.kml" TargetMode="External"/><Relationship Id="rId419" Type="http://schemas.openxmlformats.org/officeDocument/2006/relationships/hyperlink" Target="https://map.geo.admin.ch/?zoom=13&amp;E=2686255.201&amp;N=1253178.822&amp;layers=ch.kantone.cadastralwebmap-farbe,ch.swisstopo.amtliches-strassenverzeichnis,ch.bfs.gebaeude_wohnungs_register,KML||https://tinyurl.com/yy7ya4g9/ZH/0066_bdg_erw.kml" TargetMode="External"/><Relationship Id="rId626" Type="http://schemas.openxmlformats.org/officeDocument/2006/relationships/hyperlink" Target="https://map.geo.admin.ch/?zoom=13&amp;E=2681404.927&amp;N=1258812.113&amp;layers=ch.kantone.cadastralwebmap-farbe,ch.swisstopo.amtliches-strassenverzeichnis,ch.bfs.gebaeude_wohnungs_register,KML||https://tinyurl.com/yy7ya4g9/ZH/0092_bdg_erw.kml" TargetMode="External"/><Relationship Id="rId973" Type="http://schemas.openxmlformats.org/officeDocument/2006/relationships/hyperlink" Target="https://map.geo.admin.ch/?zoom=13&amp;E=2703993.855&amp;N=1243350.93&amp;layers=ch.kantone.cadastralwebmap-farbe,ch.swisstopo.amtliches-strassenverzeichnis,ch.bfs.gebaeude_wohnungs_register,KML||https://tinyurl.com/yy7ya4g9/ZH/0121_bdg_erw.kml" TargetMode="External"/><Relationship Id="rId1049" Type="http://schemas.openxmlformats.org/officeDocument/2006/relationships/hyperlink" Target="https://map.geo.admin.ch/?zoom=13&amp;E=2682108.285&amp;N=1240681.811&amp;layers=ch.kantone.cadastralwebmap-farbe,ch.swisstopo.amtliches-strassenverzeichnis,ch.bfs.gebaeude_wohnungs_register,KML||https://tinyurl.com/yy7ya4g9/ZH/0131_bdg_erw.kml" TargetMode="External"/><Relationship Id="rId1256" Type="http://schemas.openxmlformats.org/officeDocument/2006/relationships/hyperlink" Target="https://map.geo.admin.ch/?zoom=13&amp;E=2687344.746&amp;N=1239522.757&amp;layers=ch.kantone.cadastralwebmap-farbe,ch.swisstopo.amtliches-strassenverzeichnis,ch.bfs.gebaeude_wohnungs_register,KML||https://tinyurl.com/yy7ya4g9/ZH/0151_bdg_erw.kml" TargetMode="External"/><Relationship Id="rId2002" Type="http://schemas.openxmlformats.org/officeDocument/2006/relationships/hyperlink" Target="https://map.geo.admin.ch/?zoom=13&amp;E=2672196.897&amp;N=1253451.571&amp;layers=ch.kantone.cadastralwebmap-farbe,ch.swisstopo.amtliches-strassenverzeichnis,ch.bfs.gebaeude_wohnungs_register,KML||https://tinyurl.com/yy7ya4g9/ZH/0246_bdg_erw.kml" TargetMode="External"/><Relationship Id="rId833" Type="http://schemas.openxmlformats.org/officeDocument/2006/relationships/hyperlink" Target="https://map.geo.admin.ch/?zoom=13&amp;E=2707672.178&amp;N=1239523.893&amp;layers=ch.kantone.cadastralwebmap-farbe,ch.swisstopo.amtliches-strassenverzeichnis,ch.bfs.gebaeude_wohnungs_register,KML||https://tinyurl.com/yy7ya4g9/ZH/0117_bdg_erw.kml" TargetMode="External"/><Relationship Id="rId1116" Type="http://schemas.openxmlformats.org/officeDocument/2006/relationships/hyperlink" Target="https://map.geo.admin.ch/?zoom=13&amp;E=2686165&amp;N=1237221&amp;layers=ch.kantone.cadastralwebmap-farbe,ch.swisstopo.amtliches-strassenverzeichnis,ch.bfs.gebaeude_wohnungs_register,KML||https://tinyurl.com/yy7ya4g9/ZH/0137_bdg_erw.kml" TargetMode="External"/><Relationship Id="rId1463" Type="http://schemas.openxmlformats.org/officeDocument/2006/relationships/hyperlink" Target="https://map.geo.admin.ch/?zoom=13&amp;E=2687667.731&amp;N=1244880.795&amp;layers=ch.kantone.cadastralwebmap-farbe,ch.swisstopo.amtliches-strassenverzeichnis,ch.bfs.gebaeude_wohnungs_register,KML||https://tinyurl.com/yy7ya4g9/ZH/0161_bdg_erw.kml" TargetMode="External"/><Relationship Id="rId1670" Type="http://schemas.openxmlformats.org/officeDocument/2006/relationships/hyperlink" Target="https://map.geo.admin.ch/?zoom=13&amp;E=2690978&amp;N=1245794&amp;layers=ch.kantone.cadastralwebmap-farbe,ch.swisstopo.amtliches-strassenverzeichnis,ch.bfs.gebaeude_wohnungs_register,KML||https://tinyurl.com/yy7ya4g9/ZH/0195_bdg_erw.kml" TargetMode="External"/><Relationship Id="rId1768" Type="http://schemas.openxmlformats.org/officeDocument/2006/relationships/hyperlink" Target="https://map.geo.admin.ch/?zoom=13&amp;E=2693765.842&amp;N=1248263.453&amp;layers=ch.kantone.cadastralwebmap-farbe,ch.swisstopo.amtliches-strassenverzeichnis,ch.bfs.gebaeude_wohnungs_register,KML||https://tinyurl.com/yy7ya4g9/ZH/0199_bdg_erw.kml" TargetMode="External"/><Relationship Id="rId900" Type="http://schemas.openxmlformats.org/officeDocument/2006/relationships/hyperlink" Target="https://map.geo.admin.ch/?zoom=13&amp;E=2705878.092&amp;N=1239332.951&amp;layers=ch.kantone.cadastralwebmap-farbe,ch.swisstopo.amtliches-strassenverzeichnis,ch.bfs.gebaeude_wohnungs_register,KML||https://tinyurl.com/yy7ya4g9/ZH/0117_bdg_erw.kml" TargetMode="External"/><Relationship Id="rId1323" Type="http://schemas.openxmlformats.org/officeDocument/2006/relationships/hyperlink" Target="https://map.geo.admin.ch/?zoom=13&amp;E=2686549.029&amp;N=1240923.43&amp;layers=ch.kantone.cadastralwebmap-farbe,ch.swisstopo.amtliches-strassenverzeichnis,ch.bfs.gebaeude_wohnungs_register,KML||https://tinyurl.com/yy7ya4g9/ZH/0154_bdg_erw.kml" TargetMode="External"/><Relationship Id="rId1530" Type="http://schemas.openxmlformats.org/officeDocument/2006/relationships/hyperlink" Target="https://map.geo.admin.ch/?zoom=13&amp;E=2701392.645&amp;N=1246842.715&amp;layers=ch.kantone.cadastralwebmap-farbe,ch.swisstopo.amtliches-strassenverzeichnis,ch.bfs.gebaeude_wohnungs_register,KML||https://tinyurl.com/yy7ya4g9/ZH/0177_bdg_erw.kml" TargetMode="External"/><Relationship Id="rId1628" Type="http://schemas.openxmlformats.org/officeDocument/2006/relationships/hyperlink" Target="https://map.geo.admin.ch/?zoom=13&amp;E=2688678.52&amp;N=1250909.864&amp;layers=ch.kantone.cadastralwebmap-farbe,ch.swisstopo.amtliches-strassenverzeichnis,ch.bfs.gebaeude_wohnungs_register,KML||https://tinyurl.com/yy7ya4g9/ZH/0191_bdg_erw.kml" TargetMode="External"/><Relationship Id="rId1975" Type="http://schemas.openxmlformats.org/officeDocument/2006/relationships/hyperlink" Target="https://map.geo.admin.ch/?zoom=13&amp;E=2671611.158&amp;N=1251748.293&amp;layers=ch.kantone.cadastralwebmap-farbe,ch.swisstopo.amtliches-strassenverzeichnis,ch.bfs.gebaeude_wohnungs_register,KML||https://tinyurl.com/yy7ya4g9/ZH/0243_bdg_erw.kml" TargetMode="External"/><Relationship Id="rId1835" Type="http://schemas.openxmlformats.org/officeDocument/2006/relationships/hyperlink" Target="https://map.geo.admin.ch/?zoom=13&amp;E=2690508.323&amp;N=1264984.816&amp;layers=ch.kantone.cadastralwebmap-farbe,ch.swisstopo.amtliches-strassenverzeichnis,ch.bfs.gebaeude_wohnungs_register,KML||https://tinyurl.com/yy7ya4g9/ZH/0223_bdg_erw.kml" TargetMode="External"/><Relationship Id="rId1902" Type="http://schemas.openxmlformats.org/officeDocument/2006/relationships/hyperlink" Target="https://map.geo.admin.ch/?zoom=13&amp;E=2692233.82&amp;N=1263458.179&amp;layers=ch.kantone.cadastralwebmap-farbe,ch.swisstopo.amtliches-strassenverzeichnis,ch.bfs.gebaeude_wohnungs_register,KML||https://tinyurl.com/yy7ya4g9/ZH/0230_bdg_erw.kml" TargetMode="External"/><Relationship Id="rId2097" Type="http://schemas.openxmlformats.org/officeDocument/2006/relationships/hyperlink" Target="https://map.geo.admin.ch/?zoom=13&amp;E=2692460.944&amp;N=1231662.999&amp;layers=ch.kantone.cadastralwebmap-farbe,ch.swisstopo.amtliches-strassenverzeichnis,ch.bfs.gebaeude_wohnungs_register,KML||https://tinyurl.com/yy7ya4g9/ZH/0293_bdg_erw.kml" TargetMode="External"/><Relationship Id="rId276" Type="http://schemas.openxmlformats.org/officeDocument/2006/relationships/hyperlink" Target="https://map.geo.admin.ch/?zoom=13&amp;E=2680689&amp;N=1262326&amp;layers=ch.kantone.cadastralwebmap-farbe,ch.swisstopo.amtliches-strassenverzeichnis,ch.bfs.gebaeude_wohnungs_register,KML||https://tinyurl.com/yy7ya4g9/ZH/0060_bdg_erw.kml" TargetMode="External"/><Relationship Id="rId483" Type="http://schemas.openxmlformats.org/officeDocument/2006/relationships/hyperlink" Target="https://map.geo.admin.ch/?zoom=13&amp;E=2683783&amp;N=1260701&amp;layers=ch.kantone.cadastralwebmap-farbe,ch.swisstopo.amtliches-strassenverzeichnis,ch.bfs.gebaeude_wohnungs_register,KML||https://tinyurl.com/yy7ya4g9/ZH/0072_bdg_erw.kml" TargetMode="External"/><Relationship Id="rId690" Type="http://schemas.openxmlformats.org/officeDocument/2006/relationships/hyperlink" Target="https://map.geo.admin.ch/?zoom=13&amp;E=2682827&amp;N=1256728&amp;layers=ch.kantone.cadastralwebmap-farbe,ch.swisstopo.amtliches-strassenverzeichnis,ch.bfs.gebaeude_wohnungs_register,KML||https://tinyurl.com/yy7ya4g9/ZH/0097_bdg_erw.kml" TargetMode="External"/><Relationship Id="rId2164" Type="http://schemas.openxmlformats.org/officeDocument/2006/relationships/hyperlink" Target="https://map.geo.admin.ch/?zoom=13&amp;E=2694710.668&amp;N=1252044.019&amp;layers=ch.kantone.cadastralwebmap-farbe,ch.swisstopo.amtliches-strassenverzeichnis,ch.bfs.gebaeude_wohnungs_register,KML||https://tinyurl.com/yy7ya4g9/ZH/0296_bdg_erw.kml" TargetMode="External"/><Relationship Id="rId136" Type="http://schemas.openxmlformats.org/officeDocument/2006/relationships/hyperlink" Target="https://map.geo.admin.ch/?zoom=13&amp;E=2693731&amp;N=1272801&amp;layers=ch.kantone.cadastralwebmap-farbe,ch.swisstopo.amtliches-strassenverzeichnis,ch.bfs.gebaeude_wohnungs_register,KML||https://tinyurl.com/yy7ya4g9/ZH/0033_bdg_erw.kml" TargetMode="External"/><Relationship Id="rId343" Type="http://schemas.openxmlformats.org/officeDocument/2006/relationships/hyperlink" Target="https://map.geo.admin.ch/?zoom=13&amp;E=2685188.9&amp;N=1257911.205&amp;layers=ch.kantone.cadastralwebmap-farbe,ch.swisstopo.amtliches-strassenverzeichnis,ch.bfs.gebaeude_wohnungs_register,KML||https://tinyurl.com/yy7ya4g9/ZH/0062_bdg_erw.kml" TargetMode="External"/><Relationship Id="rId550" Type="http://schemas.openxmlformats.org/officeDocument/2006/relationships/hyperlink" Target="https://map.geo.admin.ch/?zoom=13&amp;E=2673361.965&amp;N=1255345.629&amp;layers=ch.kantone.cadastralwebmap-farbe,ch.swisstopo.amtliches-strassenverzeichnis,ch.bfs.gebaeude_wohnungs_register,KML||https://tinyurl.com/yy7ya4g9/ZH/0085_bdg_erw.kml" TargetMode="External"/><Relationship Id="rId788" Type="http://schemas.openxmlformats.org/officeDocument/2006/relationships/hyperlink" Target="https://map.geo.admin.ch/?zoom=13&amp;E=2707351.672&amp;N=1237293.5&amp;layers=ch.kantone.cadastralwebmap-farbe,ch.swisstopo.amtliches-strassenverzeichnis,ch.bfs.gebaeude_wohnungs_register,KML||https://tinyurl.com/yy7ya4g9/ZH/0113_bdg_erw.kml" TargetMode="External"/><Relationship Id="rId995" Type="http://schemas.openxmlformats.org/officeDocument/2006/relationships/hyperlink" Target="https://map.geo.admin.ch/?zoom=13&amp;E=2702345.988&amp;N=1243347.82&amp;layers=ch.kantone.cadastralwebmap-farbe,ch.swisstopo.amtliches-strassenverzeichnis,ch.bfs.gebaeude_wohnungs_register,KML||https://tinyurl.com/yy7ya4g9/ZH/0121_bdg_erw.kml" TargetMode="External"/><Relationship Id="rId1180" Type="http://schemas.openxmlformats.org/officeDocument/2006/relationships/hyperlink" Target="https://map.geo.admin.ch/?zoom=13&amp;E=2694334.35&amp;N=1228467.949&amp;layers=ch.kantone.cadastralwebmap-farbe,ch.swisstopo.amtliches-strassenverzeichnis,ch.bfs.gebaeude_wohnungs_register,KML||https://tinyurl.com/yy7ya4g9/ZH/0138_bdg_erw.kml" TargetMode="External"/><Relationship Id="rId2024" Type="http://schemas.openxmlformats.org/officeDocument/2006/relationships/hyperlink" Target="https://map.geo.admin.ch/?zoom=13&amp;E=2676172&amp;N=1246809&amp;layers=ch.kantone.cadastralwebmap-farbe,ch.swisstopo.amtliches-strassenverzeichnis,ch.bfs.gebaeude_wohnungs_register,KML||https://tinyurl.com/yy7ya4g9/ZH/0248_bdg_erw.kml" TargetMode="External"/><Relationship Id="rId203" Type="http://schemas.openxmlformats.org/officeDocument/2006/relationships/hyperlink" Target="https://map.geo.admin.ch/?zoom=13&amp;E=2682289.171&amp;N=1263815.931&amp;layers=ch.kantone.cadastralwebmap-farbe,ch.swisstopo.amtliches-strassenverzeichnis,ch.bfs.gebaeude_wohnungs_register,KML||https://tinyurl.com/yy7ya4g9/ZH/0053_bdg_erw.kml" TargetMode="External"/><Relationship Id="rId648" Type="http://schemas.openxmlformats.org/officeDocument/2006/relationships/hyperlink" Target="https://map.geo.admin.ch/?zoom=13&amp;E=2677522.6&amp;N=1255638.9&amp;layers=ch.kantone.cadastralwebmap-farbe,ch.swisstopo.amtliches-strassenverzeichnis,ch.bfs.gebaeude_wohnungs_register,KML||https://tinyurl.com/yy7ya4g9/ZH/0096_bdg_erw.kml" TargetMode="External"/><Relationship Id="rId855" Type="http://schemas.openxmlformats.org/officeDocument/2006/relationships/hyperlink" Target="https://map.geo.admin.ch/?zoom=13&amp;E=2707695.041&amp;N=1239489.886&amp;layers=ch.kantone.cadastralwebmap-farbe,ch.swisstopo.amtliches-strassenverzeichnis,ch.bfs.gebaeude_wohnungs_register,KML||https://tinyurl.com/yy7ya4g9/ZH/0117_bdg_erw.kml" TargetMode="External"/><Relationship Id="rId1040" Type="http://schemas.openxmlformats.org/officeDocument/2006/relationships/hyperlink" Target="https://map.geo.admin.ch/?zoom=13&amp;E=2682292.866&amp;N=1240828.827&amp;layers=ch.kantone.cadastralwebmap-farbe,ch.swisstopo.amtliches-strassenverzeichnis,ch.bfs.gebaeude_wohnungs_register,KML||https://tinyurl.com/yy7ya4g9/ZH/0131_bdg_erw.kml" TargetMode="External"/><Relationship Id="rId1278" Type="http://schemas.openxmlformats.org/officeDocument/2006/relationships/hyperlink" Target="https://map.geo.admin.ch/?zoom=13&amp;E=2691451.489&amp;N=1239243.68&amp;layers=ch.kantone.cadastralwebmap-farbe,ch.swisstopo.amtliches-strassenverzeichnis,ch.bfs.gebaeude_wohnungs_register,KML||https://tinyurl.com/yy7ya4g9/ZH/0152_bdg_erw.kml" TargetMode="External"/><Relationship Id="rId1485" Type="http://schemas.openxmlformats.org/officeDocument/2006/relationships/hyperlink" Target="https://map.geo.admin.ch/?zoom=13&amp;E=2704999&amp;N=1245878&amp;layers=ch.kantone.cadastralwebmap-farbe,ch.swisstopo.amtliches-strassenverzeichnis,ch.bfs.gebaeude_wohnungs_register,KML||https://tinyurl.com/yy7ya4g9/ZH/0173_bdg_erw.kml" TargetMode="External"/><Relationship Id="rId1692" Type="http://schemas.openxmlformats.org/officeDocument/2006/relationships/hyperlink" Target="https://map.geo.admin.ch/?zoom=13&amp;E=2694777.25&amp;N=1247477.052&amp;layers=ch.kantone.cadastralwebmap-farbe,ch.swisstopo.amtliches-strassenverzeichnis,ch.bfs.gebaeude_wohnungs_register,KML||https://tinyurl.com/yy7ya4g9/ZH/0198_bdg_erw.kml" TargetMode="External"/><Relationship Id="rId410" Type="http://schemas.openxmlformats.org/officeDocument/2006/relationships/hyperlink" Target="https://map.geo.admin.ch/?zoom=13&amp;E=2685117.108&amp;N=1252538.396&amp;layers=ch.kantone.cadastralwebmap-farbe,ch.swisstopo.amtliches-strassenverzeichnis,ch.bfs.gebaeude_wohnungs_register,KML||https://tinyurl.com/yy7ya4g9/ZH/0066_bdg_erw.kml" TargetMode="External"/><Relationship Id="rId508" Type="http://schemas.openxmlformats.org/officeDocument/2006/relationships/hyperlink" Target="https://map.geo.admin.ch/?zoom=13&amp;E=2675525.995&amp;N=1256626.947&amp;layers=ch.kantone.cadastralwebmap-farbe,ch.swisstopo.amtliches-strassenverzeichnis,ch.bfs.gebaeude_wohnungs_register,KML||https://tinyurl.com/yy7ya4g9/ZH/0083_bdg_erw.kml" TargetMode="External"/><Relationship Id="rId715" Type="http://schemas.openxmlformats.org/officeDocument/2006/relationships/hyperlink" Target="https://map.geo.admin.ch/?zoom=13&amp;E=2680867.763&amp;N=1255980.225&amp;layers=ch.kantone.cadastralwebmap-farbe,ch.swisstopo.amtliches-strassenverzeichnis,ch.bfs.gebaeude_wohnungs_register,KML||https://tinyurl.com/yy7ya4g9/ZH/0097_bdg_erw.kml" TargetMode="External"/><Relationship Id="rId922" Type="http://schemas.openxmlformats.org/officeDocument/2006/relationships/hyperlink" Target="https://map.geo.admin.ch/?zoom=13&amp;E=2707496.931&amp;N=1234327.636&amp;layers=ch.kantone.cadastralwebmap-farbe,ch.swisstopo.amtliches-strassenverzeichnis,ch.bfs.gebaeude_wohnungs_register,KML||https://tinyurl.com/yy7ya4g9/ZH/0118_bdg_erw.kml" TargetMode="External"/><Relationship Id="rId1138" Type="http://schemas.openxmlformats.org/officeDocument/2006/relationships/hyperlink" Target="https://map.geo.admin.ch/?zoom=13&amp;E=2685840.069&amp;N=1236516.745&amp;layers=ch.kantone.cadastralwebmap-farbe,ch.swisstopo.amtliches-strassenverzeichnis,ch.bfs.gebaeude_wohnungs_register,KML||https://tinyurl.com/yy7ya4g9/ZH/0137_bdg_erw.kml" TargetMode="External"/><Relationship Id="rId1345" Type="http://schemas.openxmlformats.org/officeDocument/2006/relationships/hyperlink" Target="https://map.geo.admin.ch/?zoom=13&amp;E=2695005.95&amp;N=1235002.522&amp;layers=ch.kantone.cadastralwebmap-farbe,ch.swisstopo.amtliches-strassenverzeichnis,ch.bfs.gebaeude_wohnungs_register,KML||https://tinyurl.com/yy7ya4g9/ZH/0155_bdg_erw.kml" TargetMode="External"/><Relationship Id="rId1552" Type="http://schemas.openxmlformats.org/officeDocument/2006/relationships/hyperlink" Target="https://map.geo.admin.ch/?zoom=13&amp;E=2703417.5&amp;N=1252804.375&amp;layers=ch.kantone.cadastralwebmap-farbe,ch.swisstopo.amtliches-strassenverzeichnis,ch.bfs.gebaeude_wohnungs_register,KML||https://tinyurl.com/yy7ya4g9/ZH/0182_bdg_erw.kml" TargetMode="External"/><Relationship Id="rId1997" Type="http://schemas.openxmlformats.org/officeDocument/2006/relationships/hyperlink" Target="https://map.geo.admin.ch/?zoom=13&amp;E=2677525.622&amp;N=1251432.213&amp;layers=ch.kantone.cadastralwebmap-farbe,ch.swisstopo.amtliches-strassenverzeichnis,ch.bfs.gebaeude_wohnungs_register,KML||https://tinyurl.com/yy7ya4g9/ZH/0245_bdg_erw.kml" TargetMode="External"/><Relationship Id="rId1205" Type="http://schemas.openxmlformats.org/officeDocument/2006/relationships/hyperlink" Target="https://map.geo.admin.ch/?zoom=13&amp;E=2684351.154&amp;N=1239705.152&amp;layers=ch.kantone.cadastralwebmap-farbe,ch.swisstopo.amtliches-strassenverzeichnis,ch.bfs.gebaeude_wohnungs_register,KML||https://tinyurl.com/yy7ya4g9/ZH/0139_bdg_erw.kml" TargetMode="External"/><Relationship Id="rId1857" Type="http://schemas.openxmlformats.org/officeDocument/2006/relationships/hyperlink" Target="https://map.geo.admin.ch/?zoom=13&amp;E=2696101.211&amp;N=1264825.016&amp;layers=ch.kantone.cadastralwebmap-farbe,ch.swisstopo.amtliches-strassenverzeichnis,ch.bfs.gebaeude_wohnungs_register,KML||https://tinyurl.com/yy7ya4g9/ZH/0227_bdg_erw.kml" TargetMode="External"/><Relationship Id="rId51" Type="http://schemas.openxmlformats.org/officeDocument/2006/relationships/hyperlink" Target="https://map.geo.admin.ch/?zoom=13&amp;E=2676305.625&amp;N=1239355.642&amp;layers=ch.kantone.cadastralwebmap-farbe,ch.swisstopo.amtliches-strassenverzeichnis,ch.bfs.gebaeude_wohnungs_register,KML||https://tinyurl.com/yy7ya4g9/ZH/0005_bdg_erw.kml" TargetMode="External"/><Relationship Id="rId1412" Type="http://schemas.openxmlformats.org/officeDocument/2006/relationships/hyperlink" Target="https://map.geo.admin.ch/?zoom=13&amp;E=2697582.626&amp;N=1232603.321&amp;layers=ch.kantone.cadastralwebmap-farbe,ch.swisstopo.amtliches-strassenverzeichnis,ch.bfs.gebaeude_wohnungs_register,KML||https://tinyurl.com/yy7ya4g9/ZH/0158_bdg_erw.kml" TargetMode="External"/><Relationship Id="rId1717" Type="http://schemas.openxmlformats.org/officeDocument/2006/relationships/hyperlink" Target="https://map.geo.admin.ch/?zoom=13&amp;E=2697475.54&amp;N=1245776.302&amp;layers=ch.kantone.cadastralwebmap-farbe,ch.swisstopo.amtliches-strassenverzeichnis,ch.bfs.gebaeude_wohnungs_register,KML||https://tinyurl.com/yy7ya4g9/ZH/0198_bdg_erw.kml" TargetMode="External"/><Relationship Id="rId1924" Type="http://schemas.openxmlformats.org/officeDocument/2006/relationships/hyperlink" Target="https://map.geo.admin.ch/?zoom=13&amp;E=2677047.281&amp;N=1245784.405&amp;layers=ch.kantone.cadastralwebmap-farbe,ch.swisstopo.amtliches-strassenverzeichnis,ch.bfs.gebaeude_wohnungs_register,KML||https://tinyurl.com/yy7ya4g9/ZH/0242_bdg_erw.kml" TargetMode="External"/><Relationship Id="rId298" Type="http://schemas.openxmlformats.org/officeDocument/2006/relationships/hyperlink" Target="https://map.geo.admin.ch/?zoom=13&amp;E=2685479.574&amp;N=1255823.424&amp;layers=ch.kantone.cadastralwebmap-farbe,ch.swisstopo.amtliches-strassenverzeichnis,ch.bfs.gebaeude_wohnungs_register,KML||https://tinyurl.com/yy7ya4g9/ZH/0062_bdg_erw.kml" TargetMode="External"/><Relationship Id="rId158" Type="http://schemas.openxmlformats.org/officeDocument/2006/relationships/hyperlink" Target="https://map.geo.admin.ch/?zoom=13&amp;E=2694185.109&amp;N=1277036.737&amp;layers=ch.kantone.cadastralwebmap-farbe,ch.swisstopo.amtliches-strassenverzeichnis,ch.bfs.gebaeude_wohnungs_register,KML||https://tinyurl.com/yy7ya4g9/ZH/0040_bdg_erw.kml" TargetMode="External"/><Relationship Id="rId2186" Type="http://schemas.openxmlformats.org/officeDocument/2006/relationships/hyperlink" Target="https://map.geo.admin.ch/?zoom=13&amp;E=2697435.336&amp;N=1251550.284&amp;layers=ch.kantone.cadastralwebmap-farbe,ch.swisstopo.amtliches-strassenverzeichnis,ch.bfs.gebaeude_wohnungs_register,KML||https://tinyurl.com/yy7ya4g9/ZH/0296_bdg_erw.kml" TargetMode="External"/><Relationship Id="rId365" Type="http://schemas.openxmlformats.org/officeDocument/2006/relationships/hyperlink" Target="https://map.geo.admin.ch/?zoom=13&amp;E=2686017.343&amp;N=1257560.345&amp;layers=ch.kantone.cadastralwebmap-farbe,ch.swisstopo.amtliches-strassenverzeichnis,ch.bfs.gebaeude_wohnungs_register,KML||https://tinyurl.com/yy7ya4g9/ZH/0062_bdg_erw.kml" TargetMode="External"/><Relationship Id="rId572" Type="http://schemas.openxmlformats.org/officeDocument/2006/relationships/hyperlink" Target="https://map.geo.admin.ch/?zoom=13&amp;E=2678160.533&amp;N=1262523.305&amp;layers=ch.kantone.cadastralwebmap-farbe,ch.swisstopo.amtliches-strassenverzeichnis,ch.bfs.gebaeude_wohnungs_register,KML||https://tinyurl.com/yy7ya4g9/ZH/0088_bdg_erw.kml" TargetMode="External"/><Relationship Id="rId2046" Type="http://schemas.openxmlformats.org/officeDocument/2006/relationships/hyperlink" Target="https://map.geo.admin.ch/?zoom=13&amp;E=2674993.303&amp;N=1252658.395&amp;layers=ch.kantone.cadastralwebmap-farbe,ch.swisstopo.amtliches-strassenverzeichnis,ch.bfs.gebaeude_wohnungs_register,KML||https://tinyurl.com/yy7ya4g9/ZH/0251_bdg_erw.kml" TargetMode="External"/><Relationship Id="rId225" Type="http://schemas.openxmlformats.org/officeDocument/2006/relationships/hyperlink" Target="https://map.geo.admin.ch/?zoom=13&amp;E=2689277.192&amp;N=1252681.734&amp;layers=ch.kantone.cadastralwebmap-farbe,ch.swisstopo.amtliches-strassenverzeichnis,ch.bfs.gebaeude_wohnungs_register,KML||https://tinyurl.com/yy7ya4g9/ZH/0054_bdg_erw.kml" TargetMode="External"/><Relationship Id="rId432" Type="http://schemas.openxmlformats.org/officeDocument/2006/relationships/hyperlink" Target="https://map.geo.admin.ch/?zoom=13&amp;E=2682810.18&amp;N=1273573.195&amp;layers=ch.kantone.cadastralwebmap-farbe,ch.swisstopo.amtliches-strassenverzeichnis,ch.bfs.gebaeude_wohnungs_register,KML||https://tinyurl.com/yy7ya4g9/ZH/0067_bdg_erw.kml" TargetMode="External"/><Relationship Id="rId877" Type="http://schemas.openxmlformats.org/officeDocument/2006/relationships/hyperlink" Target="https://map.geo.admin.ch/?zoom=13&amp;E=2707727.591&amp;N=1239505.633&amp;layers=ch.kantone.cadastralwebmap-farbe,ch.swisstopo.amtliches-strassenverzeichnis,ch.bfs.gebaeude_wohnungs_register,KML||https://tinyurl.com/yy7ya4g9/ZH/0117_bdg_erw.kml" TargetMode="External"/><Relationship Id="rId1062" Type="http://schemas.openxmlformats.org/officeDocument/2006/relationships/hyperlink" Target="https://map.geo.admin.ch/?zoom=13&amp;E=2684117.421&amp;N=1241206.938&amp;layers=ch.kantone.cadastralwebmap-farbe,ch.swisstopo.amtliches-strassenverzeichnis,ch.bfs.gebaeude_wohnungs_register,KML||https://tinyurl.com/yy7ya4g9/ZH/0135_bdg_erw.kml" TargetMode="External"/><Relationship Id="rId2113" Type="http://schemas.openxmlformats.org/officeDocument/2006/relationships/hyperlink" Target="https://map.geo.admin.ch/?zoom=13&amp;E=2694379.118&amp;N=1231115.645&amp;layers=ch.kantone.cadastralwebmap-farbe,ch.swisstopo.amtliches-strassenverzeichnis,ch.bfs.gebaeude_wohnungs_register,KML||https://tinyurl.com/yy7ya4g9/ZH/0293_bdg_erw.kml" TargetMode="External"/><Relationship Id="rId737" Type="http://schemas.openxmlformats.org/officeDocument/2006/relationships/hyperlink" Target="https://map.geo.admin.ch/?zoom=13&amp;E=2675793.628&amp;N=1259888.928&amp;layers=ch.kantone.cadastralwebmap-farbe,ch.swisstopo.amtliches-strassenverzeichnis,ch.bfs.gebaeude_wohnungs_register,KML||https://tinyurl.com/yy7ya4g9/ZH/0101_bdg_erw.kml" TargetMode="External"/><Relationship Id="rId944" Type="http://schemas.openxmlformats.org/officeDocument/2006/relationships/hyperlink" Target="https://map.geo.admin.ch/?zoom=13&amp;E=2700712.858&amp;N=1244321.853&amp;layers=ch.kantone.cadastralwebmap-farbe,ch.swisstopo.amtliches-strassenverzeichnis,ch.bfs.gebaeude_wohnungs_register,KML||https://tinyurl.com/yy7ya4g9/ZH/0119_bdg_erw.kml" TargetMode="External"/><Relationship Id="rId1367" Type="http://schemas.openxmlformats.org/officeDocument/2006/relationships/hyperlink" Target="https://map.geo.admin.ch/?zoom=13&amp;E=2692673.824&amp;N=1235444.037&amp;layers=ch.kantone.cadastralwebmap-farbe,ch.swisstopo.amtliches-strassenverzeichnis,ch.bfs.gebaeude_wohnungs_register,KML||https://tinyurl.com/yy7ya4g9/ZH/0156_bdg_erw.kml" TargetMode="External"/><Relationship Id="rId1574" Type="http://schemas.openxmlformats.org/officeDocument/2006/relationships/hyperlink" Target="https://map.geo.admin.ch/?zoom=13&amp;E=2687895&amp;N=1250390&amp;layers=ch.kantone.cadastralwebmap-farbe,ch.swisstopo.amtliches-strassenverzeichnis,ch.bfs.gebaeude_wohnungs_register,KML||https://tinyurl.com/yy7ya4g9/ZH/0191_bdg_erw.kml" TargetMode="External"/><Relationship Id="rId1781" Type="http://schemas.openxmlformats.org/officeDocument/2006/relationships/hyperlink" Target="https://map.geo.admin.ch/?zoom=13&amp;E=2690130&amp;N=1253334&amp;layers=ch.kantone.cadastralwebmap-farbe,ch.swisstopo.amtliches-strassenverzeichnis,ch.bfs.gebaeude_wohnungs_register,KML||https://tinyurl.com/yy7ya4g9/ZH/0200_bdg_erw.kml" TargetMode="External"/><Relationship Id="rId73" Type="http://schemas.openxmlformats.org/officeDocument/2006/relationships/hyperlink" Target="https://map.geo.admin.ch/?zoom=13&amp;E=2678211&amp;N=1233244&amp;layers=ch.kantone.cadastralwebmap-farbe,ch.swisstopo.amtliches-strassenverzeichnis,ch.bfs.gebaeude_wohnungs_register,KML||https://tinyurl.com/yy7ya4g9/ZH/0009_bdg_erw.kml" TargetMode="External"/><Relationship Id="rId804" Type="http://schemas.openxmlformats.org/officeDocument/2006/relationships/hyperlink" Target="https://map.geo.admin.ch/?zoom=13&amp;E=2705936.522&amp;N=1240425.787&amp;layers=ch.kantone.cadastralwebmap-farbe,ch.swisstopo.amtliches-strassenverzeichnis,ch.bfs.gebaeude_wohnungs_register,KML||https://tinyurl.com/yy7ya4g9/ZH/0117_bdg_erw.kml" TargetMode="External"/><Relationship Id="rId1227" Type="http://schemas.openxmlformats.org/officeDocument/2006/relationships/hyperlink" Target="https://map.geo.admin.ch/?zoom=13&amp;E=2684465.651&amp;N=1240109.643&amp;layers=ch.kantone.cadastralwebmap-farbe,ch.swisstopo.amtliches-strassenverzeichnis,ch.bfs.gebaeude_wohnungs_register,KML||https://tinyurl.com/yy7ya4g9/ZH/0139_bdg_erw.kml" TargetMode="External"/><Relationship Id="rId1434" Type="http://schemas.openxmlformats.org/officeDocument/2006/relationships/hyperlink" Target="https://map.geo.admin.ch/?zoom=13&amp;E=2689734&amp;N=1242670&amp;layers=ch.kantone.cadastralwebmap-farbe,ch.swisstopo.amtliches-strassenverzeichnis,ch.bfs.gebaeude_wohnungs_register,KML||https://tinyurl.com/yy7ya4g9/ZH/0160_bdg_erw.kml" TargetMode="External"/><Relationship Id="rId1641" Type="http://schemas.openxmlformats.org/officeDocument/2006/relationships/hyperlink" Target="https://map.geo.admin.ch/?zoom=13&amp;E=2694824&amp;N=1239701&amp;layers=ch.kantone.cadastralwebmap-farbe,ch.swisstopo.amtliches-strassenverzeichnis,ch.bfs.gebaeude_wohnungs_register,KML||https://tinyurl.com/yy7ya4g9/ZH/0192_bdg_erw.kml" TargetMode="External"/><Relationship Id="rId1879" Type="http://schemas.openxmlformats.org/officeDocument/2006/relationships/hyperlink" Target="https://map.geo.admin.ch/?zoom=13&amp;E=2706536&amp;N=1254709&amp;layers=ch.kantone.cadastralwebmap-farbe,ch.swisstopo.amtliches-strassenverzeichnis,ch.bfs.gebaeude_wohnungs_register,KML||https://tinyurl.com/yy7ya4g9/ZH/0228_bdg_erw.kml" TargetMode="External"/><Relationship Id="rId1501" Type="http://schemas.openxmlformats.org/officeDocument/2006/relationships/hyperlink" Target="https://map.geo.admin.ch/?zoom=13&amp;E=2695493&amp;N=1255461&amp;layers=ch.kantone.cadastralwebmap-farbe,ch.swisstopo.amtliches-strassenverzeichnis,ch.bfs.gebaeude_wohnungs_register,KML||https://tinyurl.com/yy7ya4g9/ZH/0176_bdg_erw.kml" TargetMode="External"/><Relationship Id="rId1739" Type="http://schemas.openxmlformats.org/officeDocument/2006/relationships/hyperlink" Target="https://map.geo.admin.ch/?zoom=13&amp;E=2692700.863&amp;N=1248586.337&amp;layers=ch.kantone.cadastralwebmap-farbe,ch.swisstopo.amtliches-strassenverzeichnis,ch.bfs.gebaeude_wohnungs_register,KML||https://tinyurl.com/yy7ya4g9/ZH/0199_bdg_erw.kml" TargetMode="External"/><Relationship Id="rId1946" Type="http://schemas.openxmlformats.org/officeDocument/2006/relationships/hyperlink" Target="https://map.geo.admin.ch/?zoom=13&amp;E=2672163.723&amp;N=1252682.006&amp;layers=ch.kantone.cadastralwebmap-farbe,ch.swisstopo.amtliches-strassenverzeichnis,ch.bfs.gebaeude_wohnungs_register,KML||https://tinyurl.com/yy7ya4g9/ZH/0243_bdg_erw.kml" TargetMode="External"/><Relationship Id="rId1806" Type="http://schemas.openxmlformats.org/officeDocument/2006/relationships/hyperlink" Target="https://map.geo.admin.ch/?zoom=13&amp;E=2690370.427&amp;N=1253134.446&amp;layers=ch.kantone.cadastralwebmap-farbe,ch.swisstopo.amtliches-strassenverzeichnis,ch.bfs.gebaeude_wohnungs_register,KML||https://tinyurl.com/yy7ya4g9/ZH/0200_bdg_erw.kml" TargetMode="External"/><Relationship Id="rId387" Type="http://schemas.openxmlformats.org/officeDocument/2006/relationships/hyperlink" Target="https://map.geo.admin.ch/?zoom=13&amp;E=2691895.653&amp;N=1260809.901&amp;layers=ch.kantone.cadastralwebmap-farbe,ch.swisstopo.amtliches-strassenverzeichnis,ch.bfs.gebaeude_wohnungs_register,KML||https://tinyurl.com/yy7ya4g9/ZH/0065_bdg_erw.kml" TargetMode="External"/><Relationship Id="rId594" Type="http://schemas.openxmlformats.org/officeDocument/2006/relationships/hyperlink" Target="https://map.geo.admin.ch/?zoom=13&amp;E=2680425&amp;N=1258159&amp;layers=ch.kantone.cadastralwebmap-farbe,ch.swisstopo.amtliches-strassenverzeichnis,ch.bfs.gebaeude_wohnungs_register,KML||https://tinyurl.com/yy7ya4g9/ZH/0090_bdg_erw.kml" TargetMode="External"/><Relationship Id="rId2068" Type="http://schemas.openxmlformats.org/officeDocument/2006/relationships/hyperlink" Target="https://map.geo.admin.ch/?zoom=13&amp;E=2700111.4&amp;N=1277760.618&amp;layers=ch.kantone.cadastralwebmap-farbe,ch.swisstopo.amtliches-strassenverzeichnis,ch.bfs.gebaeude_wohnungs_register,KML||https://tinyurl.com/yy7ya4g9/ZH/0292_bdg_erw.kml" TargetMode="External"/><Relationship Id="rId247" Type="http://schemas.openxmlformats.org/officeDocument/2006/relationships/hyperlink" Target="https://map.geo.admin.ch/?zoom=13&amp;E=2686882.487&amp;N=1262239.53&amp;layers=ch.kantone.cadastralwebmap-farbe,ch.swisstopo.amtliches-strassenverzeichnis,ch.bfs.gebaeude_wohnungs_register,KML||https://tinyurl.com/yy7ya4g9/ZH/0056_bdg_erw.kml" TargetMode="External"/><Relationship Id="rId899" Type="http://schemas.openxmlformats.org/officeDocument/2006/relationships/hyperlink" Target="https://map.geo.admin.ch/?zoom=13&amp;E=2704485.907&amp;N=1238777.635&amp;layers=ch.kantone.cadastralwebmap-farbe,ch.swisstopo.amtliches-strassenverzeichnis,ch.bfs.gebaeude_wohnungs_register,KML||https://tinyurl.com/yy7ya4g9/ZH/0117_bdg_erw.kml" TargetMode="External"/><Relationship Id="rId1084" Type="http://schemas.openxmlformats.org/officeDocument/2006/relationships/hyperlink" Target="https://map.geo.admin.ch/?zoom=13&amp;E=2683215.516&amp;N=1242831.071&amp;layers=ch.kantone.cadastralwebmap-farbe,ch.swisstopo.amtliches-strassenverzeichnis,ch.bfs.gebaeude_wohnungs_register,KML||https://tinyurl.com/yy7ya4g9/ZH/0135_bdg_erw.kml" TargetMode="External"/><Relationship Id="rId107" Type="http://schemas.openxmlformats.org/officeDocument/2006/relationships/hyperlink" Target="https://map.geo.admin.ch/?zoom=13&amp;E=2679809.37&amp;N=1240469.196&amp;layers=ch.kantone.cadastralwebmap-farbe,ch.swisstopo.amtliches-strassenverzeichnis,ch.bfs.gebaeude_wohnungs_register,KML||https://tinyurl.com/yy7ya4g9/ZH/0013_bdg_erw.kml" TargetMode="External"/><Relationship Id="rId454" Type="http://schemas.openxmlformats.org/officeDocument/2006/relationships/hyperlink" Target="https://map.geo.admin.ch/?zoom=13&amp;E=2685957.158&amp;N=1252211.507&amp;layers=ch.kantone.cadastralwebmap-farbe,ch.swisstopo.amtliches-strassenverzeichnis,ch.bfs.gebaeude_wohnungs_register,KML||https://tinyurl.com/yy7ya4g9/ZH/0069_bdg_erw.kml" TargetMode="External"/><Relationship Id="rId661" Type="http://schemas.openxmlformats.org/officeDocument/2006/relationships/hyperlink" Target="https://map.geo.admin.ch/?zoom=13&amp;E=2677591.644&amp;N=1253861.312&amp;layers=ch.kantone.cadastralwebmap-farbe,ch.swisstopo.amtliches-strassenverzeichnis,ch.bfs.gebaeude_wohnungs_register,KML||https://tinyurl.com/yy7ya4g9/ZH/0096_bdg_erw.kml" TargetMode="External"/><Relationship Id="rId759" Type="http://schemas.openxmlformats.org/officeDocument/2006/relationships/hyperlink" Target="https://map.geo.admin.ch/?zoom=13&amp;E=2704805&amp;N=1236792&amp;layers=ch.kantone.cadastralwebmap-farbe,ch.swisstopo.amtliches-strassenverzeichnis,ch.bfs.gebaeude_wohnungs_register,KML||https://tinyurl.com/yy7ya4g9/ZH/0112_bdg_erw.kml" TargetMode="External"/><Relationship Id="rId966" Type="http://schemas.openxmlformats.org/officeDocument/2006/relationships/hyperlink" Target="https://map.geo.admin.ch/?zoom=13&amp;E=2702866&amp;N=1242042&amp;layers=ch.kantone.cadastralwebmap-farbe,ch.swisstopo.amtliches-strassenverzeichnis,ch.bfs.gebaeude_wohnungs_register,KML||https://tinyurl.com/yy7ya4g9/ZH/0121_bdg_erw.kml" TargetMode="External"/><Relationship Id="rId1291" Type="http://schemas.openxmlformats.org/officeDocument/2006/relationships/hyperlink" Target="https://map.geo.admin.ch/?zoom=13&amp;E=2700369&amp;N=1233274&amp;layers=ch.kantone.cadastralwebmap-farbe,ch.swisstopo.amtliches-strassenverzeichnis,ch.bfs.gebaeude_wohnungs_register,KML||https://tinyurl.com/yy7ya4g9/ZH/0153_bdg_erw.kml" TargetMode="External"/><Relationship Id="rId1389" Type="http://schemas.openxmlformats.org/officeDocument/2006/relationships/hyperlink" Target="https://map.geo.admin.ch/?zoom=13&amp;E=2697322.133&amp;N=1235718.511&amp;layers=ch.kantone.cadastralwebmap-farbe,ch.swisstopo.amtliches-strassenverzeichnis,ch.bfs.gebaeude_wohnungs_register,KML||https://tinyurl.com/yy7ya4g9/ZH/0157_bdg_erw.kml" TargetMode="External"/><Relationship Id="rId1596" Type="http://schemas.openxmlformats.org/officeDocument/2006/relationships/hyperlink" Target="https://map.geo.admin.ch/?zoom=13&amp;E=2687985.376&amp;N=1248228.544&amp;layers=ch.kantone.cadastralwebmap-farbe,ch.swisstopo.amtliches-strassenverzeichnis,ch.bfs.gebaeude_wohnungs_register,KML||https://tinyurl.com/yy7ya4g9/ZH/0191_bdg_erw.kml" TargetMode="External"/><Relationship Id="rId2135" Type="http://schemas.openxmlformats.org/officeDocument/2006/relationships/hyperlink" Target="https://map.geo.admin.ch/?zoom=13&amp;E=2693145.733&amp;N=1228245.621&amp;layers=ch.kantone.cadastralwebmap-farbe,ch.swisstopo.amtliches-strassenverzeichnis,ch.bfs.gebaeude_wohnungs_register,KML||https://tinyurl.com/yy7ya4g9/ZH/0293_bdg_erw.kml" TargetMode="External"/><Relationship Id="rId314" Type="http://schemas.openxmlformats.org/officeDocument/2006/relationships/hyperlink" Target="https://map.geo.admin.ch/?zoom=13&amp;E=2686092.34&amp;N=1255335.578&amp;layers=ch.kantone.cadastralwebmap-farbe,ch.swisstopo.amtliches-strassenverzeichnis,ch.bfs.gebaeude_wohnungs_register,KML||https://tinyurl.com/yy7ya4g9/ZH/0062_bdg_erw.kml" TargetMode="External"/><Relationship Id="rId521" Type="http://schemas.openxmlformats.org/officeDocument/2006/relationships/hyperlink" Target="https://map.geo.admin.ch/?zoom=13&amp;E=2675782.22&amp;N=1256718.949&amp;layers=ch.kantone.cadastralwebmap-farbe,ch.swisstopo.amtliches-strassenverzeichnis,ch.bfs.gebaeude_wohnungs_register,KML||https://tinyurl.com/yy7ya4g9/ZH/0083_bdg_erw.kml" TargetMode="External"/><Relationship Id="rId619" Type="http://schemas.openxmlformats.org/officeDocument/2006/relationships/hyperlink" Target="https://map.geo.admin.ch/?zoom=13&amp;E=2681857.846&amp;N=1259046.272&amp;layers=ch.kantone.cadastralwebmap-farbe,ch.swisstopo.amtliches-strassenverzeichnis,ch.bfs.gebaeude_wohnungs_register,KML||https://tinyurl.com/yy7ya4g9/ZH/0092_bdg_erw.kml" TargetMode="External"/><Relationship Id="rId1151" Type="http://schemas.openxmlformats.org/officeDocument/2006/relationships/hyperlink" Target="https://map.geo.admin.ch/?zoom=13&amp;E=2695040&amp;N=1229831&amp;layers=ch.kantone.cadastralwebmap-farbe,ch.swisstopo.amtliches-strassenverzeichnis,ch.bfs.gebaeude_wohnungs_register,KML||https://tinyurl.com/yy7ya4g9/ZH/0138_bdg_erw.kml" TargetMode="External"/><Relationship Id="rId1249" Type="http://schemas.openxmlformats.org/officeDocument/2006/relationships/hyperlink" Target="https://map.geo.admin.ch/?zoom=13&amp;E=2687717.117&amp;N=1240000.444&amp;layers=ch.kantone.cadastralwebmap-farbe,ch.swisstopo.amtliches-strassenverzeichnis,ch.bfs.gebaeude_wohnungs_register,KML||https://tinyurl.com/yy7ya4g9/ZH/0151_bdg_erw.kml" TargetMode="External"/><Relationship Id="rId2202" Type="http://schemas.openxmlformats.org/officeDocument/2006/relationships/hyperlink" Target="https://map.geo.admin.ch/?zoom=13&amp;E=2701872&amp;N=1264681&amp;layers=ch.kantone.cadastralwebmap-farbe,ch.swisstopo.amtliches-strassenverzeichnis,ch.bfs.gebaeude_wohnungs_register,KML||https://tinyurl.com/yy7ya4g9/ZH/0298_bdg_erw.kml" TargetMode="External"/><Relationship Id="rId95" Type="http://schemas.openxmlformats.org/officeDocument/2006/relationships/hyperlink" Target="https://map.geo.admin.ch/?zoom=13&amp;E=2673605&amp;N=1235124&amp;layers=ch.kantone.cadastralwebmap-farbe,ch.swisstopo.amtliches-strassenverzeichnis,ch.bfs.gebaeude_wohnungs_register,KML||https://tinyurl.com/yy7ya4g9/ZH/0010_bdg_erw.kml" TargetMode="External"/><Relationship Id="rId826" Type="http://schemas.openxmlformats.org/officeDocument/2006/relationships/hyperlink" Target="https://map.geo.admin.ch/?zoom=13&amp;E=2706662.982&amp;N=1240467.362&amp;layers=ch.kantone.cadastralwebmap-farbe,ch.swisstopo.amtliches-strassenverzeichnis,ch.bfs.gebaeude_wohnungs_register,KML||https://tinyurl.com/yy7ya4g9/ZH/0117_bdg_erw.kml" TargetMode="External"/><Relationship Id="rId1011" Type="http://schemas.openxmlformats.org/officeDocument/2006/relationships/hyperlink" Target="https://map.geo.admin.ch/?zoom=13&amp;E=2702705.563&amp;N=1242942.651&amp;layers=ch.kantone.cadastralwebmap-farbe,ch.swisstopo.amtliches-strassenverzeichnis,ch.bfs.gebaeude_wohnungs_register,KML||https://tinyurl.com/yy7ya4g9/ZH/0121_bdg_erw.kml" TargetMode="External"/><Relationship Id="rId1109" Type="http://schemas.openxmlformats.org/officeDocument/2006/relationships/hyperlink" Target="https://map.geo.admin.ch/?zoom=13&amp;E=2683122.626&amp;N=1238478.986&amp;layers=ch.kantone.cadastralwebmap-farbe,ch.swisstopo.amtliches-strassenverzeichnis,ch.bfs.gebaeude_wohnungs_register,KML||https://tinyurl.com/yy7ya4g9/ZH/0136_bdg_erw.kml" TargetMode="External"/><Relationship Id="rId1456" Type="http://schemas.openxmlformats.org/officeDocument/2006/relationships/hyperlink" Target="https://map.geo.admin.ch/?zoom=13&amp;E=2685874&amp;N=1243780&amp;layers=ch.kantone.cadastralwebmap-farbe,ch.swisstopo.amtliches-strassenverzeichnis,ch.bfs.gebaeude_wohnungs_register,KML||https://tinyurl.com/yy7ya4g9/ZH/0161_bdg_erw.kml" TargetMode="External"/><Relationship Id="rId1663" Type="http://schemas.openxmlformats.org/officeDocument/2006/relationships/hyperlink" Target="https://map.geo.admin.ch/?zoom=13&amp;E=2690099.235&amp;N=1248565.223&amp;layers=ch.kantone.cadastralwebmap-farbe,ch.swisstopo.amtliches-strassenverzeichnis,ch.bfs.gebaeude_wohnungs_register,KML||https://tinyurl.com/yy7ya4g9/ZH/0193_bdg_erw.kml" TargetMode="External"/><Relationship Id="rId1870" Type="http://schemas.openxmlformats.org/officeDocument/2006/relationships/hyperlink" Target="https://map.geo.admin.ch/?zoom=13&amp;E=2698074.843&amp;N=1266760.76&amp;layers=ch.kantone.cadastralwebmap-farbe,ch.swisstopo.amtliches-strassenverzeichnis,ch.bfs.gebaeude_wohnungs_register,KML||https://tinyurl.com/yy7ya4g9/ZH/0227_bdg_erw.kml" TargetMode="External"/><Relationship Id="rId1968" Type="http://schemas.openxmlformats.org/officeDocument/2006/relationships/hyperlink" Target="https://map.geo.admin.ch/?zoom=13&amp;E=2671588.976&amp;N=1251643.2&amp;layers=ch.kantone.cadastralwebmap-farbe,ch.swisstopo.amtliches-strassenverzeichnis,ch.bfs.gebaeude_wohnungs_register,KML||https://tinyurl.com/yy7ya4g9/ZH/0243_bdg_erw.kml" TargetMode="External"/><Relationship Id="rId1316" Type="http://schemas.openxmlformats.org/officeDocument/2006/relationships/hyperlink" Target="https://map.geo.admin.ch/?zoom=13&amp;E=2686864&amp;N=1241203&amp;layers=ch.kantone.cadastralwebmap-farbe,ch.swisstopo.amtliches-strassenverzeichnis,ch.bfs.gebaeude_wohnungs_register,KML||https://tinyurl.com/yy7ya4g9/ZH/0154_bdg_erw.kml" TargetMode="External"/><Relationship Id="rId1523" Type="http://schemas.openxmlformats.org/officeDocument/2006/relationships/hyperlink" Target="https://map.geo.admin.ch/?zoom=13&amp;E=2700364.822&amp;N=1247613.697&amp;layers=ch.kantone.cadastralwebmap-farbe,ch.swisstopo.amtliches-strassenverzeichnis,ch.bfs.gebaeude_wohnungs_register,KML||https://tinyurl.com/yy7ya4g9/ZH/0177_bdg_erw.kml" TargetMode="External"/><Relationship Id="rId1730" Type="http://schemas.openxmlformats.org/officeDocument/2006/relationships/hyperlink" Target="https://map.geo.admin.ch/?zoom=13&amp;E=2694150&amp;N=1249933&amp;layers=ch.kantone.cadastralwebmap-farbe,ch.swisstopo.amtliches-strassenverzeichnis,ch.bfs.gebaeude_wohnungs_register,KML||https://tinyurl.com/yy7ya4g9/ZH/0199_bdg_erw.kml" TargetMode="External"/><Relationship Id="rId22" Type="http://schemas.openxmlformats.org/officeDocument/2006/relationships/hyperlink" Target="https://map.geo.admin.ch/?zoom=13&amp;E=2676240.52&amp;N=1236151.186&amp;layers=ch.kantone.cadastralwebmap-farbe,ch.swisstopo.amtliches-strassenverzeichnis,ch.bfs.gebaeude_wohnungs_register,KML||https://tinyurl.com/yy7ya4g9/ZH/0002_bdg_erw.kml" TargetMode="External"/><Relationship Id="rId1828" Type="http://schemas.openxmlformats.org/officeDocument/2006/relationships/hyperlink" Target="https://map.geo.admin.ch/?zoom=13&amp;E=2692271.645&amp;N=1264907.382&amp;layers=ch.kantone.cadastralwebmap-farbe,ch.swisstopo.amtliches-strassenverzeichnis,ch.bfs.gebaeude_wohnungs_register,KML||https://tinyurl.com/yy7ya4g9/ZH/0223_bdg_erw.kml" TargetMode="External"/><Relationship Id="rId171" Type="http://schemas.openxmlformats.org/officeDocument/2006/relationships/hyperlink" Target="https://map.geo.admin.ch/?zoom=13&amp;E=2690308.13&amp;N=1255055.401&amp;layers=ch.kantone.cadastralwebmap-farbe,ch.swisstopo.amtliches-strassenverzeichnis,ch.bfs.gebaeude_wohnungs_register,KML||https://tinyurl.com/yy7ya4g9/ZH/0052_bdg_erw.kml" TargetMode="External"/><Relationship Id="rId269" Type="http://schemas.openxmlformats.org/officeDocument/2006/relationships/hyperlink" Target="https://map.geo.admin.ch/?zoom=13&amp;E=2679892&amp;N=1262060&amp;layers=ch.kantone.cadastralwebmap-farbe,ch.swisstopo.amtliches-strassenverzeichnis,ch.bfs.gebaeude_wohnungs_register,KML||https://tinyurl.com/yy7ya4g9/ZH/0060_bdg_erw.kml" TargetMode="External"/><Relationship Id="rId476" Type="http://schemas.openxmlformats.org/officeDocument/2006/relationships/hyperlink" Target="https://map.geo.admin.ch/?zoom=13&amp;E=2684183&amp;N=1259355&amp;layers=ch.kantone.cadastralwebmap-farbe,ch.swisstopo.amtliches-strassenverzeichnis,ch.bfs.gebaeude_wohnungs_register,KML||https://tinyurl.com/yy7ya4g9/ZH/0072_bdg_erw.kml" TargetMode="External"/><Relationship Id="rId683" Type="http://schemas.openxmlformats.org/officeDocument/2006/relationships/hyperlink" Target="https://map.geo.admin.ch/?zoom=13&amp;E=2682336.24&amp;N=1255892.738&amp;layers=ch.kantone.cadastralwebmap-farbe,ch.swisstopo.amtliches-strassenverzeichnis,ch.bfs.gebaeude_wohnungs_register,KML||https://tinyurl.com/yy7ya4g9/ZH/0097_bdg_erw.kml" TargetMode="External"/><Relationship Id="rId890" Type="http://schemas.openxmlformats.org/officeDocument/2006/relationships/hyperlink" Target="https://map.geo.admin.ch/?zoom=13&amp;E=2706514.651&amp;N=1241908.663&amp;layers=ch.kantone.cadastralwebmap-farbe,ch.swisstopo.amtliches-strassenverzeichnis,ch.bfs.gebaeude_wohnungs_register,KML||https://tinyurl.com/yy7ya4g9/ZH/0117_bdg_erw.kml" TargetMode="External"/><Relationship Id="rId2157" Type="http://schemas.openxmlformats.org/officeDocument/2006/relationships/hyperlink" Target="https://map.geo.admin.ch/?zoom=13&amp;E=2686867&amp;N=1235522&amp;layers=ch.kantone.cadastralwebmap-farbe,ch.swisstopo.amtliches-strassenverzeichnis,ch.bfs.gebaeude_wohnungs_register,KML||https://tinyurl.com/yy7ya4g9/ZH/0295_bdg_erw.kml" TargetMode="External"/><Relationship Id="rId129" Type="http://schemas.openxmlformats.org/officeDocument/2006/relationships/hyperlink" Target="https://map.geo.admin.ch/?zoom=13&amp;E=2688789&amp;N=1279669&amp;layers=ch.kantone.cadastralwebmap-farbe,ch.swisstopo.amtliches-strassenverzeichnis,ch.bfs.gebaeude_wohnungs_register,KML||https://tinyurl.com/yy7ya4g9/ZH/0025_bdg_erw.kml" TargetMode="External"/><Relationship Id="rId336" Type="http://schemas.openxmlformats.org/officeDocument/2006/relationships/hyperlink" Target="https://map.geo.admin.ch/?zoom=13&amp;E=2685096.963&amp;N=1255965.829&amp;layers=ch.kantone.cadastralwebmap-farbe,ch.swisstopo.amtliches-strassenverzeichnis,ch.bfs.gebaeude_wohnungs_register,KML||https://tinyurl.com/yy7ya4g9/ZH/0062_bdg_erw.kml" TargetMode="External"/><Relationship Id="rId543" Type="http://schemas.openxmlformats.org/officeDocument/2006/relationships/hyperlink" Target="https://map.geo.admin.ch/?zoom=13&amp;E=2675660.518&amp;N=1254440.224&amp;layers=ch.kantone.cadastralwebmap-farbe,ch.swisstopo.amtliches-strassenverzeichnis,ch.bfs.gebaeude_wohnungs_register,KML||https://tinyurl.com/yy7ya4g9/ZH/0084_bdg_erw.kml" TargetMode="External"/><Relationship Id="rId988" Type="http://schemas.openxmlformats.org/officeDocument/2006/relationships/hyperlink" Target="https://map.geo.admin.ch/?zoom=13&amp;E=2702345.988&amp;N=1243347.82&amp;layers=ch.kantone.cadastralwebmap-farbe,ch.swisstopo.amtliches-strassenverzeichnis,ch.bfs.gebaeude_wohnungs_register,KML||https://tinyurl.com/yy7ya4g9/ZH/0121_bdg_erw.kml" TargetMode="External"/><Relationship Id="rId1173" Type="http://schemas.openxmlformats.org/officeDocument/2006/relationships/hyperlink" Target="https://map.geo.admin.ch/?zoom=13&amp;E=2694700&amp;N=1229140&amp;layers=ch.kantone.cadastralwebmap-farbe,ch.swisstopo.amtliches-strassenverzeichnis,ch.bfs.gebaeude_wohnungs_register,KML||https://tinyurl.com/yy7ya4g9/ZH/0138_bdg_erw.kml" TargetMode="External"/><Relationship Id="rId1380" Type="http://schemas.openxmlformats.org/officeDocument/2006/relationships/hyperlink" Target="https://map.geo.admin.ch/?zoom=13&amp;E=2697148&amp;N=1236300.72&amp;layers=ch.kantone.cadastralwebmap-farbe,ch.swisstopo.amtliches-strassenverzeichnis,ch.bfs.gebaeude_wohnungs_register,KML||https://tinyurl.com/yy7ya4g9/ZH/0157_bdg_erw.kml" TargetMode="External"/><Relationship Id="rId2017" Type="http://schemas.openxmlformats.org/officeDocument/2006/relationships/hyperlink" Target="https://map.geo.admin.ch/?zoom=13&amp;E=2676205.538&amp;N=1250313.344&amp;layers=ch.kantone.cadastralwebmap-farbe,ch.swisstopo.amtliches-strassenverzeichnis,ch.bfs.gebaeude_wohnungs_register,KML||https://tinyurl.com/yy7ya4g9/ZH/0247_bdg_erw.kml" TargetMode="External"/><Relationship Id="rId403" Type="http://schemas.openxmlformats.org/officeDocument/2006/relationships/hyperlink" Target="https://map.geo.admin.ch/?zoom=13&amp;E=2684650.865&amp;N=1253843.876&amp;layers=ch.kantone.cadastralwebmap-farbe,ch.swisstopo.amtliches-strassenverzeichnis,ch.bfs.gebaeude_wohnungs_register,KML||https://tinyurl.com/yy7ya4g9/ZH/0066_bdg_erw.kml" TargetMode="External"/><Relationship Id="rId750" Type="http://schemas.openxmlformats.org/officeDocument/2006/relationships/hyperlink" Target="https://map.geo.admin.ch/?zoom=13&amp;E=2703544&amp;N=1234624&amp;layers=ch.kantone.cadastralwebmap-farbe,ch.swisstopo.amtliches-strassenverzeichnis,ch.bfs.gebaeude_wohnungs_register,KML||https://tinyurl.com/yy7ya4g9/ZH/0112_bdg_erw.kml" TargetMode="External"/><Relationship Id="rId848" Type="http://schemas.openxmlformats.org/officeDocument/2006/relationships/hyperlink" Target="https://map.geo.admin.ch/?zoom=13&amp;E=2706499.2&amp;N=1240212.9&amp;layers=ch.kantone.cadastralwebmap-farbe,ch.swisstopo.amtliches-strassenverzeichnis,ch.bfs.gebaeude_wohnungs_register,KML||https://tinyurl.com/yy7ya4g9/ZH/0117_bdg_erw.kml" TargetMode="External"/><Relationship Id="rId1033" Type="http://schemas.openxmlformats.org/officeDocument/2006/relationships/hyperlink" Target="https://map.geo.admin.ch/?zoom=13&amp;E=2681854&amp;N=1240641&amp;layers=ch.kantone.cadastralwebmap-farbe,ch.swisstopo.amtliches-strassenverzeichnis,ch.bfs.gebaeude_wohnungs_register,KML||https://tinyurl.com/yy7ya4g9/ZH/0131_bdg_erw.kml" TargetMode="External"/><Relationship Id="rId1478" Type="http://schemas.openxmlformats.org/officeDocument/2006/relationships/hyperlink" Target="https://map.geo.admin.ch/?zoom=13&amp;E=2685543.378&amp;N=1243931.941&amp;layers=ch.kantone.cadastralwebmap-farbe,ch.swisstopo.amtliches-strassenverzeichnis,ch.bfs.gebaeude_wohnungs_register,KML||https://tinyurl.com/yy7ya4g9/ZH/0161_bdg_erw.kml" TargetMode="External"/><Relationship Id="rId1685" Type="http://schemas.openxmlformats.org/officeDocument/2006/relationships/hyperlink" Target="https://map.geo.admin.ch/?zoom=13&amp;E=2697935.183&amp;N=1244185.673&amp;layers=ch.kantone.cadastralwebmap-farbe,ch.swisstopo.amtliches-strassenverzeichnis,ch.bfs.gebaeude_wohnungs_register,KML||https://tinyurl.com/yy7ya4g9/ZH/0198_bdg_erw.kml" TargetMode="External"/><Relationship Id="rId1892" Type="http://schemas.openxmlformats.org/officeDocument/2006/relationships/hyperlink" Target="https://map.geo.admin.ch/?zoom=13&amp;E=2709938.134&amp;N=1251273.081&amp;layers=ch.kantone.cadastralwebmap-farbe,ch.swisstopo.amtliches-strassenverzeichnis,ch.bfs.gebaeude_wohnungs_register,KML||https://tinyurl.com/yy7ya4g9/ZH/0228_bdg_erw.kml" TargetMode="External"/><Relationship Id="rId610" Type="http://schemas.openxmlformats.org/officeDocument/2006/relationships/hyperlink" Target="https://map.geo.admin.ch/?zoom=13&amp;E=2669710.836&amp;N=1262514.819&amp;layers=ch.kantone.cadastralwebmap-farbe,ch.swisstopo.amtliches-strassenverzeichnis,ch.bfs.gebaeude_wohnungs_register,KML||https://tinyurl.com/yy7ya4g9/ZH/0091_bdg_erw.kml" TargetMode="External"/><Relationship Id="rId708" Type="http://schemas.openxmlformats.org/officeDocument/2006/relationships/hyperlink" Target="https://map.geo.admin.ch/?zoom=13&amp;E=2683102.521&amp;N=1255978.73&amp;layers=ch.kantone.cadastralwebmap-farbe,ch.swisstopo.amtliches-strassenverzeichnis,ch.bfs.gebaeude_wohnungs_register,KML||https://tinyurl.com/yy7ya4g9/ZH/0097_bdg_erw.kml" TargetMode="External"/><Relationship Id="rId915" Type="http://schemas.openxmlformats.org/officeDocument/2006/relationships/hyperlink" Target="https://map.geo.admin.ch/?zoom=13&amp;E=2706192&amp;N=1234632&amp;layers=ch.kantone.cadastralwebmap-farbe,ch.swisstopo.amtliches-strassenverzeichnis,ch.bfs.gebaeude_wohnungs_register,KML||https://tinyurl.com/yy7ya4g9/ZH/0118_bdg_erw.kml" TargetMode="External"/><Relationship Id="rId1240" Type="http://schemas.openxmlformats.org/officeDocument/2006/relationships/hyperlink" Target="https://map.geo.admin.ch/?zoom=13&amp;E=2684987&amp;N=1238804&amp;layers=ch.kantone.cadastralwebmap-farbe,ch.swisstopo.amtliches-strassenverzeichnis,ch.bfs.gebaeude_wohnungs_register,KML||https://tinyurl.com/yy7ya4g9/ZH/0141_bdg_erw.kml" TargetMode="External"/><Relationship Id="rId1338" Type="http://schemas.openxmlformats.org/officeDocument/2006/relationships/hyperlink" Target="https://map.geo.admin.ch/?zoom=13&amp;E=2695382&amp;N=1234968&amp;layers=ch.kantone.cadastralwebmap-farbe,ch.swisstopo.amtliches-strassenverzeichnis,ch.bfs.gebaeude_wohnungs_register,KML||https://tinyurl.com/yy7ya4g9/ZH/0155_bdg_erw.kml" TargetMode="External"/><Relationship Id="rId1545" Type="http://schemas.openxmlformats.org/officeDocument/2006/relationships/hyperlink" Target="https://map.geo.admin.ch/?zoom=13&amp;E=2700355&amp;N=1253970&amp;layers=ch.kantone.cadastralwebmap-farbe,ch.swisstopo.amtliches-strassenverzeichnis,ch.bfs.gebaeude_wohnungs_register,KML||https://tinyurl.com/yy7ya4g9/ZH/0180_bdg_erw.kml" TargetMode="External"/><Relationship Id="rId1100" Type="http://schemas.openxmlformats.org/officeDocument/2006/relationships/hyperlink" Target="https://map.geo.admin.ch/?zoom=13&amp;E=2683592.421&amp;N=1242480.781&amp;layers=ch.kantone.cadastralwebmap-farbe,ch.swisstopo.amtliches-strassenverzeichnis,ch.bfs.gebaeude_wohnungs_register,KML||https://tinyurl.com/yy7ya4g9/ZH/0135_bdg_erw.kml" TargetMode="External"/><Relationship Id="rId1405" Type="http://schemas.openxmlformats.org/officeDocument/2006/relationships/hyperlink" Target="https://map.geo.admin.ch/?zoom=13&amp;E=2699870&amp;N=1232761&amp;layers=ch.kantone.cadastralwebmap-farbe,ch.swisstopo.amtliches-strassenverzeichnis,ch.bfs.gebaeude_wohnungs_register,KML||https://tinyurl.com/yy7ya4g9/ZH/0158_bdg_erw.kml" TargetMode="External"/><Relationship Id="rId1752" Type="http://schemas.openxmlformats.org/officeDocument/2006/relationships/hyperlink" Target="https://map.geo.admin.ch/?zoom=13&amp;E=2696558.197&amp;N=1248746.52&amp;layers=ch.kantone.cadastralwebmap-farbe,ch.swisstopo.amtliches-strassenverzeichnis,ch.bfs.gebaeude_wohnungs_register,KML||https://tinyurl.com/yy7ya4g9/ZH/0199_bdg_erw.kml" TargetMode="External"/><Relationship Id="rId44" Type="http://schemas.openxmlformats.org/officeDocument/2006/relationships/hyperlink" Target="https://map.geo.admin.ch/?zoom=13&amp;E=2683086.627&amp;N=1232798.255&amp;layers=ch.kantone.cadastralwebmap-farbe,ch.swisstopo.amtliches-strassenverzeichnis,ch.bfs.gebaeude_wohnungs_register,KML||https://tinyurl.com/yy7ya4g9/ZH/0004_bdg_erw.kml" TargetMode="External"/><Relationship Id="rId1612" Type="http://schemas.openxmlformats.org/officeDocument/2006/relationships/hyperlink" Target="https://map.geo.admin.ch/?zoom=13&amp;E=2689518.666&amp;N=1250582.095&amp;layers=ch.kantone.cadastralwebmap-farbe,ch.swisstopo.amtliches-strassenverzeichnis,ch.bfs.gebaeude_wohnungs_register,KML||https://tinyurl.com/yy7ya4g9/ZH/0191_bdg_erw.kml" TargetMode="External"/><Relationship Id="rId1917" Type="http://schemas.openxmlformats.org/officeDocument/2006/relationships/hyperlink" Target="https://map.geo.admin.ch/?zoom=13&amp;E=2700960.5&amp;N=1257042.375&amp;layers=ch.kantone.cadastralwebmap-farbe,ch.swisstopo.amtliches-strassenverzeichnis,ch.bfs.gebaeude_wohnungs_register,KML||https://tinyurl.com/yy7ya4g9/ZH/0231_bdg_erw.kml" TargetMode="External"/><Relationship Id="rId193" Type="http://schemas.openxmlformats.org/officeDocument/2006/relationships/hyperlink" Target="https://map.geo.admin.ch/?zoom=13&amp;E=2682452&amp;N=1263983&amp;layers=ch.kantone.cadastralwebmap-farbe,ch.swisstopo.amtliches-strassenverzeichnis,ch.bfs.gebaeude_wohnungs_register,KML||https://tinyurl.com/yy7ya4g9/ZH/0053_bdg_erw.kml" TargetMode="External"/><Relationship Id="rId498" Type="http://schemas.openxmlformats.org/officeDocument/2006/relationships/hyperlink" Target="https://map.geo.admin.ch/?zoom=13&amp;E=2684445&amp;N=1259725&amp;layers=ch.kantone.cadastralwebmap-farbe,ch.swisstopo.amtliches-strassenverzeichnis,ch.bfs.gebaeude_wohnungs_register,KML||https://tinyurl.com/yy7ya4g9/ZH/0072_bdg_erw.kml" TargetMode="External"/><Relationship Id="rId2081" Type="http://schemas.openxmlformats.org/officeDocument/2006/relationships/hyperlink" Target="https://map.geo.admin.ch/?zoom=13&amp;E=2701523.549&amp;N=1276844.258&amp;layers=ch.kantone.cadastralwebmap-farbe,ch.swisstopo.amtliches-strassenverzeichnis,ch.bfs.gebaeude_wohnungs_register,KML||https://tinyurl.com/yy7ya4g9/ZH/0292_bdg_erw.kml" TargetMode="External"/><Relationship Id="rId2179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260" Type="http://schemas.openxmlformats.org/officeDocument/2006/relationships/hyperlink" Target="https://map.geo.admin.ch/?zoom=13&amp;E=2687230.824&amp;N=1261658.67&amp;layers=ch.kantone.cadastralwebmap-farbe,ch.swisstopo.amtliches-strassenverzeichnis,ch.bfs.gebaeude_wohnungs_register,KML||https://tinyurl.com/yy7ya4g9/ZH/0056_bdg_erw.kml" TargetMode="External"/><Relationship Id="rId120" Type="http://schemas.openxmlformats.org/officeDocument/2006/relationships/hyperlink" Target="https://map.geo.admin.ch/?zoom=13&amp;E=2678392.147&amp;N=1242835.355&amp;layers=ch.kantone.cadastralwebmap-farbe,ch.swisstopo.amtliches-strassenverzeichnis,ch.bfs.gebaeude_wohnungs_register,KML||https://tinyurl.com/yy7ya4g9/ZH/0014_bdg_erw.kml" TargetMode="External"/><Relationship Id="rId358" Type="http://schemas.openxmlformats.org/officeDocument/2006/relationships/hyperlink" Target="https://map.geo.admin.ch/?zoom=13&amp;E=2687291.949&amp;N=1257274.407&amp;layers=ch.kantone.cadastralwebmap-farbe,ch.swisstopo.amtliches-strassenverzeichnis,ch.bfs.gebaeude_wohnungs_register,KML||https://tinyurl.com/yy7ya4g9/ZH/0062_bdg_erw.kml" TargetMode="External"/><Relationship Id="rId565" Type="http://schemas.openxmlformats.org/officeDocument/2006/relationships/hyperlink" Target="https://map.geo.admin.ch/?zoom=13&amp;E=2671345.886&amp;N=1255526.705&amp;layers=ch.kantone.cadastralwebmap-farbe,ch.swisstopo.amtliches-strassenverzeichnis,ch.bfs.gebaeude_wohnungs_register,KML||https://tinyurl.com/yy7ya4g9/ZH/0087_bdg_erw.kml" TargetMode="External"/><Relationship Id="rId772" Type="http://schemas.openxmlformats.org/officeDocument/2006/relationships/hyperlink" Target="https://map.geo.admin.ch/?zoom=13&amp;E=2706941.164&amp;N=1236337.844&amp;layers=ch.kantone.cadastralwebmap-farbe,ch.swisstopo.amtliches-strassenverzeichnis,ch.bfs.gebaeude_wohnungs_register,KML||https://tinyurl.com/yy7ya4g9/ZH/0113_bdg_erw.kml" TargetMode="External"/><Relationship Id="rId1195" Type="http://schemas.openxmlformats.org/officeDocument/2006/relationships/hyperlink" Target="https://map.geo.admin.ch/?zoom=13&amp;E=2684642.385&amp;N=1240020.796&amp;layers=ch.kantone.cadastralwebmap-farbe,ch.swisstopo.amtliches-strassenverzeichnis,ch.bfs.gebaeude_wohnungs_register,KML||https://tinyurl.com/yy7ya4g9/ZH/0139_bdg_erw.kml" TargetMode="External"/><Relationship Id="rId2039" Type="http://schemas.openxmlformats.org/officeDocument/2006/relationships/hyperlink" Target="https://map.geo.admin.ch/?zoom=13&amp;E=2676399.123&amp;N=1251890.145&amp;layers=ch.kantone.cadastralwebmap-farbe,ch.swisstopo.amtliches-strassenverzeichnis,ch.bfs.gebaeude_wohnungs_register,KML||https://tinyurl.com/yy7ya4g9/ZH/0249_bdg_erw.kml" TargetMode="External"/><Relationship Id="rId218" Type="http://schemas.openxmlformats.org/officeDocument/2006/relationships/hyperlink" Target="https://map.geo.admin.ch/?zoom=13&amp;E=2682871.602&amp;N=1264598.556&amp;layers=ch.kantone.cadastralwebmap-farbe,ch.swisstopo.amtliches-strassenverzeichnis,ch.bfs.gebaeude_wohnungs_register,KML||https://tinyurl.com/yy7ya4g9/ZH/0053_bdg_erw.kml" TargetMode="External"/><Relationship Id="rId425" Type="http://schemas.openxmlformats.org/officeDocument/2006/relationships/hyperlink" Target="https://map.geo.admin.ch/?zoom=13&amp;E=2682987&amp;N=1273778&amp;layers=ch.kantone.cadastralwebmap-farbe,ch.swisstopo.amtliches-strassenverzeichnis,ch.bfs.gebaeude_wohnungs_register,KML||https://tinyurl.com/yy7ya4g9/ZH/0067_bdg_erw.kml" TargetMode="External"/><Relationship Id="rId632" Type="http://schemas.openxmlformats.org/officeDocument/2006/relationships/hyperlink" Target="https://map.geo.admin.ch/?zoom=13&amp;E=2672837&amp;N=1261841&amp;layers=ch.kantone.cadastralwebmap-farbe,ch.swisstopo.amtliches-strassenverzeichnis,ch.bfs.gebaeude_wohnungs_register,KML||https://tinyurl.com/yy7ya4g9/ZH/0093_bdg_erw.kml" TargetMode="External"/><Relationship Id="rId1055" Type="http://schemas.openxmlformats.org/officeDocument/2006/relationships/hyperlink" Target="https://map.geo.admin.ch/?zoom=13&amp;E=2681517.85&amp;N=1241764.524&amp;layers=ch.kantone.cadastralwebmap-farbe,ch.swisstopo.amtliches-strassenverzeichnis,ch.bfs.gebaeude_wohnungs_register,KML||https://tinyurl.com/yy7ya4g9/ZH/0131_bdg_erw.kml" TargetMode="External"/><Relationship Id="rId1262" Type="http://schemas.openxmlformats.org/officeDocument/2006/relationships/hyperlink" Target="https://map.geo.admin.ch/?zoom=13&amp;E=2687306.933&amp;N=1239583.073&amp;layers=ch.kantone.cadastralwebmap-farbe,ch.swisstopo.amtliches-strassenverzeichnis,ch.bfs.gebaeude_wohnungs_register,KML||https://tinyurl.com/yy7ya4g9/ZH/0151_bdg_erw.kml" TargetMode="External"/><Relationship Id="rId2106" Type="http://schemas.openxmlformats.org/officeDocument/2006/relationships/hyperlink" Target="https://map.geo.admin.ch/?zoom=13&amp;E=2690898.786&amp;N=1227963.801&amp;layers=ch.kantone.cadastralwebmap-farbe,ch.swisstopo.amtliches-strassenverzeichnis,ch.bfs.gebaeude_wohnungs_register,KML||https://tinyurl.com/yy7ya4g9/ZH/0293_bdg_erw.kml" TargetMode="External"/><Relationship Id="rId937" Type="http://schemas.openxmlformats.org/officeDocument/2006/relationships/hyperlink" Target="https://map.geo.admin.ch/?zoom=13&amp;E=2700070.613&amp;N=1243960.91&amp;layers=ch.kantone.cadastralwebmap-farbe,ch.swisstopo.amtliches-strassenverzeichnis,ch.bfs.gebaeude_wohnungs_register,KML||https://tinyurl.com/yy7ya4g9/ZH/0119_bdg_erw.kml" TargetMode="External"/><Relationship Id="rId1122" Type="http://schemas.openxmlformats.org/officeDocument/2006/relationships/hyperlink" Target="https://map.geo.admin.ch/?zoom=13&amp;E=2685476&amp;N=1236936&amp;layers=ch.kantone.cadastralwebmap-farbe,ch.swisstopo.amtliches-strassenverzeichnis,ch.bfs.gebaeude_wohnungs_register,KML||https://tinyurl.com/yy7ya4g9/ZH/0137_bdg_erw.kml" TargetMode="External"/><Relationship Id="rId1567" Type="http://schemas.openxmlformats.org/officeDocument/2006/relationships/hyperlink" Target="https://map.geo.admin.ch/?zoom=13&amp;E=2688249.828&amp;N=1250617.507&amp;layers=ch.kantone.cadastralwebmap-farbe,ch.swisstopo.amtliches-strassenverzeichnis,ch.bfs.gebaeude_wohnungs_register,KML||https://tinyurl.com/yy7ya4g9/ZH/0191_bdg_erw.kml" TargetMode="External"/><Relationship Id="rId1774" Type="http://schemas.openxmlformats.org/officeDocument/2006/relationships/hyperlink" Target="https://map.geo.admin.ch/?zoom=13&amp;E=2692889.947&amp;N=1248626.16&amp;layers=ch.kantone.cadastralwebmap-farbe,ch.swisstopo.amtliches-strassenverzeichnis,ch.bfs.gebaeude_wohnungs_register,KML||https://tinyurl.com/yy7ya4g9/ZH/0199_bdg_erw.kml" TargetMode="External"/><Relationship Id="rId1981" Type="http://schemas.openxmlformats.org/officeDocument/2006/relationships/hyperlink" Target="https://map.geo.admin.ch/?zoom=13&amp;E=2673563.079&amp;N=1250162.626&amp;layers=ch.kantone.cadastralwebmap-farbe,ch.swisstopo.amtliches-strassenverzeichnis,ch.bfs.gebaeude_wohnungs_register,KML||https://tinyurl.com/yy7ya4g9/ZH/0243_bdg_erw.kml" TargetMode="External"/><Relationship Id="rId66" Type="http://schemas.openxmlformats.org/officeDocument/2006/relationships/hyperlink" Target="https://map.geo.admin.ch/?zoom=13&amp;E=2677075.557&amp;N=1230576.381&amp;layers=ch.kantone.cadastralwebmap-farbe,ch.swisstopo.amtliches-strassenverzeichnis,ch.bfs.gebaeude_wohnungs_register,KML||https://tinyurl.com/yy7ya4g9/ZH/0007_bdg_erw.kml" TargetMode="External"/><Relationship Id="rId1427" Type="http://schemas.openxmlformats.org/officeDocument/2006/relationships/hyperlink" Target="https://map.geo.admin.ch/?zoom=13&amp;E=2690066.712&amp;N=1242875.413&amp;layers=ch.kantone.cadastralwebmap-farbe,ch.swisstopo.amtliches-strassenverzeichnis,ch.bfs.gebaeude_wohnungs_register,KML||https://tinyurl.com/yy7ya4g9/ZH/0160_bdg_erw.kml" TargetMode="External"/><Relationship Id="rId1634" Type="http://schemas.openxmlformats.org/officeDocument/2006/relationships/hyperlink" Target="https://map.geo.admin.ch/?zoom=13&amp;E=2689131.033&amp;N=1249885.582&amp;layers=ch.kantone.cadastralwebmap-farbe,ch.swisstopo.amtliches-strassenverzeichnis,ch.bfs.gebaeude_wohnungs_register,KML||https://tinyurl.com/yy7ya4g9/ZH/0191_bdg_erw.kml" TargetMode="External"/><Relationship Id="rId1841" Type="http://schemas.openxmlformats.org/officeDocument/2006/relationships/hyperlink" Target="https://map.geo.admin.ch/?zoom=13&amp;E=2701279.614&amp;N=1266542.696&amp;layers=ch.kantone.cadastralwebmap-farbe,ch.swisstopo.amtliches-strassenverzeichnis,ch.bfs.gebaeude_wohnungs_register,KML||https://tinyurl.com/yy7ya4g9/ZH/0225_bdg_erw.kml" TargetMode="External"/><Relationship Id="rId1939" Type="http://schemas.openxmlformats.org/officeDocument/2006/relationships/hyperlink" Target="https://map.geo.admin.ch/?zoom=13&amp;E=2674831.098&amp;N=1246635.419&amp;layers=ch.kantone.cadastralwebmap-farbe,ch.swisstopo.amtliches-strassenverzeichnis,ch.bfs.gebaeude_wohnungs_register,KML||https://tinyurl.com/yy7ya4g9/ZH/0242_bdg_erw.kml" TargetMode="External"/><Relationship Id="rId1701" Type="http://schemas.openxmlformats.org/officeDocument/2006/relationships/hyperlink" Target="https://map.geo.admin.ch/?zoom=13&amp;E=2694611&amp;N=1247525&amp;layers=ch.kantone.cadastralwebmap-farbe,ch.swisstopo.amtliches-strassenverzeichnis,ch.bfs.gebaeude_wohnungs_register,KML||https://tinyurl.com/yy7ya4g9/ZH/0198_bdg_erw.kml" TargetMode="External"/><Relationship Id="rId282" Type="http://schemas.openxmlformats.org/officeDocument/2006/relationships/hyperlink" Target="https://map.geo.admin.ch/?zoom=13&amp;E=2680726&amp;N=1262552&amp;layers=ch.kantone.cadastralwebmap-farbe,ch.swisstopo.amtliches-strassenverzeichnis,ch.bfs.gebaeude_wohnungs_register,KML||https://tinyurl.com/yy7ya4g9/ZH/0060_bdg_erw.kml" TargetMode="External"/><Relationship Id="rId587" Type="http://schemas.openxmlformats.org/officeDocument/2006/relationships/hyperlink" Target="https://map.geo.admin.ch/?zoom=13&amp;E=2679901.945&amp;N=1260424.602&amp;layers=ch.kantone.cadastralwebmap-farbe,ch.swisstopo.amtliches-strassenverzeichnis,ch.bfs.gebaeude_wohnungs_register,KML||https://tinyurl.com/yy7ya4g9/ZH/0089_bdg_erw.kml" TargetMode="External"/><Relationship Id="rId2170" Type="http://schemas.openxmlformats.org/officeDocument/2006/relationships/hyperlink" Target="https://map.geo.admin.ch/?zoom=13&amp;E=2694240&amp;N=1253383&amp;layers=ch.kantone.cadastralwebmap-farbe,ch.swisstopo.amtliches-strassenverzeichnis,ch.bfs.gebaeude_wohnungs_register,KML||https://tinyurl.com/yy7ya4g9/ZH/0296_bdg_erw.kml" TargetMode="External"/><Relationship Id="rId8" Type="http://schemas.openxmlformats.org/officeDocument/2006/relationships/hyperlink" Target="https://map.geo.admin.ch/?zoom=13&amp;E=2676673&amp;N=1236681&amp;layers=ch.kantone.cadastralwebmap-farbe,ch.swisstopo.amtliches-strassenverzeichnis,ch.bfs.gebaeude_wohnungs_register,KML||https://tinyurl.com/yy7ya4g9/ZH/0002_bdg_erw.kml" TargetMode="External"/><Relationship Id="rId142" Type="http://schemas.openxmlformats.org/officeDocument/2006/relationships/hyperlink" Target="https://map.geo.admin.ch/?zoom=13&amp;E=2691063.795&amp;N=1276294.945&amp;layers=ch.kantone.cadastralwebmap-farbe,ch.swisstopo.amtliches-strassenverzeichnis,ch.bfs.gebaeude_wohnungs_register,KML||https://tinyurl.com/yy7ya4g9/ZH/0035_bdg_erw.kml" TargetMode="External"/><Relationship Id="rId447" Type="http://schemas.openxmlformats.org/officeDocument/2006/relationships/hyperlink" Target="https://map.geo.admin.ch/?zoom=13&amp;E=2686793.932&amp;N=1251991.826&amp;layers=ch.kantone.cadastralwebmap-farbe,ch.swisstopo.amtliches-strassenverzeichnis,ch.bfs.gebaeude_wohnungs_register,KML||https://tinyurl.com/yy7ya4g9/ZH/0069_bdg_erw.kml" TargetMode="External"/><Relationship Id="rId794" Type="http://schemas.openxmlformats.org/officeDocument/2006/relationships/hyperlink" Target="https://map.geo.admin.ch/?zoom=13&amp;E=2699550.911&amp;N=1240273.985&amp;layers=ch.kantone.cadastralwebmap-farbe,ch.swisstopo.amtliches-strassenverzeichnis,ch.bfs.gebaeude_wohnungs_register,KML||https://tinyurl.com/yy7ya4g9/ZH/0115_bdg_erw.kml" TargetMode="External"/><Relationship Id="rId1077" Type="http://schemas.openxmlformats.org/officeDocument/2006/relationships/hyperlink" Target="https://map.geo.admin.ch/?zoom=13&amp;E=2683488.225&amp;N=1241803.337&amp;layers=ch.kantone.cadastralwebmap-farbe,ch.swisstopo.amtliches-strassenverzeichnis,ch.bfs.gebaeude_wohnungs_register,KML||https://tinyurl.com/yy7ya4g9/ZH/0135_bdg_erw.kml" TargetMode="External"/><Relationship Id="rId2030" Type="http://schemas.openxmlformats.org/officeDocument/2006/relationships/hyperlink" Target="https://map.geo.admin.ch/?zoom=13&amp;E=2677071.033&amp;N=1246964.435&amp;layers=ch.kantone.cadastralwebmap-farbe,ch.swisstopo.amtliches-strassenverzeichnis,ch.bfs.gebaeude_wohnungs_register,KML||https://tinyurl.com/yy7ya4g9/ZH/0248_bdg_erw.kml" TargetMode="External"/><Relationship Id="rId2128" Type="http://schemas.openxmlformats.org/officeDocument/2006/relationships/hyperlink" Target="https://map.geo.admin.ch/?zoom=13&amp;E=2692222.37&amp;N=1231506.34&amp;layers=ch.kantone.cadastralwebmap-farbe,ch.swisstopo.amtliches-strassenverzeichnis,ch.bfs.gebaeude_wohnungs_register,KML||https://tinyurl.com/yy7ya4g9/ZH/0293_bdg_erw.kml" TargetMode="External"/><Relationship Id="rId654" Type="http://schemas.openxmlformats.org/officeDocument/2006/relationships/hyperlink" Target="https://map.geo.admin.ch/?zoom=13&amp;E=2678049.027&amp;N=1254721.373&amp;layers=ch.kantone.cadastralwebmap-farbe,ch.swisstopo.amtliches-strassenverzeichnis,ch.bfs.gebaeude_wohnungs_register,KML||https://tinyurl.com/yy7ya4g9/ZH/0096_bdg_erw.kml" TargetMode="External"/><Relationship Id="rId861" Type="http://schemas.openxmlformats.org/officeDocument/2006/relationships/hyperlink" Target="https://map.geo.admin.ch/?zoom=13&amp;E=2706232.936&amp;N=1238473.223&amp;layers=ch.kantone.cadastralwebmap-farbe,ch.swisstopo.amtliches-strassenverzeichnis,ch.bfs.gebaeude_wohnungs_register,KML||https://tinyurl.com/yy7ya4g9/ZH/0117_bdg_erw.kml" TargetMode="External"/><Relationship Id="rId959" Type="http://schemas.openxmlformats.org/officeDocument/2006/relationships/hyperlink" Target="https://map.geo.admin.ch/?zoom=13&amp;E=2702948.882&amp;N=1242760.773&amp;layers=ch.kantone.cadastralwebmap-farbe,ch.swisstopo.amtliches-strassenverzeichnis,ch.bfs.gebaeude_wohnungs_register,KML||https://tinyurl.com/yy7ya4g9/ZH/0121_bdg_erw.kml" TargetMode="External"/><Relationship Id="rId1284" Type="http://schemas.openxmlformats.org/officeDocument/2006/relationships/hyperlink" Target="https://map.geo.admin.ch/?zoom=13&amp;E=2690174.209&amp;N=1240060.352&amp;layers=ch.kantone.cadastralwebmap-farbe,ch.swisstopo.amtliches-strassenverzeichnis,ch.bfs.gebaeude_wohnungs_register,KML||https://tinyurl.com/yy7ya4g9/ZH/0152_bdg_erw.kml" TargetMode="External"/><Relationship Id="rId1491" Type="http://schemas.openxmlformats.org/officeDocument/2006/relationships/hyperlink" Target="https://map.geo.admin.ch/?zoom=13&amp;E=2693315.164&amp;N=1254154.615&amp;layers=ch.kantone.cadastralwebmap-farbe,ch.swisstopo.amtliches-strassenverzeichnis,ch.bfs.gebaeude_wohnungs_register,KML||https://tinyurl.com/yy7ya4g9/ZH/0176_bdg_erw.kml" TargetMode="External"/><Relationship Id="rId1589" Type="http://schemas.openxmlformats.org/officeDocument/2006/relationships/hyperlink" Target="https://map.geo.admin.ch/?zoom=13&amp;E=2689517&amp;N=1251085&amp;layers=ch.kantone.cadastralwebmap-farbe,ch.swisstopo.amtliches-strassenverzeichnis,ch.bfs.gebaeude_wohnungs_register,KML||https://tinyurl.com/yy7ya4g9/ZH/0191_bdg_erw.kml" TargetMode="External"/><Relationship Id="rId307" Type="http://schemas.openxmlformats.org/officeDocument/2006/relationships/hyperlink" Target="https://map.geo.admin.ch/?zoom=13&amp;E=2686101.128&amp;N=1255357.892&amp;layers=ch.kantone.cadastralwebmap-farbe,ch.swisstopo.amtliches-strassenverzeichnis,ch.bfs.gebaeude_wohnungs_register,KML||https://tinyurl.com/yy7ya4g9/ZH/0062_bdg_erw.kml" TargetMode="External"/><Relationship Id="rId514" Type="http://schemas.openxmlformats.org/officeDocument/2006/relationships/hyperlink" Target="https://map.geo.admin.ch/?zoom=13&amp;E=2675189.562&amp;N=1256754.561&amp;layers=ch.kantone.cadastralwebmap-farbe,ch.swisstopo.amtliches-strassenverzeichnis,ch.bfs.gebaeude_wohnungs_register,KML||https://tinyurl.com/yy7ya4g9/ZH/0083_bdg_erw.kml" TargetMode="External"/><Relationship Id="rId721" Type="http://schemas.openxmlformats.org/officeDocument/2006/relationships/hyperlink" Target="https://map.geo.admin.ch/?zoom=13&amp;E=2681887.933&amp;N=1255566.048&amp;layers=ch.kantone.cadastralwebmap-farbe,ch.swisstopo.amtliches-strassenverzeichnis,ch.bfs.gebaeude_wohnungs_register,KML||https://tinyurl.com/yy7ya4g9/ZH/0097_bdg_erw.kml" TargetMode="External"/><Relationship Id="rId1144" Type="http://schemas.openxmlformats.org/officeDocument/2006/relationships/hyperlink" Target="https://map.geo.admin.ch/?zoom=13&amp;E=2694943.635&amp;N=1228854.079&amp;layers=ch.kantone.cadastralwebmap-farbe,ch.swisstopo.amtliches-strassenverzeichnis,ch.bfs.gebaeude_wohnungs_register,KML||https://tinyurl.com/yy7ya4g9/ZH/0138_bdg_erw.kml" TargetMode="External"/><Relationship Id="rId1351" Type="http://schemas.openxmlformats.org/officeDocument/2006/relationships/hyperlink" Target="https://map.geo.admin.ch/?zoom=13&amp;E=2694791.401&amp;N=1234634.522&amp;layers=ch.kantone.cadastralwebmap-farbe,ch.swisstopo.amtliches-strassenverzeichnis,ch.bfs.gebaeude_wohnungs_register,KML||https://tinyurl.com/yy7ya4g9/ZH/0155_bdg_erw.kml" TargetMode="External"/><Relationship Id="rId1449" Type="http://schemas.openxmlformats.org/officeDocument/2006/relationships/hyperlink" Target="https://map.geo.admin.ch/?zoom=13&amp;E=2687567.044&amp;N=1244543.276&amp;layers=ch.kantone.cadastralwebmap-farbe,ch.swisstopo.amtliches-strassenverzeichnis,ch.bfs.gebaeude_wohnungs_register,KML||https://tinyurl.com/yy7ya4g9/ZH/0161_bdg_erw.kml" TargetMode="External"/><Relationship Id="rId1796" Type="http://schemas.openxmlformats.org/officeDocument/2006/relationships/hyperlink" Target="https://map.geo.admin.ch/?zoom=13&amp;E=2690961.468&amp;N=1251786.697&amp;layers=ch.kantone.cadastralwebmap-farbe,ch.swisstopo.amtliches-strassenverzeichnis,ch.bfs.gebaeude_wohnungs_register,KML||https://tinyurl.com/yy7ya4g9/ZH/0200_bdg_erw.kml" TargetMode="External"/><Relationship Id="rId88" Type="http://schemas.openxmlformats.org/officeDocument/2006/relationships/hyperlink" Target="https://map.geo.admin.ch/?zoom=13&amp;E=2674709.846&amp;N=1234792.758&amp;layers=ch.kantone.cadastralwebmap-farbe,ch.swisstopo.amtliches-strassenverzeichnis,ch.bfs.gebaeude_wohnungs_register,KML||https://tinyurl.com/yy7ya4g9/ZH/0010_bdg_erw.kml" TargetMode="External"/><Relationship Id="rId819" Type="http://schemas.openxmlformats.org/officeDocument/2006/relationships/hyperlink" Target="https://map.geo.admin.ch/?zoom=13&amp;E=2706672.087&amp;N=1240461.21&amp;layers=ch.kantone.cadastralwebmap-farbe,ch.swisstopo.amtliches-strassenverzeichnis,ch.bfs.gebaeude_wohnungs_register,KML||https://tinyurl.com/yy7ya4g9/ZH/0117_bdg_erw.kml" TargetMode="External"/><Relationship Id="rId1004" Type="http://schemas.openxmlformats.org/officeDocument/2006/relationships/hyperlink" Target="https://map.geo.admin.ch/?zoom=13&amp;E=2702754.113&amp;N=1241661.146&amp;layers=ch.kantone.cadastralwebmap-farbe,ch.swisstopo.amtliches-strassenverzeichnis,ch.bfs.gebaeude_wohnungs_register,KML||https://tinyurl.com/yy7ya4g9/ZH/0121_bdg_erw.kml" TargetMode="External"/><Relationship Id="rId1211" Type="http://schemas.openxmlformats.org/officeDocument/2006/relationships/hyperlink" Target="https://map.geo.admin.ch/?zoom=13&amp;E=2684364.712&amp;N=1239518.42&amp;layers=ch.kantone.cadastralwebmap-farbe,ch.swisstopo.amtliches-strassenverzeichnis,ch.bfs.gebaeude_wohnungs_register,KML||https://tinyurl.com/yy7ya4g9/ZH/0139_bdg_erw.kml" TargetMode="External"/><Relationship Id="rId1656" Type="http://schemas.openxmlformats.org/officeDocument/2006/relationships/hyperlink" Target="https://map.geo.admin.ch/?zoom=13&amp;E=2689870.323&amp;N=1248496.254&amp;layers=ch.kantone.cadastralwebmap-farbe,ch.swisstopo.amtliches-strassenverzeichnis,ch.bfs.gebaeude_wohnungs_register,KML||https://tinyurl.com/yy7ya4g9/ZH/0193_bdg_erw.kml" TargetMode="External"/><Relationship Id="rId1863" Type="http://schemas.openxmlformats.org/officeDocument/2006/relationships/hyperlink" Target="https://map.geo.admin.ch/?zoom=13&amp;E=2695872.15&amp;N=1265164.641&amp;layers=ch.kantone.cadastralwebmap-farbe,ch.swisstopo.amtliches-strassenverzeichnis,ch.bfs.gebaeude_wohnungs_register,KML||https://tinyurl.com/yy7ya4g9/ZH/0227_bdg_erw.kml" TargetMode="External"/><Relationship Id="rId1309" Type="http://schemas.openxmlformats.org/officeDocument/2006/relationships/hyperlink" Target="https://map.geo.admin.ch/?zoom=13&amp;E=2701600.826&amp;N=1234802.933&amp;layers=ch.kantone.cadastralwebmap-farbe,ch.swisstopo.amtliches-strassenverzeichnis,ch.bfs.gebaeude_wohnungs_register,KML||https://tinyurl.com/yy7ya4g9/ZH/0153_bdg_erw.kml" TargetMode="External"/><Relationship Id="rId1516" Type="http://schemas.openxmlformats.org/officeDocument/2006/relationships/hyperlink" Target="https://map.geo.admin.ch/?zoom=13&amp;E=2692265.71&amp;N=1253951.901&amp;layers=ch.kantone.cadastralwebmap-farbe,ch.swisstopo.amtliches-strassenverzeichnis,ch.bfs.gebaeude_wohnungs_register,KML||https://tinyurl.com/yy7ya4g9/ZH/0176_bdg_erw.kml" TargetMode="External"/><Relationship Id="rId1723" Type="http://schemas.openxmlformats.org/officeDocument/2006/relationships/hyperlink" Target="https://map.geo.admin.ch/?zoom=13&amp;E=2693822.166&amp;N=1249398.761&amp;layers=ch.kantone.cadastralwebmap-farbe,ch.swisstopo.amtliches-strassenverzeichnis,ch.bfs.gebaeude_wohnungs_register,KML||https://tinyurl.com/yy7ya4g9/ZH/0199_bdg_erw.kml" TargetMode="External"/><Relationship Id="rId1930" Type="http://schemas.openxmlformats.org/officeDocument/2006/relationships/hyperlink" Target="https://map.geo.admin.ch/?zoom=13&amp;E=2675299.155&amp;N=1245519.873&amp;layers=ch.kantone.cadastralwebmap-farbe,ch.swisstopo.amtliches-strassenverzeichnis,ch.bfs.gebaeude_wohnungs_register,KML||https://tinyurl.com/yy7ya4g9/ZH/0242_bdg_erw.kml" TargetMode="External"/><Relationship Id="rId15" Type="http://schemas.openxmlformats.org/officeDocument/2006/relationships/hyperlink" Target="https://map.geo.admin.ch/?zoom=13&amp;E=2677925&amp;N=1236769&amp;layers=ch.kantone.cadastralwebmap-farbe,ch.swisstopo.amtliches-strassenverzeichnis,ch.bfs.gebaeude_wohnungs_register,KML||https://tinyurl.com/yy7ya4g9/ZH/0002_bdg_erw.kml" TargetMode="External"/><Relationship Id="rId2192" Type="http://schemas.openxmlformats.org/officeDocument/2006/relationships/hyperlink" Target="https://map.geo.admin.ch/?zoom=13&amp;E=2711965.49&amp;N=1246828.806&amp;layers=ch.kantone.cadastralwebmap-farbe,ch.swisstopo.amtliches-strassenverzeichnis,ch.bfs.gebaeude_wohnungs_register,KML||https://tinyurl.com/yy7ya4g9/ZH/0297_bdg_erw.kml" TargetMode="External"/><Relationship Id="rId164" Type="http://schemas.openxmlformats.org/officeDocument/2006/relationships/hyperlink" Target="https://map.geo.admin.ch/?zoom=13&amp;E=2692336.254&amp;N=1277792.315&amp;layers=ch.kantone.cadastralwebmap-farbe,ch.swisstopo.amtliches-strassenverzeichnis,ch.bfs.gebaeude_wohnungs_register,KML||https://tinyurl.com/yy7ya4g9/ZH/0040_bdg_erw.kml" TargetMode="External"/><Relationship Id="rId371" Type="http://schemas.openxmlformats.org/officeDocument/2006/relationships/hyperlink" Target="https://map.geo.admin.ch/?zoom=13&amp;E=2685727.696&amp;N=1255548.397&amp;layers=ch.kantone.cadastralwebmap-farbe,ch.swisstopo.amtliches-strassenverzeichnis,ch.bfs.gebaeude_wohnungs_register,KML||https://tinyurl.com/yy7ya4g9/ZH/0062_bdg_erw.kml" TargetMode="External"/><Relationship Id="rId2052" Type="http://schemas.openxmlformats.org/officeDocument/2006/relationships/hyperlink" Target="https://map.geo.admin.ch/?zoom=13&amp;E=2682313.55&amp;N=1250026.08&amp;layers=ch.kantone.cadastralwebmap-farbe,ch.swisstopo.amtliches-strassenverzeichnis,ch.bfs.gebaeude_wohnungs_register,KML||https://tinyurl.com/yy7ya4g9/ZH/0261_bdg_erw.kml" TargetMode="External"/><Relationship Id="rId469" Type="http://schemas.openxmlformats.org/officeDocument/2006/relationships/hyperlink" Target="https://map.geo.admin.ch/?zoom=13&amp;E=2679615.146&amp;N=1273479.028&amp;layers=ch.kantone.cadastralwebmap-farbe,ch.swisstopo.amtliches-strassenverzeichnis,ch.bfs.gebaeude_wohnungs_register,KML||https://tinyurl.com/yy7ya4g9/ZH/0071_bdg_erw.kml" TargetMode="External"/><Relationship Id="rId676" Type="http://schemas.openxmlformats.org/officeDocument/2006/relationships/hyperlink" Target="https://map.geo.admin.ch/?zoom=13&amp;E=2678280.611&amp;N=1255674.491&amp;layers=ch.kantone.cadastralwebmap-farbe,ch.swisstopo.amtliches-strassenverzeichnis,ch.bfs.gebaeude_wohnungs_register,KML||https://tinyurl.com/yy7ya4g9/ZH/0096_bdg_erw.kml" TargetMode="External"/><Relationship Id="rId883" Type="http://schemas.openxmlformats.org/officeDocument/2006/relationships/hyperlink" Target="https://map.geo.admin.ch/?zoom=13&amp;E=2706262&amp;N=1240232&amp;layers=ch.kantone.cadastralwebmap-farbe,ch.swisstopo.amtliches-strassenverzeichnis,ch.bfs.gebaeude_wohnungs_register,KML||https://tinyurl.com/yy7ya4g9/ZH/0117_bdg_erw.kml" TargetMode="External"/><Relationship Id="rId1099" Type="http://schemas.openxmlformats.org/officeDocument/2006/relationships/hyperlink" Target="https://map.geo.admin.ch/?zoom=13&amp;E=2683948.978&amp;N=1241925.623&amp;layers=ch.kantone.cadastralwebmap-farbe,ch.swisstopo.amtliches-strassenverzeichnis,ch.bfs.gebaeude_wohnungs_register,KML||https://tinyurl.com/yy7ya4g9/ZH/0135_bdg_erw.kml" TargetMode="External"/><Relationship Id="rId231" Type="http://schemas.openxmlformats.org/officeDocument/2006/relationships/hyperlink" Target="https://map.geo.admin.ch/?zoom=13&amp;E=2689125&amp;N=1253014&amp;layers=ch.kantone.cadastralwebmap-farbe,ch.swisstopo.amtliches-strassenverzeichnis,ch.bfs.gebaeude_wohnungs_register,KML||https://tinyurl.com/yy7ya4g9/ZH/0054_bdg_erw.kml" TargetMode="External"/><Relationship Id="rId329" Type="http://schemas.openxmlformats.org/officeDocument/2006/relationships/hyperlink" Target="https://map.geo.admin.ch/?zoom=13&amp;E=2685528.877&amp;N=1255786.831&amp;layers=ch.kantone.cadastralwebmap-farbe,ch.swisstopo.amtliches-strassenverzeichnis,ch.bfs.gebaeude_wohnungs_register,KML||https://tinyurl.com/yy7ya4g9/ZH/0062_bdg_erw.kml" TargetMode="External"/><Relationship Id="rId536" Type="http://schemas.openxmlformats.org/officeDocument/2006/relationships/hyperlink" Target="https://map.geo.admin.ch/?zoom=13&amp;E=2675709.327&amp;N=1254705.285&amp;layers=ch.kantone.cadastralwebmap-farbe,ch.swisstopo.amtliches-strassenverzeichnis,ch.bfs.gebaeude_wohnungs_register,KML||https://tinyurl.com/yy7ya4g9/ZH/0084_bdg_erw.kml" TargetMode="External"/><Relationship Id="rId1166" Type="http://schemas.openxmlformats.org/officeDocument/2006/relationships/hyperlink" Target="https://map.geo.admin.ch/?zoom=13&amp;E=2694942&amp;N=1228831&amp;layers=ch.kantone.cadastralwebmap-farbe,ch.swisstopo.amtliches-strassenverzeichnis,ch.bfs.gebaeude_wohnungs_register,KML||https://tinyurl.com/yy7ya4g9/ZH/0138_bdg_erw.kml" TargetMode="External"/><Relationship Id="rId1373" Type="http://schemas.openxmlformats.org/officeDocument/2006/relationships/hyperlink" Target="https://map.geo.admin.ch/?zoom=13&amp;E=2691878.037&amp;N=1236553.381&amp;layers=ch.kantone.cadastralwebmap-farbe,ch.swisstopo.amtliches-strassenverzeichnis,ch.bfs.gebaeude_wohnungs_register,KML||https://tinyurl.com/yy7ya4g9/ZH/0156_bdg_erw.kml" TargetMode="External"/><Relationship Id="rId743" Type="http://schemas.openxmlformats.org/officeDocument/2006/relationships/hyperlink" Target="https://map.geo.admin.ch/?zoom=13&amp;E=2708107.414&amp;N=1242648.686&amp;layers=ch.kantone.cadastralwebmap-farbe,ch.swisstopo.amtliches-strassenverzeichnis,ch.bfs.gebaeude_wohnungs_register,KML||https://tinyurl.com/yy7ya4g9/ZH/0111_bdg_erw.kml" TargetMode="External"/><Relationship Id="rId950" Type="http://schemas.openxmlformats.org/officeDocument/2006/relationships/hyperlink" Target="https://map.geo.admin.ch/?zoom=13&amp;E=2700075.432&amp;N=1243255.145&amp;layers=ch.kantone.cadastralwebmap-farbe,ch.swisstopo.amtliches-strassenverzeichnis,ch.bfs.gebaeude_wohnungs_register,KML||https://tinyurl.com/yy7ya4g9/ZH/0119_bdg_erw.kml" TargetMode="External"/><Relationship Id="rId1026" Type="http://schemas.openxmlformats.org/officeDocument/2006/relationships/hyperlink" Target="https://map.geo.admin.ch/?zoom=13&amp;E=2682343.799&amp;N=1240881.169&amp;layers=ch.kantone.cadastralwebmap-farbe,ch.swisstopo.amtliches-strassenverzeichnis,ch.bfs.gebaeude_wohnungs_register,KML||https://tinyurl.com/yy7ya4g9/ZH/0131_bdg_erw.kml" TargetMode="External"/><Relationship Id="rId1580" Type="http://schemas.openxmlformats.org/officeDocument/2006/relationships/hyperlink" Target="https://map.geo.admin.ch/?zoom=13&amp;E=2690017&amp;N=1250196&amp;layers=ch.kantone.cadastralwebmap-farbe,ch.swisstopo.amtliches-strassenverzeichnis,ch.bfs.gebaeude_wohnungs_register,KML||https://tinyurl.com/yy7ya4g9/ZH/0191_bdg_erw.kml" TargetMode="External"/><Relationship Id="rId1678" Type="http://schemas.openxmlformats.org/officeDocument/2006/relationships/hyperlink" Target="https://map.geo.admin.ch/?zoom=13&amp;E=2692549.185&amp;N=1243823.383&amp;layers=ch.kantone.cadastralwebmap-farbe,ch.swisstopo.amtliches-strassenverzeichnis,ch.bfs.gebaeude_wohnungs_register,KML||https://tinyurl.com/yy7ya4g9/ZH/0195_bdg_erw.kml" TargetMode="External"/><Relationship Id="rId1885" Type="http://schemas.openxmlformats.org/officeDocument/2006/relationships/hyperlink" Target="https://map.geo.admin.ch/?zoom=13&amp;E=2705927&amp;N=1255532&amp;layers=ch.kantone.cadastralwebmap-farbe,ch.swisstopo.amtliches-strassenverzeichnis,ch.bfs.gebaeude_wohnungs_register,KML||https://tinyurl.com/yy7ya4g9/ZH/0228_bdg_erw.kml" TargetMode="External"/><Relationship Id="rId603" Type="http://schemas.openxmlformats.org/officeDocument/2006/relationships/hyperlink" Target="https://map.geo.admin.ch/?zoom=13&amp;E=2671286.838&amp;N=1262261.416&amp;layers=ch.kantone.cadastralwebmap-farbe,ch.swisstopo.amtliches-strassenverzeichnis,ch.bfs.gebaeude_wohnungs_register,KML||https://tinyurl.com/yy7ya4g9/ZH/0091_bdg_erw.kml" TargetMode="External"/><Relationship Id="rId810" Type="http://schemas.openxmlformats.org/officeDocument/2006/relationships/hyperlink" Target="https://map.geo.admin.ch/?zoom=13&amp;E=2705897.473&amp;N=1240459.253&amp;layers=ch.kantone.cadastralwebmap-farbe,ch.swisstopo.amtliches-strassenverzeichnis,ch.bfs.gebaeude_wohnungs_register,KML||https://tinyurl.com/yy7ya4g9/ZH/0117_bdg_erw.kml" TargetMode="External"/><Relationship Id="rId908" Type="http://schemas.openxmlformats.org/officeDocument/2006/relationships/hyperlink" Target="https://map.geo.admin.ch/?zoom=13&amp;E=2705682.166&amp;N=1239672.767&amp;layers=ch.kantone.cadastralwebmap-farbe,ch.swisstopo.amtliches-strassenverzeichnis,ch.bfs.gebaeude_wohnungs_register,KML||https://tinyurl.com/yy7ya4g9/ZH/0117_bdg_erw.kml" TargetMode="External"/><Relationship Id="rId1233" Type="http://schemas.openxmlformats.org/officeDocument/2006/relationships/hyperlink" Target="https://map.geo.admin.ch/?zoom=13&amp;E=2684770.641&amp;N=1239832.226&amp;layers=ch.kantone.cadastralwebmap-farbe,ch.swisstopo.amtliches-strassenverzeichnis,ch.bfs.gebaeude_wohnungs_register,KML||https://tinyurl.com/yy7ya4g9/ZH/0139_bdg_erw.kml" TargetMode="External"/><Relationship Id="rId1440" Type="http://schemas.openxmlformats.org/officeDocument/2006/relationships/hyperlink" Target="https://map.geo.admin.ch/?zoom=13&amp;E=2688636.028&amp;N=1242725.512&amp;layers=ch.kantone.cadastralwebmap-farbe,ch.swisstopo.amtliches-strassenverzeichnis,ch.bfs.gebaeude_wohnungs_register,KML||https://tinyurl.com/yy7ya4g9/ZH/0160_bdg_erw.kml" TargetMode="External"/><Relationship Id="rId1538" Type="http://schemas.openxmlformats.org/officeDocument/2006/relationships/hyperlink" Target="https://map.geo.admin.ch/?zoom=13&amp;E=2700635&amp;N=1250542&amp;layers=ch.kantone.cadastralwebmap-farbe,ch.swisstopo.amtliches-strassenverzeichnis,ch.bfs.gebaeude_wohnungs_register,KML||https://tinyurl.com/yy7ya4g9/ZH/0178_bdg_erw.kml" TargetMode="External"/><Relationship Id="rId1300" Type="http://schemas.openxmlformats.org/officeDocument/2006/relationships/hyperlink" Target="https://map.geo.admin.ch/?zoom=13&amp;E=2700723.983&amp;N=1234613.401&amp;layers=ch.kantone.cadastralwebmap-farbe,ch.swisstopo.amtliches-strassenverzeichnis,ch.bfs.gebaeude_wohnungs_register,KML||https://tinyurl.com/yy7ya4g9/ZH/0153_bdg_erw.kml" TargetMode="External"/><Relationship Id="rId1745" Type="http://schemas.openxmlformats.org/officeDocument/2006/relationships/hyperlink" Target="https://map.geo.admin.ch/?zoom=13&amp;E=2693311.426&amp;N=1249784.254&amp;layers=ch.kantone.cadastralwebmap-farbe,ch.swisstopo.amtliches-strassenverzeichnis,ch.bfs.gebaeude_wohnungs_register,KML||https://tinyurl.com/yy7ya4g9/ZH/0199_bdg_erw.kml" TargetMode="External"/><Relationship Id="rId1952" Type="http://schemas.openxmlformats.org/officeDocument/2006/relationships/hyperlink" Target="https://map.geo.admin.ch/?zoom=13&amp;E=2672977&amp;N=1250898.75&amp;layers=ch.kantone.cadastralwebmap-farbe,ch.swisstopo.amtliches-strassenverzeichnis,ch.bfs.gebaeude_wohnungs_register,KML||https://tinyurl.com/yy7ya4g9/ZH/0243_bdg_erw.kml" TargetMode="External"/><Relationship Id="rId37" Type="http://schemas.openxmlformats.org/officeDocument/2006/relationships/hyperlink" Target="https://map.geo.admin.ch/?zoom=13&amp;E=2677948.496&amp;N=1242112.252&amp;layers=ch.kantone.cadastralwebmap-farbe,ch.swisstopo.amtliches-strassenverzeichnis,ch.bfs.gebaeude_wohnungs_register,KML||https://tinyurl.com/yy7ya4g9/ZH/0003_bdg_erw.kml" TargetMode="External"/><Relationship Id="rId1605" Type="http://schemas.openxmlformats.org/officeDocument/2006/relationships/hyperlink" Target="https://map.geo.admin.ch/?zoom=13&amp;E=2687809.379&amp;N=1250268.531&amp;layers=ch.kantone.cadastralwebmap-farbe,ch.swisstopo.amtliches-strassenverzeichnis,ch.bfs.gebaeude_wohnungs_register,KML||https://tinyurl.com/yy7ya4g9/ZH/0191_bdg_erw.kml" TargetMode="External"/><Relationship Id="rId1812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186" Type="http://schemas.openxmlformats.org/officeDocument/2006/relationships/hyperlink" Target="https://map.geo.admin.ch/?zoom=13&amp;E=2690454.006&amp;N=1255070.565&amp;layers=ch.kantone.cadastralwebmap-farbe,ch.swisstopo.amtliches-strassenverzeichnis,ch.bfs.gebaeude_wohnungs_register,KML||https://tinyurl.com/yy7ya4g9/ZH/0052_bdg_erw.kml" TargetMode="External"/><Relationship Id="rId393" Type="http://schemas.openxmlformats.org/officeDocument/2006/relationships/hyperlink" Target="https://map.geo.admin.ch/?zoom=13&amp;E=2685963.154&amp;N=1253457.182&amp;layers=ch.kantone.cadastralwebmap-farbe,ch.swisstopo.amtliches-strassenverzeichnis,ch.bfs.gebaeude_wohnungs_register,KML||https://tinyurl.com/yy7ya4g9/ZH/0066_bdg_erw.kml" TargetMode="External"/><Relationship Id="rId2074" Type="http://schemas.openxmlformats.org/officeDocument/2006/relationships/hyperlink" Target="https://map.geo.admin.ch/?zoom=13&amp;E=2701526.452&amp;N=1276817.656&amp;layers=ch.kantone.cadastralwebmap-farbe,ch.swisstopo.amtliches-strassenverzeichnis,ch.bfs.gebaeude_wohnungs_register,KML||https://tinyurl.com/yy7ya4g9/ZH/0292_bdg_erw.kml" TargetMode="External"/><Relationship Id="rId253" Type="http://schemas.openxmlformats.org/officeDocument/2006/relationships/hyperlink" Target="https://map.geo.admin.ch/?zoom=13&amp;E=2686724.257&amp;N=1262249.659&amp;layers=ch.kantone.cadastralwebmap-farbe,ch.swisstopo.amtliches-strassenverzeichnis,ch.bfs.gebaeude_wohnungs_register,KML||https://tinyurl.com/yy7ya4g9/ZH/0056_bdg_erw.kml" TargetMode="External"/><Relationship Id="rId460" Type="http://schemas.openxmlformats.org/officeDocument/2006/relationships/hyperlink" Target="https://map.geo.admin.ch/?zoom=13&amp;E=2679609.163&amp;N=1273482.851&amp;layers=ch.kantone.cadastralwebmap-farbe,ch.swisstopo.amtliches-strassenverzeichnis,ch.bfs.gebaeude_wohnungs_register,KML||https://tinyurl.com/yy7ya4g9/ZH/0071_bdg_erw.kml" TargetMode="External"/><Relationship Id="rId698" Type="http://schemas.openxmlformats.org/officeDocument/2006/relationships/hyperlink" Target="https://map.geo.admin.ch/?zoom=13&amp;E=2682553.192&amp;N=1256235.972&amp;layers=ch.kantone.cadastralwebmap-farbe,ch.swisstopo.amtliches-strassenverzeichnis,ch.bfs.gebaeude_wohnungs_register,KML||https://tinyurl.com/yy7ya4g9/ZH/0097_bdg_erw.kml" TargetMode="External"/><Relationship Id="rId1090" Type="http://schemas.openxmlformats.org/officeDocument/2006/relationships/hyperlink" Target="https://map.geo.admin.ch/?zoom=13&amp;E=2684128.78&amp;N=1241184.841&amp;layers=ch.kantone.cadastralwebmap-farbe,ch.swisstopo.amtliches-strassenverzeichnis,ch.bfs.gebaeude_wohnungs_register,KML||https://tinyurl.com/yy7ya4g9/ZH/0135_bdg_erw.kml" TargetMode="External"/><Relationship Id="rId2141" Type="http://schemas.openxmlformats.org/officeDocument/2006/relationships/hyperlink" Target="https://map.geo.admin.ch/?zoom=13&amp;E=2708690&amp;N=1257680&amp;layers=ch.kantone.cadastralwebmap-farbe,ch.swisstopo.amtliches-strassenverzeichnis,ch.bfs.gebaeude_wohnungs_register,KML||https://tinyurl.com/yy7ya4g9/ZH/0294_bdg_erw.kml" TargetMode="External"/><Relationship Id="rId113" Type="http://schemas.openxmlformats.org/officeDocument/2006/relationships/hyperlink" Target="https://map.geo.admin.ch/?zoom=13&amp;E=2678302&amp;N=1242423&amp;layers=ch.kantone.cadastralwebmap-farbe,ch.swisstopo.amtliches-strassenverzeichnis,ch.bfs.gebaeude_wohnungs_register,KML||https://tinyurl.com/yy7ya4g9/ZH/0014_bdg_erw.kml" TargetMode="External"/><Relationship Id="rId320" Type="http://schemas.openxmlformats.org/officeDocument/2006/relationships/hyperlink" Target="https://map.geo.admin.ch/?zoom=13&amp;E=2685193.659&amp;N=1257914.725&amp;layers=ch.kantone.cadastralwebmap-farbe,ch.swisstopo.amtliches-strassenverzeichnis,ch.bfs.gebaeude_wohnungs_register,KML||https://tinyurl.com/yy7ya4g9/ZH/0062_bdg_erw.kml" TargetMode="External"/><Relationship Id="rId558" Type="http://schemas.openxmlformats.org/officeDocument/2006/relationships/hyperlink" Target="https://map.geo.admin.ch/?zoom=13&amp;E=2676497.755&amp;N=1259080.572&amp;layers=ch.kantone.cadastralwebmap-farbe,ch.swisstopo.amtliches-strassenverzeichnis,ch.bfs.gebaeude_wohnungs_register,KML||https://tinyurl.com/yy7ya4g9/ZH/0086_bdg_erw.kml" TargetMode="External"/><Relationship Id="rId765" Type="http://schemas.openxmlformats.org/officeDocument/2006/relationships/hyperlink" Target="https://map.geo.admin.ch/?zoom=13&amp;E=2703032.865&amp;N=1235055.941&amp;layers=ch.kantone.cadastralwebmap-farbe,ch.swisstopo.amtliches-strassenverzeichnis,ch.bfs.gebaeude_wohnungs_register,KML||https://tinyurl.com/yy7ya4g9/ZH/0112_bdg_erw.kml" TargetMode="External"/><Relationship Id="rId972" Type="http://schemas.openxmlformats.org/officeDocument/2006/relationships/hyperlink" Target="https://map.geo.admin.ch/?zoom=13&amp;E=2704715.505&amp;N=1242944.284&amp;layers=ch.kantone.cadastralwebmap-farbe,ch.swisstopo.amtliches-strassenverzeichnis,ch.bfs.gebaeude_wohnungs_register,KML||https://tinyurl.com/yy7ya4g9/ZH/0121_bdg_erw.kml" TargetMode="External"/><Relationship Id="rId1188" Type="http://schemas.openxmlformats.org/officeDocument/2006/relationships/hyperlink" Target="https://map.geo.admin.ch/?zoom=13&amp;E=2684008.53&amp;N=1240192.778&amp;layers=ch.kantone.cadastralwebmap-farbe,ch.swisstopo.amtliches-strassenverzeichnis,ch.bfs.gebaeude_wohnungs_register,KML||https://tinyurl.com/yy7ya4g9/ZH/0139_bdg_erw.kml" TargetMode="External"/><Relationship Id="rId1395" Type="http://schemas.openxmlformats.org/officeDocument/2006/relationships/hyperlink" Target="https://map.geo.admin.ch/?zoom=13&amp;E=2697832.924&amp;N=1232480.803&amp;layers=ch.kantone.cadastralwebmap-farbe,ch.swisstopo.amtliches-strassenverzeichnis,ch.bfs.gebaeude_wohnungs_register,KML||https://tinyurl.com/yy7ya4g9/ZH/0158_bdg_erw.kml" TargetMode="External"/><Relationship Id="rId2001" Type="http://schemas.openxmlformats.org/officeDocument/2006/relationships/hyperlink" Target="https://map.geo.admin.ch/?zoom=13&amp;E=2672346.075&amp;N=1253497.523&amp;layers=ch.kantone.cadastralwebmap-farbe,ch.swisstopo.amtliches-strassenverzeichnis,ch.bfs.gebaeude_wohnungs_register,KML||https://tinyurl.com/yy7ya4g9/ZH/0246_bdg_erw.kml" TargetMode="External"/><Relationship Id="rId418" Type="http://schemas.openxmlformats.org/officeDocument/2006/relationships/hyperlink" Target="https://map.geo.admin.ch/?zoom=13&amp;E=2684933.446&amp;N=1254000.316&amp;layers=ch.kantone.cadastralwebmap-farbe,ch.swisstopo.amtliches-strassenverzeichnis,ch.bfs.gebaeude_wohnungs_register,KML||https://tinyurl.com/yy7ya4g9/ZH/0066_bdg_erw.kml" TargetMode="External"/><Relationship Id="rId625" Type="http://schemas.openxmlformats.org/officeDocument/2006/relationships/hyperlink" Target="https://map.geo.admin.ch/?zoom=13&amp;E=2681419.272&amp;N=1258831.033&amp;layers=ch.kantone.cadastralwebmap-farbe,ch.swisstopo.amtliches-strassenverzeichnis,ch.bfs.gebaeude_wohnungs_register,KML||https://tinyurl.com/yy7ya4g9/ZH/0092_bdg_erw.kml" TargetMode="External"/><Relationship Id="rId832" Type="http://schemas.openxmlformats.org/officeDocument/2006/relationships/hyperlink" Target="https://map.geo.admin.ch/?zoom=13&amp;E=2704311.959&amp;N=1241362.176&amp;layers=ch.kantone.cadastralwebmap-farbe,ch.swisstopo.amtliches-strassenverzeichnis,ch.bfs.gebaeude_wohnungs_register,KML||https://tinyurl.com/yy7ya4g9/ZH/0117_bdg_erw.kml" TargetMode="External"/><Relationship Id="rId1048" Type="http://schemas.openxmlformats.org/officeDocument/2006/relationships/hyperlink" Target="https://map.geo.admin.ch/?zoom=13&amp;E=2682108.285&amp;N=1240681.811&amp;layers=ch.kantone.cadastralwebmap-farbe,ch.swisstopo.amtliches-strassenverzeichnis,ch.bfs.gebaeude_wohnungs_register,KML||https://tinyurl.com/yy7ya4g9/ZH/0131_bdg_erw.kml" TargetMode="External"/><Relationship Id="rId1255" Type="http://schemas.openxmlformats.org/officeDocument/2006/relationships/hyperlink" Target="https://map.geo.admin.ch/?zoom=13&amp;E=2687323.924&amp;N=1239591.128&amp;layers=ch.kantone.cadastralwebmap-farbe,ch.swisstopo.amtliches-strassenverzeichnis,ch.bfs.gebaeude_wohnungs_register,KML||https://tinyurl.com/yy7ya4g9/ZH/0151_bdg_erw.kml" TargetMode="External"/><Relationship Id="rId1462" Type="http://schemas.openxmlformats.org/officeDocument/2006/relationships/hyperlink" Target="https://map.geo.admin.ch/?zoom=13&amp;E=2688169.304&amp;N=1244444.878&amp;layers=ch.kantone.cadastralwebmap-farbe,ch.swisstopo.amtliches-strassenverzeichnis,ch.bfs.gebaeude_wohnungs_register,KML||https://tinyurl.com/yy7ya4g9/ZH/0161_bdg_erw.kml" TargetMode="External"/><Relationship Id="rId1115" Type="http://schemas.openxmlformats.org/officeDocument/2006/relationships/hyperlink" Target="https://map.geo.admin.ch/?zoom=13&amp;E=2686282.701&amp;N=1236335.718&amp;layers=ch.kantone.cadastralwebmap-farbe,ch.swisstopo.amtliches-strassenverzeichnis,ch.bfs.gebaeude_wohnungs_register,KML||https://tinyurl.com/yy7ya4g9/ZH/0137_bdg_erw.kml" TargetMode="External"/><Relationship Id="rId1322" Type="http://schemas.openxmlformats.org/officeDocument/2006/relationships/hyperlink" Target="https://map.geo.admin.ch/?zoom=13&amp;E=2686867.896&amp;N=1241712.09&amp;layers=ch.kantone.cadastralwebmap-farbe,ch.swisstopo.amtliches-strassenverzeichnis,ch.bfs.gebaeude_wohnungs_register,KML||https://tinyurl.com/yy7ya4g9/ZH/0154_bdg_erw.kml" TargetMode="External"/><Relationship Id="rId1767" Type="http://schemas.openxmlformats.org/officeDocument/2006/relationships/hyperlink" Target="https://map.geo.admin.ch/?zoom=13&amp;E=2694166&amp;N=1249687&amp;layers=ch.kantone.cadastralwebmap-farbe,ch.swisstopo.amtliches-strassenverzeichnis,ch.bfs.gebaeude_wohnungs_register,KML||https://tinyurl.com/yy7ya4g9/ZH/0199_bdg_erw.kml" TargetMode="External"/><Relationship Id="rId1974" Type="http://schemas.openxmlformats.org/officeDocument/2006/relationships/hyperlink" Target="https://map.geo.admin.ch/?zoom=13&amp;E=2671684.921&amp;N=1251752.856&amp;layers=ch.kantone.cadastralwebmap-farbe,ch.swisstopo.amtliches-strassenverzeichnis,ch.bfs.gebaeude_wohnungs_register,KML||https://tinyurl.com/yy7ya4g9/ZH/0243_bdg_erw.kml" TargetMode="External"/><Relationship Id="rId59" Type="http://schemas.openxmlformats.org/officeDocument/2006/relationships/hyperlink" Target="https://map.geo.admin.ch/?zoom=13&amp;E=2680153.011&amp;N=1230552.982&amp;layers=ch.kantone.cadastralwebmap-farbe,ch.swisstopo.amtliches-strassenverzeichnis,ch.bfs.gebaeude_wohnungs_register,KML||https://tinyurl.com/yy7ya4g9/ZH/0006_bdg_erw.kml" TargetMode="External"/><Relationship Id="rId1627" Type="http://schemas.openxmlformats.org/officeDocument/2006/relationships/hyperlink" Target="https://map.geo.admin.ch/?zoom=13&amp;E=2688585.573&amp;N=1250797.854&amp;layers=ch.kantone.cadastralwebmap-farbe,ch.swisstopo.amtliches-strassenverzeichnis,ch.bfs.gebaeude_wohnungs_register,KML||https://tinyurl.com/yy7ya4g9/ZH/0191_bdg_erw.kml" TargetMode="External"/><Relationship Id="rId1834" Type="http://schemas.openxmlformats.org/officeDocument/2006/relationships/hyperlink" Target="https://map.geo.admin.ch/?zoom=13&amp;E=2692263.556&amp;N=1267983.216&amp;layers=ch.kantone.cadastralwebmap-farbe,ch.swisstopo.amtliches-strassenverzeichnis,ch.bfs.gebaeude_wohnungs_register,KML||https://tinyurl.com/yy7ya4g9/ZH/0223_bdg_erw.kml" TargetMode="External"/><Relationship Id="rId2096" Type="http://schemas.openxmlformats.org/officeDocument/2006/relationships/hyperlink" Target="https://map.geo.admin.ch/?zoom=13&amp;E=2691431&amp;N=1233316&amp;layers=ch.kantone.cadastralwebmap-farbe,ch.swisstopo.amtliches-strassenverzeichnis,ch.bfs.gebaeude_wohnungs_register,KML||https://tinyurl.com/yy7ya4g9/ZH/0293_bdg_erw.kml" TargetMode="External"/><Relationship Id="rId1901" Type="http://schemas.openxmlformats.org/officeDocument/2006/relationships/hyperlink" Target="https://map.geo.admin.ch/?zoom=13&amp;E=2692297.558&amp;N=1263472.819&amp;layers=ch.kantone.cadastralwebmap-farbe,ch.swisstopo.amtliches-strassenverzeichnis,ch.bfs.gebaeude_wohnungs_register,KML||https://tinyurl.com/yy7ya4g9/ZH/0230_bdg_erw.kml" TargetMode="External"/><Relationship Id="rId275" Type="http://schemas.openxmlformats.org/officeDocument/2006/relationships/hyperlink" Target="https://map.geo.admin.ch/?zoom=13&amp;E=2680711&amp;N=1262283&amp;layers=ch.kantone.cadastralwebmap-farbe,ch.swisstopo.amtliches-strassenverzeichnis,ch.bfs.gebaeude_wohnungs_register,KML||https://tinyurl.com/yy7ya4g9/ZH/0060_bdg_erw.kml" TargetMode="External"/><Relationship Id="rId482" Type="http://schemas.openxmlformats.org/officeDocument/2006/relationships/hyperlink" Target="https://map.geo.admin.ch/?zoom=13&amp;E=2684221.719&amp;N=1259772.135&amp;layers=ch.kantone.cadastralwebmap-farbe,ch.swisstopo.amtliches-strassenverzeichnis,ch.bfs.gebaeude_wohnungs_register,KML||https://tinyurl.com/yy7ya4g9/ZH/0072_bdg_erw.kml" TargetMode="External"/><Relationship Id="rId2163" Type="http://schemas.openxmlformats.org/officeDocument/2006/relationships/hyperlink" Target="https://map.geo.admin.ch/?zoom=13&amp;E=2694197.973&amp;N=1253970.479&amp;layers=ch.kantone.cadastralwebmap-farbe,ch.swisstopo.amtliches-strassenverzeichnis,ch.bfs.gebaeude_wohnungs_register,KML||https://tinyurl.com/yy7ya4g9/ZH/0296_bdg_erw.kml" TargetMode="External"/><Relationship Id="rId135" Type="http://schemas.openxmlformats.org/officeDocument/2006/relationships/hyperlink" Target="https://map.geo.admin.ch/?zoom=13&amp;E=2693753.64&amp;N=1269012.064&amp;layers=ch.kantone.cadastralwebmap-farbe,ch.swisstopo.amtliches-strassenverzeichnis,ch.bfs.gebaeude_wohnungs_register,KML||https://tinyurl.com/yy7ya4g9/ZH/0031_bdg_erw.kml" TargetMode="External"/><Relationship Id="rId342" Type="http://schemas.openxmlformats.org/officeDocument/2006/relationships/hyperlink" Target="https://map.geo.admin.ch/?zoom=13&amp;E=2686696.187&amp;N=1255816.677&amp;layers=ch.kantone.cadastralwebmap-farbe,ch.swisstopo.amtliches-strassenverzeichnis,ch.bfs.gebaeude_wohnungs_register,KML||https://tinyurl.com/yy7ya4g9/ZH/0062_bdg_erw.kml" TargetMode="External"/><Relationship Id="rId787" Type="http://schemas.openxmlformats.org/officeDocument/2006/relationships/hyperlink" Target="https://map.geo.admin.ch/?zoom=13&amp;E=2706589.123&amp;N=1237266.397&amp;layers=ch.kantone.cadastralwebmap-farbe,ch.swisstopo.amtliches-strassenverzeichnis,ch.bfs.gebaeude_wohnungs_register,KML||https://tinyurl.com/yy7ya4g9/ZH/0113_bdg_erw.kml" TargetMode="External"/><Relationship Id="rId994" Type="http://schemas.openxmlformats.org/officeDocument/2006/relationships/hyperlink" Target="https://map.geo.admin.ch/?zoom=13&amp;E=2703957.787&amp;N=1243136.743&amp;layers=ch.kantone.cadastralwebmap-farbe,ch.swisstopo.amtliches-strassenverzeichnis,ch.bfs.gebaeude_wohnungs_register,KML||https://tinyurl.com/yy7ya4g9/ZH/0121_bdg_erw.kml" TargetMode="External"/><Relationship Id="rId2023" Type="http://schemas.openxmlformats.org/officeDocument/2006/relationships/hyperlink" Target="https://map.geo.admin.ch/?zoom=13&amp;E=2677366&amp;N=1246191&amp;layers=ch.kantone.cadastralwebmap-farbe,ch.swisstopo.amtliches-strassenverzeichnis,ch.bfs.gebaeude_wohnungs_register,KML||https://tinyurl.com/yy7ya4g9/ZH/0248_bdg_erw.kml" TargetMode="External"/><Relationship Id="rId202" Type="http://schemas.openxmlformats.org/officeDocument/2006/relationships/hyperlink" Target="https://map.geo.admin.ch/?zoom=13&amp;E=2681961&amp;N=1263993&amp;layers=ch.kantone.cadastralwebmap-farbe,ch.swisstopo.amtliches-strassenverzeichnis,ch.bfs.gebaeude_wohnungs_register,KML||https://tinyurl.com/yy7ya4g9/ZH/0053_bdg_erw.kml" TargetMode="External"/><Relationship Id="rId647" Type="http://schemas.openxmlformats.org/officeDocument/2006/relationships/hyperlink" Target="https://map.geo.admin.ch/?zoom=13&amp;E=2678439.117&amp;N=1255864.187&amp;layers=ch.kantone.cadastralwebmap-farbe,ch.swisstopo.amtliches-strassenverzeichnis,ch.bfs.gebaeude_wohnungs_register,KML||https://tinyurl.com/yy7ya4g9/ZH/0096_bdg_erw.kml" TargetMode="External"/><Relationship Id="rId854" Type="http://schemas.openxmlformats.org/officeDocument/2006/relationships/hyperlink" Target="https://map.geo.admin.ch/?zoom=13&amp;E=2706010.325&amp;N=1240243.224&amp;layers=ch.kantone.cadastralwebmap-farbe,ch.swisstopo.amtliches-strassenverzeichnis,ch.bfs.gebaeude_wohnungs_register,KML||https://tinyurl.com/yy7ya4g9/ZH/0117_bdg_erw.kml" TargetMode="External"/><Relationship Id="rId1277" Type="http://schemas.openxmlformats.org/officeDocument/2006/relationships/hyperlink" Target="https://map.geo.admin.ch/?zoom=13&amp;E=2690250.669&amp;N=1240061.206&amp;layers=ch.kantone.cadastralwebmap-farbe,ch.swisstopo.amtliches-strassenverzeichnis,ch.bfs.gebaeude_wohnungs_register,KML||https://tinyurl.com/yy7ya4g9/ZH/0152_bdg_erw.kml" TargetMode="External"/><Relationship Id="rId1484" Type="http://schemas.openxmlformats.org/officeDocument/2006/relationships/hyperlink" Target="https://map.geo.admin.ch/?zoom=13&amp;E=2699635.36&amp;N=1250073.975&amp;layers=ch.kantone.cadastralwebmap-farbe,ch.swisstopo.amtliches-strassenverzeichnis,ch.bfs.gebaeude_wohnungs_register,KML||https://tinyurl.com/yy7ya4g9/ZH/0172_bdg_erw.kml" TargetMode="External"/><Relationship Id="rId1691" Type="http://schemas.openxmlformats.org/officeDocument/2006/relationships/hyperlink" Target="https://map.geo.admin.ch/?zoom=13&amp;E=2694762&amp;N=1245167&amp;layers=ch.kantone.cadastralwebmap-farbe,ch.swisstopo.amtliches-strassenverzeichnis,ch.bfs.gebaeude_wohnungs_register,KML||https://tinyurl.com/yy7ya4g9/ZH/0198_bdg_erw.kml" TargetMode="External"/><Relationship Id="rId507" Type="http://schemas.openxmlformats.org/officeDocument/2006/relationships/hyperlink" Target="https://map.geo.admin.ch/?zoom=13&amp;E=2672488.54&amp;N=1258467.317&amp;layers=ch.kantone.cadastralwebmap-farbe,ch.swisstopo.amtliches-strassenverzeichnis,ch.bfs.gebaeude_wohnungs_register,KML||https://tinyurl.com/yy7ya4g9/ZH/0082_bdg_erw.kml" TargetMode="External"/><Relationship Id="rId714" Type="http://schemas.openxmlformats.org/officeDocument/2006/relationships/hyperlink" Target="https://map.geo.admin.ch/?zoom=13&amp;E=2682673.157&amp;N=1255884.893&amp;layers=ch.kantone.cadastralwebmap-farbe,ch.swisstopo.amtliches-strassenverzeichnis,ch.bfs.gebaeude_wohnungs_register,KML||https://tinyurl.com/yy7ya4g9/ZH/0097_bdg_erw.kml" TargetMode="External"/><Relationship Id="rId921" Type="http://schemas.openxmlformats.org/officeDocument/2006/relationships/hyperlink" Target="https://map.geo.admin.ch/?zoom=13&amp;E=2707326.599&amp;N=1235093.872&amp;layers=ch.kantone.cadastralwebmap-farbe,ch.swisstopo.amtliches-strassenverzeichnis,ch.bfs.gebaeude_wohnungs_register,KML||https://tinyurl.com/yy7ya4g9/ZH/0118_bdg_erw.kml" TargetMode="External"/><Relationship Id="rId1137" Type="http://schemas.openxmlformats.org/officeDocument/2006/relationships/hyperlink" Target="https://map.geo.admin.ch/?zoom=13&amp;E=2686176.197&amp;N=1236229.79&amp;layers=ch.kantone.cadastralwebmap-farbe,ch.swisstopo.amtliches-strassenverzeichnis,ch.bfs.gebaeude_wohnungs_register,KML||https://tinyurl.com/yy7ya4g9/ZH/0137_bdg_erw.kml" TargetMode="External"/><Relationship Id="rId1344" Type="http://schemas.openxmlformats.org/officeDocument/2006/relationships/hyperlink" Target="https://map.geo.admin.ch/?zoom=13&amp;E=2694679&amp;N=1235465&amp;layers=ch.kantone.cadastralwebmap-farbe,ch.swisstopo.amtliches-strassenverzeichnis,ch.bfs.gebaeude_wohnungs_register,KML||https://tinyurl.com/yy7ya4g9/ZH/0155_bdg_erw.kml" TargetMode="External"/><Relationship Id="rId1551" Type="http://schemas.openxmlformats.org/officeDocument/2006/relationships/hyperlink" Target="https://map.geo.admin.ch/?zoom=13&amp;E=2706105.57&amp;N=1253469.708&amp;layers=ch.kantone.cadastralwebmap-farbe,ch.swisstopo.amtliches-strassenverzeichnis,ch.bfs.gebaeude_wohnungs_register,KML||https://tinyurl.com/yy7ya4g9/ZH/0181_bdg_erw.kml" TargetMode="External"/><Relationship Id="rId1789" Type="http://schemas.openxmlformats.org/officeDocument/2006/relationships/hyperlink" Target="https://map.geo.admin.ch/?zoom=13&amp;E=2689685.473&amp;N=1252716.77&amp;layers=ch.kantone.cadastralwebmap-farbe,ch.swisstopo.amtliches-strassenverzeichnis,ch.bfs.gebaeude_wohnungs_register,KML||https://tinyurl.com/yy7ya4g9/ZH/0200_bdg_erw.kml" TargetMode="External"/><Relationship Id="rId1996" Type="http://schemas.openxmlformats.org/officeDocument/2006/relationships/hyperlink" Target="https://map.geo.admin.ch/?zoom=13&amp;E=2678106.904&amp;N=1251084.422&amp;layers=ch.kantone.cadastralwebmap-farbe,ch.swisstopo.amtliches-strassenverzeichnis,ch.bfs.gebaeude_wohnungs_register,KML||https://tinyurl.com/yy7ya4g9/ZH/0245_bdg_erw.kml" TargetMode="External"/><Relationship Id="rId50" Type="http://schemas.openxmlformats.org/officeDocument/2006/relationships/hyperlink" Target="https://map.geo.admin.ch/?zoom=13&amp;E=2675914&amp;N=1239160&amp;layers=ch.kantone.cadastralwebmap-farbe,ch.swisstopo.amtliches-strassenverzeichnis,ch.bfs.gebaeude_wohnungs_register,KML||https://tinyurl.com/yy7ya4g9/ZH/0005_bdg_erw.kml" TargetMode="External"/><Relationship Id="rId1204" Type="http://schemas.openxmlformats.org/officeDocument/2006/relationships/hyperlink" Target="https://map.geo.admin.ch/?zoom=13&amp;E=2683690.867&amp;N=1240344.805&amp;layers=ch.kantone.cadastralwebmap-farbe,ch.swisstopo.amtliches-strassenverzeichnis,ch.bfs.gebaeude_wohnungs_register,KML||https://tinyurl.com/yy7ya4g9/ZH/0139_bdg_erw.kml" TargetMode="External"/><Relationship Id="rId1411" Type="http://schemas.openxmlformats.org/officeDocument/2006/relationships/hyperlink" Target="https://map.geo.admin.ch/?zoom=13&amp;E=2697582.626&amp;N=1232603.321&amp;layers=ch.kantone.cadastralwebmap-farbe,ch.swisstopo.amtliches-strassenverzeichnis,ch.bfs.gebaeude_wohnungs_register,KML||https://tinyurl.com/yy7ya4g9/ZH/0158_bdg_erw.kml" TargetMode="External"/><Relationship Id="rId1649" Type="http://schemas.openxmlformats.org/officeDocument/2006/relationships/hyperlink" Target="https://map.geo.admin.ch/?zoom=13&amp;E=2694347.522&amp;N=1239721.126&amp;layers=ch.kantone.cadastralwebmap-farbe,ch.swisstopo.amtliches-strassenverzeichnis,ch.bfs.gebaeude_wohnungs_register,KML||https://tinyurl.com/yy7ya4g9/ZH/0192_bdg_erw.kml" TargetMode="External"/><Relationship Id="rId1856" Type="http://schemas.openxmlformats.org/officeDocument/2006/relationships/hyperlink" Target="https://map.geo.admin.ch/?zoom=13&amp;E=2698458&amp;N=1265871&amp;layers=ch.kantone.cadastralwebmap-farbe,ch.swisstopo.amtliches-strassenverzeichnis,ch.bfs.gebaeude_wohnungs_register,KML||https://tinyurl.com/yy7ya4g9/ZH/0227_bdg_erw.kml" TargetMode="External"/><Relationship Id="rId1509" Type="http://schemas.openxmlformats.org/officeDocument/2006/relationships/hyperlink" Target="https://map.geo.admin.ch/?zoom=13&amp;E=2695080.457&amp;N=1255496.345&amp;layers=ch.kantone.cadastralwebmap-farbe,ch.swisstopo.amtliches-strassenverzeichnis,ch.bfs.gebaeude_wohnungs_register,KML||https://tinyurl.com/yy7ya4g9/ZH/0176_bdg_erw.kml" TargetMode="External"/><Relationship Id="rId1716" Type="http://schemas.openxmlformats.org/officeDocument/2006/relationships/hyperlink" Target="https://map.geo.admin.ch/?zoom=13&amp;E=2694708.235&amp;N=1247434.842&amp;layers=ch.kantone.cadastralwebmap-farbe,ch.swisstopo.amtliches-strassenverzeichnis,ch.bfs.gebaeude_wohnungs_register,KML||https://tinyurl.com/yy7ya4g9/ZH/0198_bdg_erw.kml" TargetMode="External"/><Relationship Id="rId1923" Type="http://schemas.openxmlformats.org/officeDocument/2006/relationships/hyperlink" Target="https://map.geo.admin.ch/?zoom=13&amp;E=2675454.21&amp;N=1243324.479&amp;layers=ch.kantone.cadastralwebmap-farbe,ch.swisstopo.amtliches-strassenverzeichnis,ch.bfs.gebaeude_wohnungs_register,KML||https://tinyurl.com/yy7ya4g9/ZH/0241_bdg_erw.kml" TargetMode="External"/><Relationship Id="rId297" Type="http://schemas.openxmlformats.org/officeDocument/2006/relationships/hyperlink" Target="https://map.geo.admin.ch/?zoom=13&amp;E=2685493.822&amp;N=1255790.096&amp;layers=ch.kantone.cadastralwebmap-farbe,ch.swisstopo.amtliches-strassenverzeichnis,ch.bfs.gebaeude_wohnungs_register,KML||https://tinyurl.com/yy7ya4g9/ZH/0062_bdg_erw.kml" TargetMode="External"/><Relationship Id="rId2185" Type="http://schemas.openxmlformats.org/officeDocument/2006/relationships/hyperlink" Target="https://map.geo.admin.ch/?zoom=13&amp;E=2696656.927&amp;N=1252252.288&amp;layers=ch.kantone.cadastralwebmap-farbe,ch.swisstopo.amtliches-strassenverzeichnis,ch.bfs.gebaeude_wohnungs_register,KML||https://tinyurl.com/yy7ya4g9/ZH/0296_bdg_erw.kml" TargetMode="External"/><Relationship Id="rId157" Type="http://schemas.openxmlformats.org/officeDocument/2006/relationships/hyperlink" Target="https://map.geo.admin.ch/?zoom=13&amp;E=2698924&amp;N=1270385.875&amp;layers=ch.kantone.cadastralwebmap-farbe,ch.swisstopo.amtliches-strassenverzeichnis,ch.bfs.gebaeude_wohnungs_register,KML||https://tinyurl.com/yy7ya4g9/ZH/0039_bdg_erw.kml" TargetMode="External"/><Relationship Id="rId364" Type="http://schemas.openxmlformats.org/officeDocument/2006/relationships/hyperlink" Target="https://map.geo.admin.ch/?zoom=13&amp;E=2686014.03&amp;N=1257562.06&amp;layers=ch.kantone.cadastralwebmap-farbe,ch.swisstopo.amtliches-strassenverzeichnis,ch.bfs.gebaeude_wohnungs_register,KML||https://tinyurl.com/yy7ya4g9/ZH/0062_bdg_erw.kml" TargetMode="External"/><Relationship Id="rId2045" Type="http://schemas.openxmlformats.org/officeDocument/2006/relationships/hyperlink" Target="https://map.geo.admin.ch/?zoom=13&amp;E=2673706.327&amp;N=1249154.024&amp;layers=ch.kantone.cadastralwebmap-farbe,ch.swisstopo.amtliches-strassenverzeichnis,ch.bfs.gebaeude_wohnungs_register,KML||https://tinyurl.com/yy7ya4g9/ZH/0250_bdg_erw.kml" TargetMode="External"/><Relationship Id="rId571" Type="http://schemas.openxmlformats.org/officeDocument/2006/relationships/hyperlink" Target="https://map.geo.admin.ch/?zoom=13&amp;E=2677610.991&amp;N=1261562&amp;layers=ch.kantone.cadastralwebmap-farbe,ch.swisstopo.amtliches-strassenverzeichnis,ch.bfs.gebaeude_wohnungs_register,KML||https://tinyurl.com/yy7ya4g9/ZH/0088_bdg_erw.kml" TargetMode="External"/><Relationship Id="rId669" Type="http://schemas.openxmlformats.org/officeDocument/2006/relationships/hyperlink" Target="https://map.geo.admin.ch/?zoom=13&amp;E=2677875.786&amp;N=1253716.554&amp;layers=ch.kantone.cadastralwebmap-farbe,ch.swisstopo.amtliches-strassenverzeichnis,ch.bfs.gebaeude_wohnungs_register,KML||https://tinyurl.com/yy7ya4g9/ZH/0096_bdg_erw.kml" TargetMode="External"/><Relationship Id="rId876" Type="http://schemas.openxmlformats.org/officeDocument/2006/relationships/hyperlink" Target="https://map.geo.admin.ch/?zoom=13&amp;E=2707722.786&amp;N=1239506.253&amp;layers=ch.kantone.cadastralwebmap-farbe,ch.swisstopo.amtliches-strassenverzeichnis,ch.bfs.gebaeude_wohnungs_register,KML||https://tinyurl.com/yy7ya4g9/ZH/0117_bdg_erw.kml" TargetMode="External"/><Relationship Id="rId1299" Type="http://schemas.openxmlformats.org/officeDocument/2006/relationships/hyperlink" Target="https://map.geo.admin.ch/?zoom=13&amp;E=2700747.174&amp;N=1234573.998&amp;layers=ch.kantone.cadastralwebmap-farbe,ch.swisstopo.amtliches-strassenverzeichnis,ch.bfs.gebaeude_wohnungs_register,KML||https://tinyurl.com/yy7ya4g9/ZH/0153_bdg_erw.kml" TargetMode="External"/><Relationship Id="rId224" Type="http://schemas.openxmlformats.org/officeDocument/2006/relationships/hyperlink" Target="https://map.geo.admin.ch/?zoom=13&amp;E=2689139.177&amp;N=1253191.564&amp;layers=ch.kantone.cadastralwebmap-farbe,ch.swisstopo.amtliches-strassenverzeichnis,ch.bfs.gebaeude_wohnungs_register,KML||https://tinyurl.com/yy7ya4g9/ZH/0054_bdg_erw.kml" TargetMode="External"/><Relationship Id="rId431" Type="http://schemas.openxmlformats.org/officeDocument/2006/relationships/hyperlink" Target="https://map.geo.admin.ch/?zoom=13&amp;E=2682947.374&amp;N=1273937.167&amp;layers=ch.kantone.cadastralwebmap-farbe,ch.swisstopo.amtliches-strassenverzeichnis,ch.bfs.gebaeude_wohnungs_register,KML||https://tinyurl.com/yy7ya4g9/ZH/0067_bdg_erw.kml" TargetMode="External"/><Relationship Id="rId529" Type="http://schemas.openxmlformats.org/officeDocument/2006/relationships/hyperlink" Target="https://map.geo.admin.ch/?zoom=13&amp;E=2675622.862&amp;N=1257111.925&amp;layers=ch.kantone.cadastralwebmap-farbe,ch.swisstopo.amtliches-strassenverzeichnis,ch.bfs.gebaeude_wohnungs_register,KML||https://tinyurl.com/yy7ya4g9/ZH/0083_bdg_erw.kml" TargetMode="External"/><Relationship Id="rId736" Type="http://schemas.openxmlformats.org/officeDocument/2006/relationships/hyperlink" Target="https://map.geo.admin.ch/?zoom=13&amp;E=2675976.75&amp;N=1261432.875&amp;layers=ch.kantone.cadastralwebmap-farbe,ch.swisstopo.amtliches-strassenverzeichnis,ch.bfs.gebaeude_wohnungs_register,KML||https://tinyurl.com/yy7ya4g9/ZH/0101_bdg_erw.kml" TargetMode="External"/><Relationship Id="rId1061" Type="http://schemas.openxmlformats.org/officeDocument/2006/relationships/hyperlink" Target="https://map.geo.admin.ch/?zoom=13&amp;E=2684027.276&amp;N=1241205.331&amp;layers=ch.kantone.cadastralwebmap-farbe,ch.swisstopo.amtliches-strassenverzeichnis,ch.bfs.gebaeude_wohnungs_register,KML||https://tinyurl.com/yy7ya4g9/ZH/0135_bdg_erw.kml" TargetMode="External"/><Relationship Id="rId1159" Type="http://schemas.openxmlformats.org/officeDocument/2006/relationships/hyperlink" Target="https://map.geo.admin.ch/?zoom=13&amp;E=2694631&amp;N=1229009&amp;layers=ch.kantone.cadastralwebmap-farbe,ch.swisstopo.amtliches-strassenverzeichnis,ch.bfs.gebaeude_wohnungs_register,KML||https://tinyurl.com/yy7ya4g9/ZH/0138_bdg_erw.kml" TargetMode="External"/><Relationship Id="rId1366" Type="http://schemas.openxmlformats.org/officeDocument/2006/relationships/hyperlink" Target="https://map.geo.admin.ch/?zoom=13&amp;E=2691309.194&amp;N=1235872.16&amp;layers=ch.kantone.cadastralwebmap-farbe,ch.swisstopo.amtliches-strassenverzeichnis,ch.bfs.gebaeude_wohnungs_register,KML||https://tinyurl.com/yy7ya4g9/ZH/0156_bdg_erw.kml" TargetMode="External"/><Relationship Id="rId2112" Type="http://schemas.openxmlformats.org/officeDocument/2006/relationships/hyperlink" Target="https://map.geo.admin.ch/?zoom=13&amp;E=2694330.41&amp;N=1231092.252&amp;layers=ch.kantone.cadastralwebmap-farbe,ch.swisstopo.amtliches-strassenverzeichnis,ch.bfs.gebaeude_wohnungs_register,KML||https://tinyurl.com/yy7ya4g9/ZH/0293_bdg_erw.kml" TargetMode="External"/><Relationship Id="rId943" Type="http://schemas.openxmlformats.org/officeDocument/2006/relationships/hyperlink" Target="https://map.geo.admin.ch/?zoom=13&amp;E=2700732.737&amp;N=1244231.408&amp;layers=ch.kantone.cadastralwebmap-farbe,ch.swisstopo.amtliches-strassenverzeichnis,ch.bfs.gebaeude_wohnungs_register,KML||https://tinyurl.com/yy7ya4g9/ZH/0119_bdg_erw.kml" TargetMode="External"/><Relationship Id="rId1019" Type="http://schemas.openxmlformats.org/officeDocument/2006/relationships/hyperlink" Target="https://map.geo.admin.ch/?zoom=13&amp;E=2681751.396&amp;N=1241381.805&amp;layers=ch.kantone.cadastralwebmap-farbe,ch.swisstopo.amtliches-strassenverzeichnis,ch.bfs.gebaeude_wohnungs_register,KML||https://tinyurl.com/yy7ya4g9/ZH/0131_bdg_erw.kml" TargetMode="External"/><Relationship Id="rId1573" Type="http://schemas.openxmlformats.org/officeDocument/2006/relationships/hyperlink" Target="https://map.geo.admin.ch/?zoom=13&amp;E=2689276&amp;N=1250113&amp;layers=ch.kantone.cadastralwebmap-farbe,ch.swisstopo.amtliches-strassenverzeichnis,ch.bfs.gebaeude_wohnungs_register,KML||https://tinyurl.com/yy7ya4g9/ZH/0191_bdg_erw.kml" TargetMode="External"/><Relationship Id="rId1780" Type="http://schemas.openxmlformats.org/officeDocument/2006/relationships/hyperlink" Target="https://map.geo.admin.ch/?zoom=13&amp;E=2690089.051&amp;N=1252545.038&amp;layers=ch.kantone.cadastralwebmap-farbe,ch.swisstopo.amtliches-strassenverzeichnis,ch.bfs.gebaeude_wohnungs_register,KML||https://tinyurl.com/yy7ya4g9/ZH/0200_bdg_erw.kml" TargetMode="External"/><Relationship Id="rId1878" Type="http://schemas.openxmlformats.org/officeDocument/2006/relationships/hyperlink" Target="https://map.geo.admin.ch/?zoom=13&amp;E=2706293&amp;N=1254928&amp;layers=ch.kantone.cadastralwebmap-farbe,ch.swisstopo.amtliches-strassenverzeichnis,ch.bfs.gebaeude_wohnungs_register,KML||https://tinyurl.com/yy7ya4g9/ZH/0228_bdg_erw.kml" TargetMode="External"/><Relationship Id="rId72" Type="http://schemas.openxmlformats.org/officeDocument/2006/relationships/hyperlink" Target="https://map.geo.admin.ch/?zoom=13&amp;E=2674741.618&amp;N=1232021.445&amp;layers=ch.kantone.cadastralwebmap-farbe,ch.swisstopo.amtliches-strassenverzeichnis,ch.bfs.gebaeude_wohnungs_register,KML||https://tinyurl.com/yy7ya4g9/ZH/0008_bdg_erw.kml" TargetMode="External"/><Relationship Id="rId803" Type="http://schemas.openxmlformats.org/officeDocument/2006/relationships/hyperlink" Target="https://map.geo.admin.ch/?zoom=13&amp;E=2700835.367&amp;N=1237446.095&amp;layers=ch.kantone.cadastralwebmap-farbe,ch.swisstopo.amtliches-strassenverzeichnis,ch.bfs.gebaeude_wohnungs_register,KML||https://tinyurl.com/yy7ya4g9/ZH/0116_bdg_erw.kml" TargetMode="External"/><Relationship Id="rId1226" Type="http://schemas.openxmlformats.org/officeDocument/2006/relationships/hyperlink" Target="https://map.geo.admin.ch/?zoom=13&amp;E=2683514.265&amp;N=1239961.592&amp;layers=ch.kantone.cadastralwebmap-farbe,ch.swisstopo.amtliches-strassenverzeichnis,ch.bfs.gebaeude_wohnungs_register,KML||https://tinyurl.com/yy7ya4g9/ZH/0139_bdg_erw.kml" TargetMode="External"/><Relationship Id="rId1433" Type="http://schemas.openxmlformats.org/officeDocument/2006/relationships/hyperlink" Target="https://map.geo.admin.ch/?zoom=13&amp;E=2688604&amp;N=1242723&amp;layers=ch.kantone.cadastralwebmap-farbe,ch.swisstopo.amtliches-strassenverzeichnis,ch.bfs.gebaeude_wohnungs_register,KML||https://tinyurl.com/yy7ya4g9/ZH/0160_bdg_erw.kml" TargetMode="External"/><Relationship Id="rId1640" Type="http://schemas.openxmlformats.org/officeDocument/2006/relationships/hyperlink" Target="https://map.geo.admin.ch/?zoom=13&amp;E=2696447.822&amp;N=1237998.904&amp;layers=ch.kantone.cadastralwebmap-farbe,ch.swisstopo.amtliches-strassenverzeichnis,ch.bfs.gebaeude_wohnungs_register,KML||https://tinyurl.com/yy7ya4g9/ZH/0192_bdg_erw.kml" TargetMode="External"/><Relationship Id="rId1738" Type="http://schemas.openxmlformats.org/officeDocument/2006/relationships/hyperlink" Target="https://map.geo.admin.ch/?zoom=13&amp;E=2693924&amp;N=1251385&amp;layers=ch.kantone.cadastralwebmap-farbe,ch.swisstopo.amtliches-strassenverzeichnis,ch.bfs.gebaeude_wohnungs_register,KML||https://tinyurl.com/yy7ya4g9/ZH/0199_bdg_erw.kml" TargetMode="External"/><Relationship Id="rId1500" Type="http://schemas.openxmlformats.org/officeDocument/2006/relationships/hyperlink" Target="https://map.geo.admin.ch/?zoom=13&amp;E=2694667&amp;N=1256975&amp;layers=ch.kantone.cadastralwebmap-farbe,ch.swisstopo.amtliches-strassenverzeichnis,ch.bfs.gebaeude_wohnungs_register,KML||https://tinyurl.com/yy7ya4g9/ZH/0176_bdg_erw.kml" TargetMode="External"/><Relationship Id="rId1945" Type="http://schemas.openxmlformats.org/officeDocument/2006/relationships/hyperlink" Target="https://map.geo.admin.ch/?zoom=13&amp;E=2673714.195&amp;N=1249959.979&amp;layers=ch.kantone.cadastralwebmap-farbe,ch.swisstopo.amtliches-strassenverzeichnis,ch.bfs.gebaeude_wohnungs_register,KML||https://tinyurl.com/yy7ya4g9/ZH/0243_bdg_erw.kml" TargetMode="External"/><Relationship Id="rId1805" Type="http://schemas.openxmlformats.org/officeDocument/2006/relationships/hyperlink" Target="https://map.geo.admin.ch/?zoom=13&amp;E=2691363.29&amp;N=1251296.996&amp;layers=ch.kantone.cadastralwebmap-farbe,ch.swisstopo.amtliches-strassenverzeichnis,ch.bfs.gebaeude_wohnungs_register,KML||https://tinyurl.com/yy7ya4g9/ZH/0200_bdg_erw.kml" TargetMode="External"/><Relationship Id="rId179" Type="http://schemas.openxmlformats.org/officeDocument/2006/relationships/hyperlink" Target="https://map.geo.admin.ch/?zoom=13&amp;E=2690482.629&amp;N=1255235.231&amp;layers=ch.kantone.cadastralwebmap-farbe,ch.swisstopo.amtliches-strassenverzeichnis,ch.bfs.gebaeude_wohnungs_register,KML||https://tinyurl.com/yy7ya4g9/ZH/0052_bdg_erw.kml" TargetMode="External"/><Relationship Id="rId386" Type="http://schemas.openxmlformats.org/officeDocument/2006/relationships/hyperlink" Target="https://map.geo.admin.ch/?zoom=13&amp;E=2689905.362&amp;N=1257336.117&amp;layers=ch.kantone.cadastralwebmap-farbe,ch.swisstopo.amtliches-strassenverzeichnis,ch.bfs.gebaeude_wohnungs_register,KML||https://tinyurl.com/yy7ya4g9/ZH/0064_bdg_erw.kml" TargetMode="External"/><Relationship Id="rId593" Type="http://schemas.openxmlformats.org/officeDocument/2006/relationships/hyperlink" Target="https://map.geo.admin.ch/?zoom=13&amp;E=2680318&amp;N=1258125&amp;layers=ch.kantone.cadastralwebmap-farbe,ch.swisstopo.amtliches-strassenverzeichnis,ch.bfs.gebaeude_wohnungs_register,KML||https://tinyurl.com/yy7ya4g9/ZH/0090_bdg_erw.kml" TargetMode="External"/><Relationship Id="rId2067" Type="http://schemas.openxmlformats.org/officeDocument/2006/relationships/hyperlink" Target="https://map.geo.admin.ch/?zoom=13&amp;E=2699049.51&amp;N=1277672.793&amp;layers=ch.kantone.cadastralwebmap-farbe,ch.swisstopo.amtliches-strassenverzeichnis,ch.bfs.gebaeude_wohnungs_register,KML||https://tinyurl.com/yy7ya4g9/ZH/0292_bdg_erw.kml" TargetMode="External"/><Relationship Id="rId246" Type="http://schemas.openxmlformats.org/officeDocument/2006/relationships/hyperlink" Target="https://map.geo.admin.ch/?zoom=13&amp;E=2687322.752&amp;N=1261731.129&amp;layers=ch.kantone.cadastralwebmap-farbe,ch.swisstopo.amtliches-strassenverzeichnis,ch.bfs.gebaeude_wohnungs_register,KML||https://tinyurl.com/yy7ya4g9/ZH/0056_bdg_erw.kml" TargetMode="External"/><Relationship Id="rId453" Type="http://schemas.openxmlformats.org/officeDocument/2006/relationships/hyperlink" Target="https://map.geo.admin.ch/?zoom=13&amp;E=2685957.158&amp;N=1252211.507&amp;layers=ch.kantone.cadastralwebmap-farbe,ch.swisstopo.amtliches-strassenverzeichnis,ch.bfs.gebaeude_wohnungs_register,KML||https://tinyurl.com/yy7ya4g9/ZH/0069_bdg_erw.kml" TargetMode="External"/><Relationship Id="rId660" Type="http://schemas.openxmlformats.org/officeDocument/2006/relationships/hyperlink" Target="https://map.geo.admin.ch/?zoom=13&amp;E=2677212.359&amp;N=1254967.786&amp;layers=ch.kantone.cadastralwebmap-farbe,ch.swisstopo.amtliches-strassenverzeichnis,ch.bfs.gebaeude_wohnungs_register,KML||https://tinyurl.com/yy7ya4g9/ZH/0096_bdg_erw.kml" TargetMode="External"/><Relationship Id="rId898" Type="http://schemas.openxmlformats.org/officeDocument/2006/relationships/hyperlink" Target="https://map.geo.admin.ch/?zoom=13&amp;E=2706395.727&amp;N=1239515.514&amp;layers=ch.kantone.cadastralwebmap-farbe,ch.swisstopo.amtliches-strassenverzeichnis,ch.bfs.gebaeude_wohnungs_register,KML||https://tinyurl.com/yy7ya4g9/ZH/0117_bdg_erw.kml" TargetMode="External"/><Relationship Id="rId1083" Type="http://schemas.openxmlformats.org/officeDocument/2006/relationships/hyperlink" Target="https://map.geo.admin.ch/?zoom=13&amp;E=2683392.034&amp;N=1243126.547&amp;layers=ch.kantone.cadastralwebmap-farbe,ch.swisstopo.amtliches-strassenverzeichnis,ch.bfs.gebaeude_wohnungs_register,KML||https://tinyurl.com/yy7ya4g9/ZH/0135_bdg_erw.kml" TargetMode="External"/><Relationship Id="rId1290" Type="http://schemas.openxmlformats.org/officeDocument/2006/relationships/hyperlink" Target="https://map.geo.admin.ch/?zoom=13&amp;E=2701991&amp;N=1233058&amp;layers=ch.kantone.cadastralwebmap-farbe,ch.swisstopo.amtliches-strassenverzeichnis,ch.bfs.gebaeude_wohnungs_register,KML||https://tinyurl.com/yy7ya4g9/ZH/0153_bdg_erw.kml" TargetMode="External"/><Relationship Id="rId2134" Type="http://schemas.openxmlformats.org/officeDocument/2006/relationships/hyperlink" Target="https://map.geo.admin.ch/?zoom=13&amp;E=2691092.101&amp;N=1233256.504&amp;layers=ch.kantone.cadastralwebmap-farbe,ch.swisstopo.amtliches-strassenverzeichnis,ch.bfs.gebaeude_wohnungs_register,KML||https://tinyurl.com/yy7ya4g9/ZH/0293_bdg_erw.kml" TargetMode="External"/><Relationship Id="rId106" Type="http://schemas.openxmlformats.org/officeDocument/2006/relationships/hyperlink" Target="https://map.geo.admin.ch/?zoom=13&amp;E=2679331.571&amp;N=1243427.007&amp;layers=ch.kantone.cadastralwebmap-farbe,ch.swisstopo.amtliches-strassenverzeichnis,ch.bfs.gebaeude_wohnungs_register,KML||https://tinyurl.com/yy7ya4g9/ZH/0013_bdg_erw.kml" TargetMode="External"/><Relationship Id="rId313" Type="http://schemas.openxmlformats.org/officeDocument/2006/relationships/hyperlink" Target="https://map.geo.admin.ch/?zoom=13&amp;E=2686114.686&amp;N=1255286.47&amp;layers=ch.kantone.cadastralwebmap-farbe,ch.swisstopo.amtliches-strassenverzeichnis,ch.bfs.gebaeude_wohnungs_register,KML||https://tinyurl.com/yy7ya4g9/ZH/0062_bdg_erw.kml" TargetMode="External"/><Relationship Id="rId758" Type="http://schemas.openxmlformats.org/officeDocument/2006/relationships/hyperlink" Target="https://map.geo.admin.ch/?zoom=13&amp;E=2704789&amp;N=1236809&amp;layers=ch.kantone.cadastralwebmap-farbe,ch.swisstopo.amtliches-strassenverzeichnis,ch.bfs.gebaeude_wohnungs_register,KML||https://tinyurl.com/yy7ya4g9/ZH/0112_bdg_erw.kml" TargetMode="External"/><Relationship Id="rId965" Type="http://schemas.openxmlformats.org/officeDocument/2006/relationships/hyperlink" Target="https://map.geo.admin.ch/?zoom=13&amp;E=2703060&amp;N=1242051&amp;layers=ch.kantone.cadastralwebmap-farbe,ch.swisstopo.amtliches-strassenverzeichnis,ch.bfs.gebaeude_wohnungs_register,KML||https://tinyurl.com/yy7ya4g9/ZH/0121_bdg_erw.kml" TargetMode="External"/><Relationship Id="rId1150" Type="http://schemas.openxmlformats.org/officeDocument/2006/relationships/hyperlink" Target="https://map.geo.admin.ch/?zoom=13&amp;E=2695447&amp;N=1228936&amp;layers=ch.kantone.cadastralwebmap-farbe,ch.swisstopo.amtliches-strassenverzeichnis,ch.bfs.gebaeude_wohnungs_register,KML||https://tinyurl.com/yy7ya4g9/ZH/0138_bdg_erw.kml" TargetMode="External"/><Relationship Id="rId1388" Type="http://schemas.openxmlformats.org/officeDocument/2006/relationships/hyperlink" Target="https://map.geo.admin.ch/?zoom=13&amp;E=2697174.342&amp;N=1236777.542&amp;layers=ch.kantone.cadastralwebmap-farbe,ch.swisstopo.amtliches-strassenverzeichnis,ch.bfs.gebaeude_wohnungs_register,KML||https://tinyurl.com/yy7ya4g9/ZH/0157_bdg_erw.kml" TargetMode="External"/><Relationship Id="rId1595" Type="http://schemas.openxmlformats.org/officeDocument/2006/relationships/hyperlink" Target="https://map.geo.admin.ch/?zoom=13&amp;E=2689309.008&amp;N=1250372.977&amp;layers=ch.kantone.cadastralwebmap-farbe,ch.swisstopo.amtliches-strassenverzeichnis,ch.bfs.gebaeude_wohnungs_register,KML||https://tinyurl.com/yy7ya4g9/ZH/0191_bdg_erw.kml" TargetMode="External"/><Relationship Id="rId94" Type="http://schemas.openxmlformats.org/officeDocument/2006/relationships/hyperlink" Target="https://map.geo.admin.ch/?zoom=13&amp;E=2673633.812&amp;N=1235114.68&amp;layers=ch.kantone.cadastralwebmap-farbe,ch.swisstopo.amtliches-strassenverzeichnis,ch.bfs.gebaeude_wohnungs_register,KML||https://tinyurl.com/yy7ya4g9/ZH/0010_bdg_erw.kml" TargetMode="External"/><Relationship Id="rId520" Type="http://schemas.openxmlformats.org/officeDocument/2006/relationships/hyperlink" Target="https://map.geo.admin.ch/?zoom=13&amp;E=2674943.036&amp;N=1257267.07&amp;layers=ch.kantone.cadastralwebmap-farbe,ch.swisstopo.amtliches-strassenverzeichnis,ch.bfs.gebaeude_wohnungs_register,KML||https://tinyurl.com/yy7ya4g9/ZH/0083_bdg_erw.kml" TargetMode="External"/><Relationship Id="rId618" Type="http://schemas.openxmlformats.org/officeDocument/2006/relationships/hyperlink" Target="https://map.geo.admin.ch/?zoom=13&amp;E=2681825.838&amp;N=1259377.095&amp;layers=ch.kantone.cadastralwebmap-farbe,ch.swisstopo.amtliches-strassenverzeichnis,ch.bfs.gebaeude_wohnungs_register,KML||https://tinyurl.com/yy7ya4g9/ZH/0092_bdg_erw.kml" TargetMode="External"/><Relationship Id="rId825" Type="http://schemas.openxmlformats.org/officeDocument/2006/relationships/hyperlink" Target="https://map.geo.admin.ch/?zoom=13&amp;E=2706670.112&amp;N=1240465.886&amp;layers=ch.kantone.cadastralwebmap-farbe,ch.swisstopo.amtliches-strassenverzeichnis,ch.bfs.gebaeude_wohnungs_register,KML||https://tinyurl.com/yy7ya4g9/ZH/0117_bdg_erw.kml" TargetMode="External"/><Relationship Id="rId1248" Type="http://schemas.openxmlformats.org/officeDocument/2006/relationships/hyperlink" Target="https://map.geo.admin.ch/?zoom=13&amp;E=2685604.784&amp;N=1237772.278&amp;layers=ch.kantone.cadastralwebmap-farbe,ch.swisstopo.amtliches-strassenverzeichnis,ch.bfs.gebaeude_wohnungs_register,KML||https://tinyurl.com/yy7ya4g9/ZH/0141_bdg_erw.kml" TargetMode="External"/><Relationship Id="rId1455" Type="http://schemas.openxmlformats.org/officeDocument/2006/relationships/hyperlink" Target="https://map.geo.admin.ch/?zoom=13&amp;E=2685962.358&amp;N=1243476.387&amp;layers=ch.kantone.cadastralwebmap-farbe,ch.swisstopo.amtliches-strassenverzeichnis,ch.bfs.gebaeude_wohnungs_register,KML||https://tinyurl.com/yy7ya4g9/ZH/0161_bdg_erw.kml" TargetMode="External"/><Relationship Id="rId1662" Type="http://schemas.openxmlformats.org/officeDocument/2006/relationships/hyperlink" Target="https://map.geo.admin.ch/?zoom=13&amp;E=2690464.527&amp;N=1247205.82&amp;layers=ch.kantone.cadastralwebmap-farbe,ch.swisstopo.amtliches-strassenverzeichnis,ch.bfs.gebaeude_wohnungs_register,KML||https://tinyurl.com/yy7ya4g9/ZH/0193_bdg_erw.kml" TargetMode="External"/><Relationship Id="rId2201" Type="http://schemas.openxmlformats.org/officeDocument/2006/relationships/hyperlink" Target="https://map.geo.admin.ch/?zoom=13&amp;E=2701515.171&amp;N=1264312.629&amp;layers=ch.kantone.cadastralwebmap-farbe,ch.swisstopo.amtliches-strassenverzeichnis,ch.bfs.gebaeude_wohnungs_register,KML||https://tinyurl.com/yy7ya4g9/ZH/0298_bdg_erw.kml" TargetMode="External"/><Relationship Id="rId1010" Type="http://schemas.openxmlformats.org/officeDocument/2006/relationships/hyperlink" Target="https://map.geo.admin.ch/?zoom=13&amp;E=2701633.632&amp;N=1242945.153&amp;layers=ch.kantone.cadastralwebmap-farbe,ch.swisstopo.amtliches-strassenverzeichnis,ch.bfs.gebaeude_wohnungs_register,KML||https://tinyurl.com/yy7ya4g9/ZH/0121_bdg_erw.kml" TargetMode="External"/><Relationship Id="rId1108" Type="http://schemas.openxmlformats.org/officeDocument/2006/relationships/hyperlink" Target="https://map.geo.admin.ch/?zoom=13&amp;E=2683055.111&amp;N=1238559.105&amp;layers=ch.kantone.cadastralwebmap-farbe,ch.swisstopo.amtliches-strassenverzeichnis,ch.bfs.gebaeude_wohnungs_register,KML||https://tinyurl.com/yy7ya4g9/ZH/0136_bdg_erw.kml" TargetMode="External"/><Relationship Id="rId1315" Type="http://schemas.openxmlformats.org/officeDocument/2006/relationships/hyperlink" Target="https://map.geo.admin.ch/?zoom=13&amp;E=2687252&amp;N=1241213&amp;layers=ch.kantone.cadastralwebmap-farbe,ch.swisstopo.amtliches-strassenverzeichnis,ch.bfs.gebaeude_wohnungs_register,KML||https://tinyurl.com/yy7ya4g9/ZH/0154_bdg_erw.kml" TargetMode="External"/><Relationship Id="rId1967" Type="http://schemas.openxmlformats.org/officeDocument/2006/relationships/hyperlink" Target="https://map.geo.admin.ch/?zoom=13&amp;E=2673844.24&amp;N=1249751.503&amp;layers=ch.kantone.cadastralwebmap-farbe,ch.swisstopo.amtliches-strassenverzeichnis,ch.bfs.gebaeude_wohnungs_register,KML||https://tinyurl.com/yy7ya4g9/ZH/0243_bdg_erw.kml" TargetMode="External"/><Relationship Id="rId1522" Type="http://schemas.openxmlformats.org/officeDocument/2006/relationships/hyperlink" Target="https://map.geo.admin.ch/?zoom=13&amp;E=2701987.82&amp;N=1247335.278&amp;layers=ch.kantone.cadastralwebmap-farbe,ch.swisstopo.amtliches-strassenverzeichnis,ch.bfs.gebaeude_wohnungs_register,KML||https://tinyurl.com/yy7ya4g9/ZH/0177_bdg_erw.kml" TargetMode="External"/><Relationship Id="rId21" Type="http://schemas.openxmlformats.org/officeDocument/2006/relationships/hyperlink" Target="https://map.geo.admin.ch/?zoom=13&amp;E=2676144.661&amp;N=1236359.778&amp;layers=ch.kantone.cadastralwebmap-farbe,ch.swisstopo.amtliches-strassenverzeichnis,ch.bfs.gebaeude_wohnungs_register,KML||https://tinyurl.com/yy7ya4g9/ZH/0002_bdg_erw.kml" TargetMode="External"/><Relationship Id="rId2089" Type="http://schemas.openxmlformats.org/officeDocument/2006/relationships/hyperlink" Target="https://map.geo.admin.ch/?zoom=13&amp;E=2690514.846&amp;N=1233877.239&amp;layers=ch.kantone.cadastralwebmap-farbe,ch.swisstopo.amtliches-strassenverzeichnis,ch.bfs.gebaeude_wohnungs_register,KML||https://tinyurl.com/yy7ya4g9/ZH/0293_bdg_erw.kml" TargetMode="External"/><Relationship Id="rId268" Type="http://schemas.openxmlformats.org/officeDocument/2006/relationships/hyperlink" Target="https://map.geo.admin.ch/?zoom=13&amp;E=2679884&amp;N=1262065&amp;layers=ch.kantone.cadastralwebmap-farbe,ch.swisstopo.amtliches-strassenverzeichnis,ch.bfs.gebaeude_wohnungs_register,KML||https://tinyurl.com/yy7ya4g9/ZH/0060_bdg_erw.kml" TargetMode="External"/><Relationship Id="rId475" Type="http://schemas.openxmlformats.org/officeDocument/2006/relationships/hyperlink" Target="https://map.geo.admin.ch/?zoom=13&amp;E=2684177&amp;N=1259364&amp;layers=ch.kantone.cadastralwebmap-farbe,ch.swisstopo.amtliches-strassenverzeichnis,ch.bfs.gebaeude_wohnungs_register,KML||https://tinyurl.com/yy7ya4g9/ZH/0072_bdg_erw.kml" TargetMode="External"/><Relationship Id="rId682" Type="http://schemas.openxmlformats.org/officeDocument/2006/relationships/hyperlink" Target="https://map.geo.admin.ch/?zoom=13&amp;E=2682352.711&amp;N=1255892.564&amp;layers=ch.kantone.cadastralwebmap-farbe,ch.swisstopo.amtliches-strassenverzeichnis,ch.bfs.gebaeude_wohnungs_register,KML||https://tinyurl.com/yy7ya4g9/ZH/0097_bdg_erw.kml" TargetMode="External"/><Relationship Id="rId2156" Type="http://schemas.openxmlformats.org/officeDocument/2006/relationships/hyperlink" Target="https://map.geo.admin.ch/?zoom=13&amp;E=2686874&amp;N=1235523&amp;layers=ch.kantone.cadastralwebmap-farbe,ch.swisstopo.amtliches-strassenverzeichnis,ch.bfs.gebaeude_wohnungs_register,KML||https://tinyurl.com/yy7ya4g9/ZH/0295_bdg_erw.kml" TargetMode="External"/><Relationship Id="rId128" Type="http://schemas.openxmlformats.org/officeDocument/2006/relationships/hyperlink" Target="https://map.geo.admin.ch/?zoom=13&amp;E=2688778&amp;N=1279630&amp;layers=ch.kantone.cadastralwebmap-farbe,ch.swisstopo.amtliches-strassenverzeichnis,ch.bfs.gebaeude_wohnungs_register,KML||https://tinyurl.com/yy7ya4g9/ZH/0025_bdg_erw.kml" TargetMode="External"/><Relationship Id="rId335" Type="http://schemas.openxmlformats.org/officeDocument/2006/relationships/hyperlink" Target="https://map.geo.admin.ch/?zoom=13&amp;E=2684984.965&amp;N=1256073.832&amp;layers=ch.kantone.cadastralwebmap-farbe,ch.swisstopo.amtliches-strassenverzeichnis,ch.bfs.gebaeude_wohnungs_register,KML||https://tinyurl.com/yy7ya4g9/ZH/0062_bdg_erw.kml" TargetMode="External"/><Relationship Id="rId542" Type="http://schemas.openxmlformats.org/officeDocument/2006/relationships/hyperlink" Target="https://map.geo.admin.ch/?zoom=13&amp;E=2675453.737&amp;N=1255806.408&amp;layers=ch.kantone.cadastralwebmap-farbe,ch.swisstopo.amtliches-strassenverzeichnis,ch.bfs.gebaeude_wohnungs_register,KML||https://tinyurl.com/yy7ya4g9/ZH/0084_bdg_erw.kml" TargetMode="External"/><Relationship Id="rId1172" Type="http://schemas.openxmlformats.org/officeDocument/2006/relationships/hyperlink" Target="https://map.geo.admin.ch/?zoom=13&amp;E=2693945.52&amp;N=1228162.504&amp;layers=ch.kantone.cadastralwebmap-farbe,ch.swisstopo.amtliches-strassenverzeichnis,ch.bfs.gebaeude_wohnungs_register,KML||https://tinyurl.com/yy7ya4g9/ZH/0138_bdg_erw.kml" TargetMode="External"/><Relationship Id="rId2016" Type="http://schemas.openxmlformats.org/officeDocument/2006/relationships/hyperlink" Target="https://map.geo.admin.ch/?zoom=13&amp;E=2676171.312&amp;N=1250296.727&amp;layers=ch.kantone.cadastralwebmap-farbe,ch.swisstopo.amtliches-strassenverzeichnis,ch.bfs.gebaeude_wohnungs_register,KML||https://tinyurl.com/yy7ya4g9/ZH/0247_bdg_erw.kml" TargetMode="External"/><Relationship Id="rId402" Type="http://schemas.openxmlformats.org/officeDocument/2006/relationships/hyperlink" Target="https://map.geo.admin.ch/?zoom=13&amp;E=2685917.872&amp;N=1254096.79&amp;layers=ch.kantone.cadastralwebmap-farbe,ch.swisstopo.amtliches-strassenverzeichnis,ch.bfs.gebaeude_wohnungs_register,KML||https://tinyurl.com/yy7ya4g9/ZH/0066_bdg_erw.kml" TargetMode="External"/><Relationship Id="rId1032" Type="http://schemas.openxmlformats.org/officeDocument/2006/relationships/hyperlink" Target="https://map.geo.admin.ch/?zoom=13&amp;E=2682323.866&amp;N=1240829.827&amp;layers=ch.kantone.cadastralwebmap-farbe,ch.swisstopo.amtliches-strassenverzeichnis,ch.bfs.gebaeude_wohnungs_register,KML||https://tinyurl.com/yy7ya4g9/ZH/0131_bdg_erw.kml" TargetMode="External"/><Relationship Id="rId1989" Type="http://schemas.openxmlformats.org/officeDocument/2006/relationships/hyperlink" Target="https://map.geo.admin.ch/?zoom=13&amp;E=2673622.752&amp;N=1251683.574&amp;layers=ch.kantone.cadastralwebmap-farbe,ch.swisstopo.amtliches-strassenverzeichnis,ch.bfs.gebaeude_wohnungs_register,KML||https://tinyurl.com/yy7ya4g9/ZH/0244_bdg_erw.kml" TargetMode="External"/><Relationship Id="rId1849" Type="http://schemas.openxmlformats.org/officeDocument/2006/relationships/hyperlink" Target="https://map.geo.admin.ch/?zoom=13&amp;E=2697151.985&amp;N=1266124.768&amp;layers=ch.kantone.cadastralwebmap-farbe,ch.swisstopo.amtliches-strassenverzeichnis,ch.bfs.gebaeude_wohnungs_register,KML||https://tinyurl.com/yy7ya4g9/ZH/0227_bdg_erw.kml" TargetMode="External"/><Relationship Id="rId192" Type="http://schemas.openxmlformats.org/officeDocument/2006/relationships/hyperlink" Target="https://map.geo.admin.ch/?zoom=13&amp;E=2682290&amp;N=1263109&amp;layers=ch.kantone.cadastralwebmap-farbe,ch.swisstopo.amtliches-strassenverzeichnis,ch.bfs.gebaeude_wohnungs_register,KML||https://tinyurl.com/yy7ya4g9/ZH/0053_bdg_erw.kml" TargetMode="External"/><Relationship Id="rId1709" Type="http://schemas.openxmlformats.org/officeDocument/2006/relationships/hyperlink" Target="https://map.geo.admin.ch/?zoom=13&amp;E=2695967.299&amp;N=1244551.946&amp;layers=ch.kantone.cadastralwebmap-farbe,ch.swisstopo.amtliches-strassenverzeichnis,ch.bfs.gebaeude_wohnungs_register,KML||https://tinyurl.com/yy7ya4g9/ZH/0198_bdg_erw.kml" TargetMode="External"/><Relationship Id="rId1916" Type="http://schemas.openxmlformats.org/officeDocument/2006/relationships/hyperlink" Target="https://map.geo.admin.ch/?zoom=13&amp;E=2701273&amp;N=1257382&amp;layers=ch.kantone.cadastralwebmap-farbe,ch.swisstopo.amtliches-strassenverzeichnis,ch.bfs.gebaeude_wohnungs_register,KML||https://tinyurl.com/yy7ya4g9/ZH/0231_bdg_erw.kml" TargetMode="External"/><Relationship Id="rId2080" Type="http://schemas.openxmlformats.org/officeDocument/2006/relationships/hyperlink" Target="https://map.geo.admin.ch/?zoom=13&amp;E=2701536.996&amp;N=1276838.567&amp;layers=ch.kantone.cadastralwebmap-farbe,ch.swisstopo.amtliches-strassenverzeichnis,ch.bfs.gebaeude_wohnungs_register,KML||https://tinyurl.com/yy7ya4g9/ZH/0292_bdg_erw.kml" TargetMode="External"/><Relationship Id="rId869" Type="http://schemas.openxmlformats.org/officeDocument/2006/relationships/hyperlink" Target="https://map.geo.admin.ch/?zoom=13&amp;E=2707708.491&amp;N=1239532.209&amp;layers=ch.kantone.cadastralwebmap-farbe,ch.swisstopo.amtliches-strassenverzeichnis,ch.bfs.gebaeude_wohnungs_register,KML||https://tinyurl.com/yy7ya4g9/ZH/0117_bdg_erw.kml" TargetMode="External"/><Relationship Id="rId1499" Type="http://schemas.openxmlformats.org/officeDocument/2006/relationships/hyperlink" Target="https://map.geo.admin.ch/?zoom=13&amp;E=2695428&amp;N=1256388&amp;layers=ch.kantone.cadastralwebmap-farbe,ch.swisstopo.amtliches-strassenverzeichnis,ch.bfs.gebaeude_wohnungs_register,KML||https://tinyurl.com/yy7ya4g9/ZH/0176_bdg_erw.kml" TargetMode="External"/><Relationship Id="rId729" Type="http://schemas.openxmlformats.org/officeDocument/2006/relationships/hyperlink" Target="https://map.geo.admin.ch/?zoom=13&amp;E=2677452.293&amp;N=1264336.656&amp;layers=ch.kantone.cadastralwebmap-farbe,ch.swisstopo.amtliches-strassenverzeichnis,ch.bfs.gebaeude_wohnungs_register,KML||https://tinyurl.com/yy7ya4g9/ZH/0100_bdg_erw.kml" TargetMode="External"/><Relationship Id="rId1359" Type="http://schemas.openxmlformats.org/officeDocument/2006/relationships/hyperlink" Target="https://map.geo.admin.ch/?zoom=13&amp;E=2692133&amp;N=1235615&amp;layers=ch.kantone.cadastralwebmap-farbe,ch.swisstopo.amtliches-strassenverzeichnis,ch.bfs.gebaeude_wohnungs_register,KML||https://tinyurl.com/yy7ya4g9/ZH/0156_bdg_erw.kml" TargetMode="External"/><Relationship Id="rId936" Type="http://schemas.openxmlformats.org/officeDocument/2006/relationships/hyperlink" Target="https://map.geo.admin.ch/?zoom=13&amp;E=2700458.857&amp;N=1243645.593&amp;layers=ch.kantone.cadastralwebmap-farbe,ch.swisstopo.amtliches-strassenverzeichnis,ch.bfs.gebaeude_wohnungs_register,KML||https://tinyurl.com/yy7ya4g9/ZH/0119_bdg_erw.kml" TargetMode="External"/><Relationship Id="rId1219" Type="http://schemas.openxmlformats.org/officeDocument/2006/relationships/hyperlink" Target="https://map.geo.admin.ch/?zoom=13&amp;E=2683922.702&amp;N=1240567.101&amp;layers=ch.kantone.cadastralwebmap-farbe,ch.swisstopo.amtliches-strassenverzeichnis,ch.bfs.gebaeude_wohnungs_register,KML||https://tinyurl.com/yy7ya4g9/ZH/0139_bdg_erw.kml" TargetMode="External"/><Relationship Id="rId1566" Type="http://schemas.openxmlformats.org/officeDocument/2006/relationships/hyperlink" Target="https://map.geo.admin.ch/?zoom=13&amp;E=2689106.793&amp;N=1250209.149&amp;layers=ch.kantone.cadastralwebmap-farbe,ch.swisstopo.amtliches-strassenverzeichnis,ch.bfs.gebaeude_wohnungs_register,KML||https://tinyurl.com/yy7ya4g9/ZH/0191_bdg_erw.kml" TargetMode="External"/><Relationship Id="rId1773" Type="http://schemas.openxmlformats.org/officeDocument/2006/relationships/hyperlink" Target="https://map.geo.admin.ch/?zoom=13&amp;E=2693606.372&amp;N=1249291.77&amp;layers=ch.kantone.cadastralwebmap-farbe,ch.swisstopo.amtliches-strassenverzeichnis,ch.bfs.gebaeude_wohnungs_register,KML||https://tinyurl.com/yy7ya4g9/ZH/0199_bdg_erw.kml" TargetMode="External"/><Relationship Id="rId1980" Type="http://schemas.openxmlformats.org/officeDocument/2006/relationships/hyperlink" Target="https://map.geo.admin.ch/?zoom=13&amp;E=2671772.137&amp;N=1251155.406&amp;layers=ch.kantone.cadastralwebmap-farbe,ch.swisstopo.amtliches-strassenverzeichnis,ch.bfs.gebaeude_wohnungs_register,KML||https://tinyurl.com/yy7ya4g9/ZH/0243_bdg_erw.kml" TargetMode="External"/><Relationship Id="rId65" Type="http://schemas.openxmlformats.org/officeDocument/2006/relationships/hyperlink" Target="https://map.geo.admin.ch/?zoom=13&amp;E=2677573.024&amp;N=1230842.1&amp;layers=ch.kantone.cadastralwebmap-farbe,ch.swisstopo.amtliches-strassenverzeichnis,ch.bfs.gebaeude_wohnungs_register,KML||https://tinyurl.com/yy7ya4g9/ZH/0007_bdg_erw.kml" TargetMode="External"/><Relationship Id="rId1426" Type="http://schemas.openxmlformats.org/officeDocument/2006/relationships/hyperlink" Target="https://map.geo.admin.ch/?zoom=13&amp;E=2690395.699&amp;N=1243063.87&amp;layers=ch.kantone.cadastralwebmap-farbe,ch.swisstopo.amtliches-strassenverzeichnis,ch.bfs.gebaeude_wohnungs_register,KML||https://tinyurl.com/yy7ya4g9/ZH/0160_bdg_erw.kml" TargetMode="External"/><Relationship Id="rId1633" Type="http://schemas.openxmlformats.org/officeDocument/2006/relationships/hyperlink" Target="https://map.geo.admin.ch/?zoom=13&amp;E=2688937.682&amp;N=1250476.182&amp;layers=ch.kantone.cadastralwebmap-farbe,ch.swisstopo.amtliches-strassenverzeichnis,ch.bfs.gebaeude_wohnungs_register,KML||https://tinyurl.com/yy7ya4g9/ZH/0191_bdg_erw.kml" TargetMode="External"/><Relationship Id="rId1840" Type="http://schemas.openxmlformats.org/officeDocument/2006/relationships/hyperlink" Target="https://map.geo.admin.ch/?zoom=13&amp;E=2690679.969&amp;N=1263346.871&amp;layers=ch.kantone.cadastralwebmap-farbe,ch.swisstopo.amtliches-strassenverzeichnis,ch.bfs.gebaeude_wohnungs_register,KML||https://tinyurl.com/yy7ya4g9/ZH/0224_bdg_erw.kml" TargetMode="External"/><Relationship Id="rId1700" Type="http://schemas.openxmlformats.org/officeDocument/2006/relationships/hyperlink" Target="https://map.geo.admin.ch/?zoom=13&amp;E=2696942&amp;N=1244112&amp;layers=ch.kantone.cadastralwebmap-farbe,ch.swisstopo.amtliches-strassenverzeichnis,ch.bfs.gebaeude_wohnungs_register,KML||https://tinyurl.com/yy7ya4g9/ZH/0198_bdg_erw.kml" TargetMode="External"/><Relationship Id="rId379" Type="http://schemas.openxmlformats.org/officeDocument/2006/relationships/hyperlink" Target="https://map.geo.admin.ch/?zoom=13&amp;E=2690118.938&amp;N=1257310.204&amp;layers=ch.kantone.cadastralwebmap-farbe,ch.swisstopo.amtliches-strassenverzeichnis,ch.bfs.gebaeude_wohnungs_register,KML||https://tinyurl.com/yy7ya4g9/ZH/0064_bdg_erw.kml" TargetMode="External"/><Relationship Id="rId586" Type="http://schemas.openxmlformats.org/officeDocument/2006/relationships/hyperlink" Target="https://map.geo.admin.ch/?zoom=13&amp;E=2679866.174&amp;N=1260418.048&amp;layers=ch.kantone.cadastralwebmap-farbe,ch.swisstopo.amtliches-strassenverzeichnis,ch.bfs.gebaeude_wohnungs_register,KML||https://tinyurl.com/yy7ya4g9/ZH/0089_bdg_erw.kml" TargetMode="External"/><Relationship Id="rId793" Type="http://schemas.openxmlformats.org/officeDocument/2006/relationships/hyperlink" Target="https://map.geo.admin.ch/?zoom=13&amp;E=2701768&amp;N=1240879&amp;layers=ch.kantone.cadastralwebmap-farbe,ch.swisstopo.amtliches-strassenverzeichnis,ch.bfs.gebaeude_wohnungs_register,KML||https://tinyurl.com/yy7ya4g9/ZH/0115_bdg_erw.kml" TargetMode="External"/><Relationship Id="rId239" Type="http://schemas.openxmlformats.org/officeDocument/2006/relationships/hyperlink" Target="https://map.geo.admin.ch/?zoom=13&amp;E=2689188.118&amp;N=1253912.307&amp;layers=ch.kantone.cadastralwebmap-farbe,ch.swisstopo.amtliches-strassenverzeichnis,ch.bfs.gebaeude_wohnungs_register,KML||https://tinyurl.com/yy7ya4g9/ZH/0054_bdg_erw.kml" TargetMode="External"/><Relationship Id="rId446" Type="http://schemas.openxmlformats.org/officeDocument/2006/relationships/hyperlink" Target="https://map.geo.admin.ch/?zoom=13&amp;E=2688041.589&amp;N=1252234.151&amp;layers=ch.kantone.cadastralwebmap-farbe,ch.swisstopo.amtliches-strassenverzeichnis,ch.bfs.gebaeude_wohnungs_register,KML||https://tinyurl.com/yy7ya4g9/ZH/0069_bdg_erw.kml" TargetMode="External"/><Relationship Id="rId653" Type="http://schemas.openxmlformats.org/officeDocument/2006/relationships/hyperlink" Target="https://map.geo.admin.ch/?zoom=13&amp;E=2678046.279&amp;N=1254696.139&amp;layers=ch.kantone.cadastralwebmap-farbe,ch.swisstopo.amtliches-strassenverzeichnis,ch.bfs.gebaeude_wohnungs_register,KML||https://tinyurl.com/yy7ya4g9/ZH/0096_bdg_erw.kml" TargetMode="External"/><Relationship Id="rId1076" Type="http://schemas.openxmlformats.org/officeDocument/2006/relationships/hyperlink" Target="https://map.geo.admin.ch/?zoom=13&amp;E=2684139&amp;N=1241179&amp;layers=ch.kantone.cadastralwebmap-farbe,ch.swisstopo.amtliches-strassenverzeichnis,ch.bfs.gebaeude_wohnungs_register,KML||https://tinyurl.com/yy7ya4g9/ZH/0135_bdg_erw.kml" TargetMode="External"/><Relationship Id="rId1283" Type="http://schemas.openxmlformats.org/officeDocument/2006/relationships/hyperlink" Target="https://map.geo.admin.ch/?zoom=13&amp;E=2690193.583&amp;N=1240038.873&amp;layers=ch.kantone.cadastralwebmap-farbe,ch.swisstopo.amtliches-strassenverzeichnis,ch.bfs.gebaeude_wohnungs_register,KML||https://tinyurl.com/yy7ya4g9/ZH/0152_bdg_erw.kml" TargetMode="External"/><Relationship Id="rId1490" Type="http://schemas.openxmlformats.org/officeDocument/2006/relationships/hyperlink" Target="https://map.geo.admin.ch/?zoom=13&amp;E=2693309.221&amp;N=1254170.054&amp;layers=ch.kantone.cadastralwebmap-farbe,ch.swisstopo.amtliches-strassenverzeichnis,ch.bfs.gebaeude_wohnungs_register,KML||https://tinyurl.com/yy7ya4g9/ZH/0176_bdg_erw.kml" TargetMode="External"/><Relationship Id="rId2127" Type="http://schemas.openxmlformats.org/officeDocument/2006/relationships/hyperlink" Target="https://map.geo.admin.ch/?zoom=13&amp;E=2694641.429&amp;N=1230599.943&amp;layers=ch.kantone.cadastralwebmap-farbe,ch.swisstopo.amtliches-strassenverzeichnis,ch.bfs.gebaeude_wohnungs_register,KML||https://tinyurl.com/yy7ya4g9/ZH/0293_bdg_erw.kml" TargetMode="External"/><Relationship Id="rId306" Type="http://schemas.openxmlformats.org/officeDocument/2006/relationships/hyperlink" Target="https://map.geo.admin.ch/?zoom=13&amp;E=2685889.138&amp;N=1255217.095&amp;layers=ch.kantone.cadastralwebmap-farbe,ch.swisstopo.amtliches-strassenverzeichnis,ch.bfs.gebaeude_wohnungs_register,KML||https://tinyurl.com/yy7ya4g9/ZH/0062_bdg_erw.kml" TargetMode="External"/><Relationship Id="rId860" Type="http://schemas.openxmlformats.org/officeDocument/2006/relationships/hyperlink" Target="https://map.geo.admin.ch/?zoom=13&amp;E=2706232.936&amp;N=1238473.223&amp;layers=ch.kantone.cadastralwebmap-farbe,ch.swisstopo.amtliches-strassenverzeichnis,ch.bfs.gebaeude_wohnungs_register,KML||https://tinyurl.com/yy7ya4g9/ZH/0117_bdg_erw.kml" TargetMode="External"/><Relationship Id="rId1143" Type="http://schemas.openxmlformats.org/officeDocument/2006/relationships/hyperlink" Target="https://map.geo.admin.ch/?zoom=13&amp;E=2695657.986&amp;N=1229921.593&amp;layers=ch.kantone.cadastralwebmap-farbe,ch.swisstopo.amtliches-strassenverzeichnis,ch.bfs.gebaeude_wohnungs_register,KML||https://tinyurl.com/yy7ya4g9/ZH/0138_bdg_erw.kml" TargetMode="External"/><Relationship Id="rId513" Type="http://schemas.openxmlformats.org/officeDocument/2006/relationships/hyperlink" Target="https://map.geo.admin.ch/?zoom=13&amp;E=2674986.406&amp;N=1255896.541&amp;layers=ch.kantone.cadastralwebmap-farbe,ch.swisstopo.amtliches-strassenverzeichnis,ch.bfs.gebaeude_wohnungs_register,KML||https://tinyurl.com/yy7ya4g9/ZH/0083_bdg_erw.kml" TargetMode="External"/><Relationship Id="rId720" Type="http://schemas.openxmlformats.org/officeDocument/2006/relationships/hyperlink" Target="https://map.geo.admin.ch/?zoom=13&amp;E=2681887.933&amp;N=1255566.048&amp;layers=ch.kantone.cadastralwebmap-farbe,ch.swisstopo.amtliches-strassenverzeichnis,ch.bfs.gebaeude_wohnungs_register,KML||https://tinyurl.com/yy7ya4g9/ZH/0097_bdg_erw.kml" TargetMode="External"/><Relationship Id="rId1350" Type="http://schemas.openxmlformats.org/officeDocument/2006/relationships/hyperlink" Target="https://map.geo.admin.ch/?zoom=13&amp;E=2695037.388&amp;N=1234387.166&amp;layers=ch.kantone.cadastralwebmap-farbe,ch.swisstopo.amtliches-strassenverzeichnis,ch.bfs.gebaeude_wohnungs_register,KML||https://tinyurl.com/yy7ya4g9/ZH/0155_bdg_erw.kml" TargetMode="External"/><Relationship Id="rId1003" Type="http://schemas.openxmlformats.org/officeDocument/2006/relationships/hyperlink" Target="https://map.geo.admin.ch/?zoom=13&amp;E=2701692.248&amp;N=1242991.39&amp;layers=ch.kantone.cadastralwebmap-farbe,ch.swisstopo.amtliches-strassenverzeichnis,ch.bfs.gebaeude_wohnungs_register,KML||https://tinyurl.com/yy7ya4g9/ZH/0121_bdg_erw.kml" TargetMode="External"/><Relationship Id="rId1210" Type="http://schemas.openxmlformats.org/officeDocument/2006/relationships/hyperlink" Target="https://map.geo.admin.ch/?zoom=13&amp;E=2684861.338&amp;N=1239724.649&amp;layers=ch.kantone.cadastralwebmap-farbe,ch.swisstopo.amtliches-strassenverzeichnis,ch.bfs.gebaeude_wohnungs_register,KML||https://tinyurl.com/yy7ya4g9/ZH/0139_bdg_erw.kml" TargetMode="External"/><Relationship Id="rId2191" Type="http://schemas.openxmlformats.org/officeDocument/2006/relationships/hyperlink" Target="https://map.geo.admin.ch/?zoom=13&amp;E=2709354&amp;N=1247131&amp;layers=ch.kantone.cadastralwebmap-farbe,ch.swisstopo.amtliches-strassenverzeichnis,ch.bfs.gebaeude_wohnungs_register,KML||https://tinyurl.com/yy7ya4g9/ZH/0297_bdg_erw.kml" TargetMode="External"/><Relationship Id="rId163" Type="http://schemas.openxmlformats.org/officeDocument/2006/relationships/hyperlink" Target="https://map.geo.admin.ch/?zoom=13&amp;E=2694135.962&amp;N=1277136.07&amp;layers=ch.kantone.cadastralwebmap-farbe,ch.swisstopo.amtliches-strassenverzeichnis,ch.bfs.gebaeude_wohnungs_register,KML||https://tinyurl.com/yy7ya4g9/ZH/0040_bdg_erw.kml" TargetMode="External"/><Relationship Id="rId370" Type="http://schemas.openxmlformats.org/officeDocument/2006/relationships/hyperlink" Target="https://map.geo.admin.ch/?zoom=13&amp;E=2686297.318&amp;N=1256092.686&amp;layers=ch.kantone.cadastralwebmap-farbe,ch.swisstopo.amtliches-strassenverzeichnis,ch.bfs.gebaeude_wohnungs_register,KML||https://tinyurl.com/yy7ya4g9/ZH/0062_bdg_erw.kml" TargetMode="External"/><Relationship Id="rId2051" Type="http://schemas.openxmlformats.org/officeDocument/2006/relationships/hyperlink" Target="https://map.geo.admin.ch/?zoom=13&amp;E=2681787.15&amp;N=1249322.4&amp;layers=ch.kantone.cadastralwebmap-farbe,ch.swisstopo.amtliches-strassenverzeichnis,ch.bfs.gebaeude_wohnungs_register,KML||https://tinyurl.com/yy7ya4g9/ZH/0261_bdg_erw.kml" TargetMode="External"/><Relationship Id="rId230" Type="http://schemas.openxmlformats.org/officeDocument/2006/relationships/hyperlink" Target="https://map.geo.admin.ch/?zoom=13&amp;E=2689107&amp;N=1252997&amp;layers=ch.kantone.cadastralwebmap-farbe,ch.swisstopo.amtliches-strassenverzeichnis,ch.bfs.gebaeude_wohnungs_register,KML||https://tinyurl.com/yy7ya4g9/ZH/0054_bdg_erw.kml" TargetMode="External"/><Relationship Id="rId1677" Type="http://schemas.openxmlformats.org/officeDocument/2006/relationships/hyperlink" Target="https://map.geo.admin.ch/?zoom=13&amp;E=2690323.39&amp;N=1244752.224&amp;layers=ch.kantone.cadastralwebmap-farbe,ch.swisstopo.amtliches-strassenverzeichnis,ch.bfs.gebaeude_wohnungs_register,KML||https://tinyurl.com/yy7ya4g9/ZH/0195_bdg_erw.kml" TargetMode="External"/><Relationship Id="rId1884" Type="http://schemas.openxmlformats.org/officeDocument/2006/relationships/hyperlink" Target="https://map.geo.admin.ch/?zoom=13&amp;E=2706257&amp;N=1254071&amp;layers=ch.kantone.cadastralwebmap-farbe,ch.swisstopo.amtliches-strassenverzeichnis,ch.bfs.gebaeude_wohnungs_register,KML||https://tinyurl.com/yy7ya4g9/ZH/0228_bdg_erw.kml" TargetMode="External"/><Relationship Id="rId907" Type="http://schemas.openxmlformats.org/officeDocument/2006/relationships/hyperlink" Target="https://map.geo.admin.ch/?zoom=13&amp;E=2706007.047&amp;N=1239761.948&amp;layers=ch.kantone.cadastralwebmap-farbe,ch.swisstopo.amtliches-strassenverzeichnis,ch.bfs.gebaeude_wohnungs_register,KML||https://tinyurl.com/yy7ya4g9/ZH/0117_bdg_erw.kml" TargetMode="External"/><Relationship Id="rId1537" Type="http://schemas.openxmlformats.org/officeDocument/2006/relationships/hyperlink" Target="https://map.geo.admin.ch/?zoom=13&amp;E=2701090&amp;N=1250388&amp;layers=ch.kantone.cadastralwebmap-farbe,ch.swisstopo.amtliches-strassenverzeichnis,ch.bfs.gebaeude_wohnungs_register,KML||https://tinyurl.com/yy7ya4g9/ZH/0178_bdg_erw.kml" TargetMode="External"/><Relationship Id="rId1744" Type="http://schemas.openxmlformats.org/officeDocument/2006/relationships/hyperlink" Target="https://map.geo.admin.ch/?zoom=13&amp;E=2693311.426&amp;N=1249784.254&amp;layers=ch.kantone.cadastralwebmap-farbe,ch.swisstopo.amtliches-strassenverzeichnis,ch.bfs.gebaeude_wohnungs_register,KML||https://tinyurl.com/yy7ya4g9/ZH/0199_bdg_erw.kml" TargetMode="External"/><Relationship Id="rId1951" Type="http://schemas.openxmlformats.org/officeDocument/2006/relationships/hyperlink" Target="https://map.geo.admin.ch/?zoom=13&amp;E=2673116.04&amp;N=1251732.42&amp;layers=ch.kantone.cadastralwebmap-farbe,ch.swisstopo.amtliches-strassenverzeichnis,ch.bfs.gebaeude_wohnungs_register,KML||https://tinyurl.com/yy7ya4g9/ZH/0243_bdg_erw.kml" TargetMode="External"/><Relationship Id="rId36" Type="http://schemas.openxmlformats.org/officeDocument/2006/relationships/hyperlink" Target="https://map.geo.admin.ch/?zoom=13&amp;E=2678335.377&amp;N=1241833.76&amp;layers=ch.kantone.cadastralwebmap-farbe,ch.swisstopo.amtliches-strassenverzeichnis,ch.bfs.gebaeude_wohnungs_register,KML||https://tinyurl.com/yy7ya4g9/ZH/0003_bdg_erw.kml" TargetMode="External"/><Relationship Id="rId1604" Type="http://schemas.openxmlformats.org/officeDocument/2006/relationships/hyperlink" Target="https://map.geo.admin.ch/?zoom=13&amp;E=2687776.131&amp;N=1250230.798&amp;layers=ch.kantone.cadastralwebmap-farbe,ch.swisstopo.amtliches-strassenverzeichnis,ch.bfs.gebaeude_wohnungs_register,KML||https://tinyurl.com/yy7ya4g9/ZH/0191_bdg_erw.kml" TargetMode="External"/><Relationship Id="rId1811" Type="http://schemas.openxmlformats.org/officeDocument/2006/relationships/hyperlink" Target="https://map.geo.admin.ch/?zoom=13&amp;E=2696201.304&amp;N=1270060.745&amp;layers=ch.kantone.cadastralwebmap-farbe,ch.swisstopo.amtliches-strassenverzeichnis,ch.bfs.gebaeude_wohnungs_register,KML||https://tinyurl.com/yy7ya4g9/ZH/0214_bdg_erw.kml" TargetMode="External"/><Relationship Id="rId697" Type="http://schemas.openxmlformats.org/officeDocument/2006/relationships/hyperlink" Target="https://map.geo.admin.ch/?zoom=13&amp;E=2682819.254&amp;N=1255838.162&amp;layers=ch.kantone.cadastralwebmap-farbe,ch.swisstopo.amtliches-strassenverzeichnis,ch.bfs.gebaeude_wohnungs_register,KML||https://tinyurl.com/yy7ya4g9/ZH/0097_bdg_erw.kml" TargetMode="External"/><Relationship Id="rId1187" Type="http://schemas.openxmlformats.org/officeDocument/2006/relationships/hyperlink" Target="https://map.geo.admin.ch/?zoom=13&amp;E=2684466.331&amp;N=1240648.737&amp;layers=ch.kantone.cadastralwebmap-farbe,ch.swisstopo.amtliches-strassenverzeichnis,ch.bfs.gebaeude_wohnungs_register,KML||https://tinyurl.com/yy7ya4g9/ZH/0139_bdg_erw.kml" TargetMode="External"/><Relationship Id="rId557" Type="http://schemas.openxmlformats.org/officeDocument/2006/relationships/hyperlink" Target="https://map.geo.admin.ch/?zoom=13&amp;E=2676644.491&amp;N=1259807.713&amp;layers=ch.kantone.cadastralwebmap-farbe,ch.swisstopo.amtliches-strassenverzeichnis,ch.bfs.gebaeude_wohnungs_register,KML||https://tinyurl.com/yy7ya4g9/ZH/0086_bdg_erw.kml" TargetMode="External"/><Relationship Id="rId764" Type="http://schemas.openxmlformats.org/officeDocument/2006/relationships/hyperlink" Target="https://map.geo.admin.ch/?zoom=13&amp;E=2704795&amp;N=1236808&amp;layers=ch.kantone.cadastralwebmap-farbe,ch.swisstopo.amtliches-strassenverzeichnis,ch.bfs.gebaeude_wohnungs_register,KML||https://tinyurl.com/yy7ya4g9/ZH/0112_bdg_erw.kml" TargetMode="External"/><Relationship Id="rId971" Type="http://schemas.openxmlformats.org/officeDocument/2006/relationships/hyperlink" Target="https://map.geo.admin.ch/?zoom=13&amp;E=2701706.78&amp;N=1243141.349&amp;layers=ch.kantone.cadastralwebmap-farbe,ch.swisstopo.amtliches-strassenverzeichnis,ch.bfs.gebaeude_wohnungs_register,KML||https://tinyurl.com/yy7ya4g9/ZH/0121_bdg_erw.kml" TargetMode="External"/><Relationship Id="rId1394" Type="http://schemas.openxmlformats.org/officeDocument/2006/relationships/hyperlink" Target="https://map.geo.admin.ch/?zoom=13&amp;E=2697815.675&amp;N=1232505.517&amp;layers=ch.kantone.cadastralwebmap-farbe,ch.swisstopo.amtliches-strassenverzeichnis,ch.bfs.gebaeude_wohnungs_register,KML||https://tinyurl.com/yy7ya4g9/ZH/0158_bdg_erw.kml" TargetMode="External"/><Relationship Id="rId417" Type="http://schemas.openxmlformats.org/officeDocument/2006/relationships/hyperlink" Target="https://map.geo.admin.ch/?zoom=13&amp;E=2684919.553&amp;N=1253988.922&amp;layers=ch.kantone.cadastralwebmap-farbe,ch.swisstopo.amtliches-strassenverzeichnis,ch.bfs.gebaeude_wohnungs_register,KML||https://tinyurl.com/yy7ya4g9/ZH/0066_bdg_erw.kml" TargetMode="External"/><Relationship Id="rId624" Type="http://schemas.openxmlformats.org/officeDocument/2006/relationships/hyperlink" Target="https://map.geo.admin.ch/?zoom=13&amp;E=2681430.117&amp;N=1258712.924&amp;layers=ch.kantone.cadastralwebmap-farbe,ch.swisstopo.amtliches-strassenverzeichnis,ch.bfs.gebaeude_wohnungs_register,KML||https://tinyurl.com/yy7ya4g9/ZH/0092_bdg_erw.kml" TargetMode="External"/><Relationship Id="rId831" Type="http://schemas.openxmlformats.org/officeDocument/2006/relationships/hyperlink" Target="https://map.geo.admin.ch/?zoom=13&amp;E=2706690.221&amp;N=1240484.411&amp;layers=ch.kantone.cadastralwebmap-farbe,ch.swisstopo.amtliches-strassenverzeichnis,ch.bfs.gebaeude_wohnungs_register,KML||https://tinyurl.com/yy7ya4g9/ZH/0117_bdg_erw.kml" TargetMode="External"/><Relationship Id="rId1047" Type="http://schemas.openxmlformats.org/officeDocument/2006/relationships/hyperlink" Target="https://map.geo.admin.ch/?zoom=13&amp;E=2682005.978&amp;N=1241154.828&amp;layers=ch.kantone.cadastralwebmap-farbe,ch.swisstopo.amtliches-strassenverzeichnis,ch.bfs.gebaeude_wohnungs_register,KML||https://tinyurl.com/yy7ya4g9/ZH/0131_bdg_erw.kml" TargetMode="External"/><Relationship Id="rId1254" Type="http://schemas.openxmlformats.org/officeDocument/2006/relationships/hyperlink" Target="https://map.geo.admin.ch/?zoom=13&amp;E=2687305.457&amp;N=1239620.595&amp;layers=ch.kantone.cadastralwebmap-farbe,ch.swisstopo.amtliches-strassenverzeichnis,ch.bfs.gebaeude_wohnungs_register,KML||https://tinyurl.com/yy7ya4g9/ZH/0151_bdg_erw.kml" TargetMode="External"/><Relationship Id="rId1461" Type="http://schemas.openxmlformats.org/officeDocument/2006/relationships/hyperlink" Target="https://map.geo.admin.ch/?zoom=13&amp;E=2686362.441&amp;N=1243226.072&amp;layers=ch.kantone.cadastralwebmap-farbe,ch.swisstopo.amtliches-strassenverzeichnis,ch.bfs.gebaeude_wohnungs_register,KML||https://tinyurl.com/yy7ya4g9/ZH/0161_bdg_erw.kml" TargetMode="External"/><Relationship Id="rId1114" Type="http://schemas.openxmlformats.org/officeDocument/2006/relationships/hyperlink" Target="https://map.geo.admin.ch/?zoom=13&amp;E=2683086.646&amp;N=1237989.446&amp;layers=ch.kantone.cadastralwebmap-farbe,ch.swisstopo.amtliches-strassenverzeichnis,ch.bfs.gebaeude_wohnungs_register,KML||https://tinyurl.com/yy7ya4g9/ZH/0136_bdg_erw.kml" TargetMode="External"/><Relationship Id="rId1321" Type="http://schemas.openxmlformats.org/officeDocument/2006/relationships/hyperlink" Target="https://map.geo.admin.ch/?zoom=13&amp;E=2690612.832&amp;N=1242164.831&amp;layers=ch.kantone.cadastralwebmap-farbe,ch.swisstopo.amtliches-strassenverzeichnis,ch.bfs.gebaeude_wohnungs_register,KML||https://tinyurl.com/yy7ya4g9/ZH/0154_bdg_erw.kml" TargetMode="External"/><Relationship Id="rId2095" Type="http://schemas.openxmlformats.org/officeDocument/2006/relationships/hyperlink" Target="https://map.geo.admin.ch/?zoom=13&amp;E=2692660&amp;N=1226624&amp;layers=ch.kantone.cadastralwebmap-farbe,ch.swisstopo.amtliches-strassenverzeichnis,ch.bfs.gebaeude_wohnungs_register,KML||https://tinyurl.com/yy7ya4g9/ZH/0293_bdg_erw.kml" TargetMode="External"/><Relationship Id="rId274" Type="http://schemas.openxmlformats.org/officeDocument/2006/relationships/hyperlink" Target="https://map.geo.admin.ch/?zoom=13&amp;E=2680714&amp;N=1262238&amp;layers=ch.kantone.cadastralwebmap-farbe,ch.swisstopo.amtliches-strassenverzeichnis,ch.bfs.gebaeude_wohnungs_register,KML||https://tinyurl.com/yy7ya4g9/ZH/0060_bdg_erw.kml" TargetMode="External"/><Relationship Id="rId481" Type="http://schemas.openxmlformats.org/officeDocument/2006/relationships/hyperlink" Target="https://map.geo.admin.ch/?zoom=13&amp;E=2684228&amp;N=1259325&amp;layers=ch.kantone.cadastralwebmap-farbe,ch.swisstopo.amtliches-strassenverzeichnis,ch.bfs.gebaeude_wohnungs_register,KML||https://tinyurl.com/yy7ya4g9/ZH/0072_bdg_erw.kml" TargetMode="External"/><Relationship Id="rId2162" Type="http://schemas.openxmlformats.org/officeDocument/2006/relationships/hyperlink" Target="https://map.geo.admin.ch/?zoom=13&amp;E=2686706.401&amp;N=1235999.284&amp;layers=ch.kantone.cadastralwebmap-farbe,ch.swisstopo.amtliches-strassenverzeichnis,ch.bfs.gebaeude_wohnungs_register,KML||https://tinyurl.com/yy7ya4g9/ZH/0295_bdg_erw.kml" TargetMode="External"/><Relationship Id="rId134" Type="http://schemas.openxmlformats.org/officeDocument/2006/relationships/hyperlink" Target="https://map.geo.admin.ch/?zoom=13&amp;E=2693330&amp;N=1268838&amp;layers=ch.kantone.cadastralwebmap-farbe,ch.swisstopo.amtliches-strassenverzeichnis,ch.bfs.gebaeude_wohnungs_register,KML||https://tinyurl.com/yy7ya4g9/ZH/0031_bdg_erw.kml" TargetMode="External"/><Relationship Id="rId341" Type="http://schemas.openxmlformats.org/officeDocument/2006/relationships/hyperlink" Target="https://map.geo.admin.ch/?zoom=13&amp;E=2684805.97&amp;N=1256465.84&amp;layers=ch.kantone.cadastralwebmap-farbe,ch.swisstopo.amtliches-strassenverzeichnis,ch.bfs.gebaeude_wohnungs_register,KML||https://tinyurl.com/yy7ya4g9/ZH/0062_bdg_erw.kml" TargetMode="External"/><Relationship Id="rId2022" Type="http://schemas.openxmlformats.org/officeDocument/2006/relationships/hyperlink" Target="https://map.geo.admin.ch/?zoom=13&amp;E=2677370&amp;N=1246195&amp;layers=ch.kantone.cadastralwebmap-farbe,ch.swisstopo.amtliches-strassenverzeichnis,ch.bfs.gebaeude_wohnungs_register,KML||https://tinyurl.com/yy7ya4g9/ZH/0248_bdg_erw.kml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map.geo.admin.ch/?zoom=13&amp;E=2676180.987&amp;N=1237436.258&amp;layers=ch.kantone.cadastralwebmap-farbe,ch.swisstopo.amtliches-strassenverzeichnis,ch.bfs.gebaeude_wohnungs_register,KML||https://tinyurl.com/yy7ya4g9/ZH/0002_bdg_erw.kml" TargetMode="External"/><Relationship Id="rId170" Type="http://schemas.openxmlformats.org/officeDocument/2006/relationships/hyperlink" Target="https://map.geo.admin.ch/?zoom=13&amp;E=2682476.428&amp;N=1264591.617&amp;layers=ch.kantone.cadastralwebmap-farbe,ch.swisstopo.amtliches-strassenverzeichnis,ch.bfs.gebaeude_wohnungs_register,KML||https://tinyurl.com/yy7ya4g9/ZH/0053_bdg_erw.kml" TargetMode="External"/><Relationship Id="rId268" Type="http://schemas.openxmlformats.org/officeDocument/2006/relationships/hyperlink" Target="https://map.geo.admin.ch/?zoom=13&amp;E=2680685.782&amp;N=1262333.668&amp;layers=ch.kantone.cadastralwebmap-farbe,ch.swisstopo.amtliches-strassenverzeichnis,ch.bfs.gebaeude_wohnungs_register,KML||https://tinyurl.com/yy7ya4g9/ZH/0060_bdg_erw.kml" TargetMode="External"/><Relationship Id="rId475" Type="http://schemas.openxmlformats.org/officeDocument/2006/relationships/hyperlink" Target="https://map.geo.admin.ch/?zoom=13&amp;E=2711742.51&amp;N=1239224.118&amp;layers=ch.kantone.cadastralwebmap-farbe,ch.swisstopo.amtliches-strassenverzeichnis,ch.bfs.gebaeude_wohnungs_register,KML||https://tinyurl.com/yy7ya4g9/ZH/0120_bdg_erw.kml" TargetMode="External"/><Relationship Id="rId682" Type="http://schemas.openxmlformats.org/officeDocument/2006/relationships/hyperlink" Target="https://map.geo.admin.ch/?zoom=13&amp;E=2694812.176&amp;N=1234397.676&amp;layers=ch.kantone.cadastralwebmap-farbe,ch.swisstopo.amtliches-strassenverzeichnis,ch.bfs.gebaeude_wohnungs_register,KML||https://tinyurl.com/yy7ya4g9/ZH/0155_bdg_erw.kml" TargetMode="External"/><Relationship Id="rId128" Type="http://schemas.openxmlformats.org/officeDocument/2006/relationships/hyperlink" Target="https://map.geo.admin.ch/?zoom=13&amp;E=2683495.707&amp;N=1262015.419&amp;layers=ch.kantone.cadastralwebmap-farbe,ch.swisstopo.amtliches-strassenverzeichnis,ch.bfs.gebaeude_wohnungs_register,KML||https://tinyurl.com/yy7ya4g9/ZH/0051_bdg_erw.kml" TargetMode="External"/><Relationship Id="rId335" Type="http://schemas.openxmlformats.org/officeDocument/2006/relationships/hyperlink" Target="https://map.geo.admin.ch/?zoom=13&amp;E=2684048.947&amp;N=1260647.855&amp;layers=ch.kantone.cadastralwebmap-farbe,ch.swisstopo.amtliches-strassenverzeichnis,ch.bfs.gebaeude_wohnungs_register,KML||https://tinyurl.com/yy7ya4g9/ZH/0072_bdg_erw.kml" TargetMode="External"/><Relationship Id="rId542" Type="http://schemas.openxmlformats.org/officeDocument/2006/relationships/hyperlink" Target="https://map.geo.admin.ch/?zoom=13&amp;E=2685777.053&amp;N=1237884.344&amp;layers=ch.kantone.cadastralwebmap-farbe,ch.swisstopo.amtliches-strassenverzeichnis,ch.bfs.gebaeude_wohnungs_register,KML||https://tinyurl.com/yy7ya4g9/ZH/0141_bdg_erw.kml" TargetMode="External"/><Relationship Id="rId987" Type="http://schemas.openxmlformats.org/officeDocument/2006/relationships/hyperlink" Target="https://map.geo.admin.ch/?zoom=13&amp;E=2696326.57&amp;N=1261990.874&amp;layers=ch.kantone.cadastralwebmap-farbe,ch.swisstopo.amtliches-strassenverzeichnis,ch.bfs.gebaeude_wohnungs_register,KML||https://tinyurl.com/yy7ya4g9/ZH/0230_bdg_erw.kml" TargetMode="External"/><Relationship Id="rId1172" Type="http://schemas.openxmlformats.org/officeDocument/2006/relationships/hyperlink" Target="https://map.geo.admin.ch/?zoom=13&amp;E=2674945.629&amp;N=1248658.092&amp;layers=ch.kantone.cadastralwebmap-farbe,ch.swisstopo.amtliches-strassenverzeichnis,ch.bfs.gebaeude_wohnungs_register,KML||https://tinyurl.com/yy7ya4g9/ZH/0250_bdg_erw.kml" TargetMode="External"/><Relationship Id="rId402" Type="http://schemas.openxmlformats.org/officeDocument/2006/relationships/hyperlink" Target="https://map.geo.admin.ch/?zoom=13&amp;E=2677199.14&amp;N=1265535.17&amp;layers=ch.kantone.cadastralwebmap-farbe,ch.swisstopo.amtliches-strassenverzeichnis,ch.bfs.gebaeude_wohnungs_register,KML||https://tinyurl.com/yy7ya4g9/ZH/0100_bdg_erw.kml" TargetMode="External"/><Relationship Id="rId847" Type="http://schemas.openxmlformats.org/officeDocument/2006/relationships/hyperlink" Target="https://map.geo.admin.ch/?zoom=13&amp;E=2694685.154&amp;N=1239622.996&amp;layers=ch.kantone.cadastralwebmap-farbe,ch.swisstopo.amtliches-strassenverzeichnis,ch.bfs.gebaeude_wohnungs_register,KML||https://tinyurl.com/yy7ya4g9/ZH/0192_bdg_erw.kml" TargetMode="External"/><Relationship Id="rId1032" Type="http://schemas.openxmlformats.org/officeDocument/2006/relationships/hyperlink" Target="https://map.geo.admin.ch/?zoom=13&amp;E=2696546.873&amp;N=1260613.774&amp;layers=ch.kantone.cadastralwebmap-farbe,ch.swisstopo.amtliches-strassenverzeichnis,ch.bfs.gebaeude_wohnungs_register,KML||https://tinyurl.com/yy7ya4g9/ZH/0230_bdg_erw.kml" TargetMode="External"/><Relationship Id="rId1477" Type="http://schemas.openxmlformats.org/officeDocument/2006/relationships/hyperlink" Target="https://map.geo.admin.ch/?zoom=13&amp;E=2685978.855&amp;N=1249324.592&amp;layers=ch.kantone.cadastralwebmap-farbe,ch.swisstopo.amtliches-strassenverzeichnis,ch.bfs.gebaeude_wohnungs_register,KML||https://tinyurl.com/yy7ya4g9/ZH/0261_bdg_erw.kml" TargetMode="External"/><Relationship Id="rId707" Type="http://schemas.openxmlformats.org/officeDocument/2006/relationships/hyperlink" Target="https://map.geo.admin.ch/?zoom=13&amp;E=2695296.337&amp;N=1234165.729&amp;layers=ch.kantone.cadastralwebmap-farbe,ch.swisstopo.amtliches-strassenverzeichnis,ch.bfs.gebaeude_wohnungs_register,KML||https://tinyurl.com/yy7ya4g9/ZH/0155_bdg_erw.kml" TargetMode="External"/><Relationship Id="rId914" Type="http://schemas.openxmlformats.org/officeDocument/2006/relationships/hyperlink" Target="https://map.geo.admin.ch/?zoom=13&amp;E=2692364.711&amp;N=1249003.686&amp;layers=ch.kantone.cadastralwebmap-farbe,ch.swisstopo.amtliches-strassenverzeichnis,ch.bfs.gebaeude_wohnungs_register,KML||https://tinyurl.com/yy7ya4g9/ZH/0199_bdg_erw.kml" TargetMode="External"/><Relationship Id="rId1337" Type="http://schemas.openxmlformats.org/officeDocument/2006/relationships/hyperlink" Target="https://map.geo.admin.ch/?zoom=13&amp;E=2680470.511&amp;N=1252658.274&amp;layers=ch.kantone.cadastralwebmap-farbe,ch.swisstopo.amtliches-strassenverzeichnis,ch.bfs.gebaeude_wohnungs_register,KML||https://tinyurl.com/yy7ya4g9/ZH/0261_bdg_erw.kml" TargetMode="External"/><Relationship Id="rId43" Type="http://schemas.openxmlformats.org/officeDocument/2006/relationships/hyperlink" Target="https://map.geo.admin.ch/?zoom=13&amp;E=2676709.966&amp;N=1237356.656&amp;layers=ch.kantone.cadastralwebmap-farbe,ch.swisstopo.amtliches-strassenverzeichnis,ch.bfs.gebaeude_wohnungs_register,KML||https://tinyurl.com/yy7ya4g9/ZH/0002_bdg_erw.kml" TargetMode="External"/><Relationship Id="rId1404" Type="http://schemas.openxmlformats.org/officeDocument/2006/relationships/hyperlink" Target="https://map.geo.admin.ch/?zoom=13&amp;E=2683211.877&amp;N=1248144.717&amp;layers=ch.kantone.cadastralwebmap-farbe,ch.swisstopo.amtliches-strassenverzeichnis,ch.bfs.gebaeude_wohnungs_register,KML||https://tinyurl.com/yy7ya4g9/ZH/0261_bdg_erw.kml" TargetMode="External"/><Relationship Id="rId192" Type="http://schemas.openxmlformats.org/officeDocument/2006/relationships/hyperlink" Target="https://map.geo.admin.ch/?zoom=13&amp;E=2682158.072&amp;N=1263550.442&amp;layers=ch.kantone.cadastralwebmap-farbe,ch.swisstopo.amtliches-strassenverzeichnis,ch.bfs.gebaeude_wohnungs_register,KML||https://tinyurl.com/yy7ya4g9/ZH/0053_bdg_erw.kml" TargetMode="External"/><Relationship Id="rId497" Type="http://schemas.openxmlformats.org/officeDocument/2006/relationships/hyperlink" Target="https://map.geo.admin.ch/?zoom=13&amp;E=2702999.905&amp;N=1242642.983&amp;layers=ch.kantone.cadastralwebmap-farbe,ch.swisstopo.amtliches-strassenverzeichnis,ch.bfs.gebaeude_wohnungs_register,KML||https://tinyurl.com/yy7ya4g9/ZH/0121_bdg_erw.kml" TargetMode="External"/><Relationship Id="rId357" Type="http://schemas.openxmlformats.org/officeDocument/2006/relationships/hyperlink" Target="https://map.geo.admin.ch/?zoom=13&amp;E=2677957.366&amp;N=1262788.463&amp;layers=ch.kantone.cadastralwebmap-farbe,ch.swisstopo.amtliches-strassenverzeichnis,ch.bfs.gebaeude_wohnungs_register,KML||https://tinyurl.com/yy7ya4g9/ZH/0088_bdg_erw.kml" TargetMode="External"/><Relationship Id="rId1194" Type="http://schemas.openxmlformats.org/officeDocument/2006/relationships/hyperlink" Target="https://map.geo.admin.ch/?zoom=13&amp;E=2674247.226&amp;N=1248372.029&amp;layers=ch.kantone.cadastralwebmap-farbe,ch.swisstopo.amtliches-strassenverzeichnis,ch.bfs.gebaeude_wohnungs_register,KML||https://tinyurl.com/yy7ya4g9/ZH/0250_bdg_erw.kml" TargetMode="External"/><Relationship Id="rId217" Type="http://schemas.openxmlformats.org/officeDocument/2006/relationships/hyperlink" Target="https://map.geo.admin.ch/?zoom=13&amp;E=2682289.258&amp;N=1270184.029&amp;layers=ch.kantone.cadastralwebmap-farbe,ch.swisstopo.amtliches-strassenverzeichnis,ch.bfs.gebaeude_wohnungs_register,KML||https://tinyurl.com/yy7ya4g9/ZH/0055_bdg_erw.kml" TargetMode="External"/><Relationship Id="rId564" Type="http://schemas.openxmlformats.org/officeDocument/2006/relationships/hyperlink" Target="https://map.geo.admin.ch/?zoom=13&amp;E=2684605.911&amp;N=1238544.348&amp;layers=ch.kantone.cadastralwebmap-farbe,ch.swisstopo.amtliches-strassenverzeichnis,ch.bfs.gebaeude_wohnungs_register,KML||https://tinyurl.com/yy7ya4g9/ZH/0141_bdg_erw.kml" TargetMode="External"/><Relationship Id="rId771" Type="http://schemas.openxmlformats.org/officeDocument/2006/relationships/hyperlink" Target="https://map.geo.admin.ch/?zoom=13&amp;E=2688508.515&amp;N=1242659.044&amp;layers=ch.kantone.cadastralwebmap-farbe,ch.swisstopo.amtliches-strassenverzeichnis,ch.bfs.gebaeude_wohnungs_register,KML||https://tinyurl.com/yy7ya4g9/ZH/0160_bdg_erw.kml" TargetMode="External"/><Relationship Id="rId869" Type="http://schemas.openxmlformats.org/officeDocument/2006/relationships/hyperlink" Target="https://map.geo.admin.ch/?zoom=13&amp;E=2689893.215&amp;N=1245747.685&amp;layers=ch.kantone.cadastralwebmap-farbe,ch.swisstopo.amtliches-strassenverzeichnis,ch.bfs.gebaeude_wohnungs_register,KML||https://tinyurl.com/yy7ya4g9/ZH/0195_bdg_erw.kml" TargetMode="External"/><Relationship Id="rId1499" Type="http://schemas.openxmlformats.org/officeDocument/2006/relationships/hyperlink" Target="https://map.geo.admin.ch/?zoom=13&amp;E=2694625.156&amp;N=1252851.827&amp;layers=ch.kantone.cadastralwebmap-farbe,ch.swisstopo.amtliches-strassenverzeichnis,ch.bfs.gebaeude_wohnungs_register,KML||https://tinyurl.com/yy7ya4g9/ZH/0296_bdg_erw.kml" TargetMode="External"/><Relationship Id="rId424" Type="http://schemas.openxmlformats.org/officeDocument/2006/relationships/hyperlink" Target="https://map.geo.admin.ch/?zoom=13&amp;E=2675907.126&amp;N=1261023.616&amp;layers=ch.kantone.cadastralwebmap-farbe,ch.swisstopo.amtliches-strassenverzeichnis,ch.bfs.gebaeude_wohnungs_register,KML||https://tinyurl.com/yy7ya4g9/ZH/0101_bdg_erw.kml" TargetMode="External"/><Relationship Id="rId631" Type="http://schemas.openxmlformats.org/officeDocument/2006/relationships/hyperlink" Target="https://map.geo.admin.ch/?zoom=13&amp;E=2701401.806&amp;N=1233823.007&amp;layers=ch.kantone.cadastralwebmap-farbe,ch.swisstopo.amtliches-strassenverzeichnis,ch.bfs.gebaeude_wohnungs_register,KML||https://tinyurl.com/yy7ya4g9/ZH/0153_bdg_erw.kml" TargetMode="External"/><Relationship Id="rId729" Type="http://schemas.openxmlformats.org/officeDocument/2006/relationships/hyperlink" Target="https://map.geo.admin.ch/?zoom=13&amp;E=2695158.729&amp;N=1234449.208&amp;layers=ch.kantone.cadastralwebmap-farbe,ch.swisstopo.amtliches-strassenverzeichnis,ch.bfs.gebaeude_wohnungs_register,KML||https://tinyurl.com/yy7ya4g9/ZH/0155_bdg_erw.kml" TargetMode="External"/><Relationship Id="rId1054" Type="http://schemas.openxmlformats.org/officeDocument/2006/relationships/hyperlink" Target="https://map.geo.admin.ch/?zoom=13&amp;E=2696457.81&amp;N=1260881.693&amp;layers=ch.kantone.cadastralwebmap-farbe,ch.swisstopo.amtliches-strassenverzeichnis,ch.bfs.gebaeude_wohnungs_register,KML||https://tinyurl.com/yy7ya4g9/ZH/0230_bdg_erw.kml" TargetMode="External"/><Relationship Id="rId1261" Type="http://schemas.openxmlformats.org/officeDocument/2006/relationships/hyperlink" Target="https://map.geo.admin.ch/?zoom=13&amp;E=2684494.994&amp;N=1248689.019&amp;layers=ch.kantone.cadastralwebmap-farbe,ch.swisstopo.amtliches-strassenverzeichnis,ch.bfs.gebaeude_wohnungs_register,KML||https://tinyurl.com/yy7ya4g9/ZH/0261_bdg_erw.kml" TargetMode="External"/><Relationship Id="rId1359" Type="http://schemas.openxmlformats.org/officeDocument/2006/relationships/hyperlink" Target="https://map.geo.admin.ch/?zoom=13&amp;E=2686357.205&amp;N=1250656.65&amp;layers=ch.kantone.cadastralwebmap-farbe,ch.swisstopo.amtliches-strassenverzeichnis,ch.bfs.gebaeude_wohnungs_register,KML||https://tinyurl.com/yy7ya4g9/ZH/0261_bdg_erw.kml" TargetMode="External"/><Relationship Id="rId936" Type="http://schemas.openxmlformats.org/officeDocument/2006/relationships/hyperlink" Target="https://map.geo.admin.ch/?zoom=13&amp;E=2690140.42&amp;N=1252671.319&amp;layers=ch.kantone.cadastralwebmap-farbe,ch.swisstopo.amtliches-strassenverzeichnis,ch.bfs.gebaeude_wohnungs_register,KML||https://tinyurl.com/yy7ya4g9/ZH/0200_bdg_erw.kml" TargetMode="External"/><Relationship Id="rId1121" Type="http://schemas.openxmlformats.org/officeDocument/2006/relationships/hyperlink" Target="https://map.geo.admin.ch/?zoom=13&amp;E=2673481.224&amp;N=1253249.082&amp;layers=ch.kantone.cadastralwebmap-farbe,ch.swisstopo.amtliches-strassenverzeichnis,ch.bfs.gebaeude_wohnungs_register,KML||https://tinyurl.com/yy7ya4g9/ZH/0244_bdg_erw.kml" TargetMode="External"/><Relationship Id="rId1219" Type="http://schemas.openxmlformats.org/officeDocument/2006/relationships/hyperlink" Target="https://map.geo.admin.ch/?zoom=13&amp;E=2674375.967&amp;N=1247889.112&amp;layers=ch.kantone.cadastralwebmap-farbe,ch.swisstopo.amtliches-strassenverzeichnis,ch.bfs.gebaeude_wohnungs_register,KML||https://tinyurl.com/yy7ya4g9/ZH/0250_bdg_erw.kml" TargetMode="External"/><Relationship Id="rId65" Type="http://schemas.openxmlformats.org/officeDocument/2006/relationships/hyperlink" Target="https://map.geo.admin.ch/?zoom=13&amp;E=2682415.153&amp;N=1233357.156&amp;layers=ch.kantone.cadastralwebmap-farbe,ch.swisstopo.amtliches-strassenverzeichnis,ch.bfs.gebaeude_wohnungs_register,KML||https://tinyurl.com/yy7ya4g9/ZH/0004_bdg_erw.kml" TargetMode="External"/><Relationship Id="rId1426" Type="http://schemas.openxmlformats.org/officeDocument/2006/relationships/hyperlink" Target="https://map.geo.admin.ch/?zoom=13&amp;E=2682474.201&amp;N=1247970.101&amp;layers=ch.kantone.cadastralwebmap-farbe,ch.swisstopo.amtliches-strassenverzeichnis,ch.bfs.gebaeude_wohnungs_register,KML||https://tinyurl.com/yy7ya4g9/ZH/0261_bdg_erw.kml" TargetMode="External"/><Relationship Id="rId281" Type="http://schemas.openxmlformats.org/officeDocument/2006/relationships/hyperlink" Target="https://map.geo.admin.ch/?zoom=13&amp;E=2687350.664&amp;N=1258787.328&amp;layers=ch.kantone.cadastralwebmap-farbe,ch.swisstopo.amtliches-strassenverzeichnis,ch.bfs.gebaeude_wohnungs_register,KML||https://tinyurl.com/yy7ya4g9/ZH/0063_bdg_erw.kml" TargetMode="External"/><Relationship Id="rId141" Type="http://schemas.openxmlformats.org/officeDocument/2006/relationships/hyperlink" Target="https://map.geo.admin.ch/?zoom=13&amp;E=2689707.047&amp;N=1256140.526&amp;layers=ch.kantone.cadastralwebmap-farbe,ch.swisstopo.amtliches-strassenverzeichnis,ch.bfs.gebaeude_wohnungs_register,KML||https://tinyurl.com/yy7ya4g9/ZH/0052_bdg_erw.kml" TargetMode="External"/><Relationship Id="rId379" Type="http://schemas.openxmlformats.org/officeDocument/2006/relationships/hyperlink" Target="https://map.geo.admin.ch/?zoom=13&amp;E=2677319.176&amp;N=1254645.952&amp;layers=ch.kantone.cadastralwebmap-farbe,ch.swisstopo.amtliches-strassenverzeichnis,ch.bfs.gebaeude_wohnungs_register,KML||https://tinyurl.com/yy7ya4g9/ZH/0096_bdg_erw.kml" TargetMode="External"/><Relationship Id="rId586" Type="http://schemas.openxmlformats.org/officeDocument/2006/relationships/hyperlink" Target="https://map.geo.admin.ch/?zoom=13&amp;E=2689495.35&amp;N=1237663.365&amp;layers=ch.kantone.cadastralwebmap-farbe,ch.swisstopo.amtliches-strassenverzeichnis,ch.bfs.gebaeude_wohnungs_register,KML||https://tinyurl.com/yy7ya4g9/ZH/0152_bdg_erw.kml" TargetMode="External"/><Relationship Id="rId793" Type="http://schemas.openxmlformats.org/officeDocument/2006/relationships/hyperlink" Target="https://map.geo.admin.ch/?zoom=13&amp;E=2689959.595&amp;N=1250506.152&amp;layers=ch.kantone.cadastralwebmap-farbe,ch.swisstopo.amtliches-strassenverzeichnis,ch.bfs.gebaeude_wohnungs_register,KML||https://tinyurl.com/yy7ya4g9/ZH/0191_bdg_erw.kml" TargetMode="External"/><Relationship Id="rId7" Type="http://schemas.openxmlformats.org/officeDocument/2006/relationships/hyperlink" Target="https://map.geo.admin.ch/?zoom=13&amp;E=2679339.512&amp;N=1235651.222&amp;layers=ch.kantone.cadastralwebmap-farbe,ch.swisstopo.amtliches-strassenverzeichnis,ch.bfs.gebaeude_wohnungs_register,KML||https://tinyurl.com/yy7ya4g9/ZH/0001_bdg_erw.kml" TargetMode="External"/><Relationship Id="rId239" Type="http://schemas.openxmlformats.org/officeDocument/2006/relationships/hyperlink" Target="https://map.geo.admin.ch/?zoom=13&amp;E=2680015.113&amp;N=1267711.163&amp;layers=ch.kantone.cadastralwebmap-farbe,ch.swisstopo.amtliches-strassenverzeichnis,ch.bfs.gebaeude_wohnungs_register,KML||https://tinyurl.com/yy7ya4g9/ZH/0058_bdg_erw.kml" TargetMode="External"/><Relationship Id="rId446" Type="http://schemas.openxmlformats.org/officeDocument/2006/relationships/hyperlink" Target="https://map.geo.admin.ch/?zoom=13&amp;E=2700099.7&amp;N=1237637.872&amp;layers=ch.kantone.cadastralwebmap-farbe,ch.swisstopo.amtliches-strassenverzeichnis,ch.bfs.gebaeude_wohnungs_register,KML||https://tinyurl.com/yy7ya4g9/ZH/0116_bdg_erw.kml" TargetMode="External"/><Relationship Id="rId653" Type="http://schemas.openxmlformats.org/officeDocument/2006/relationships/hyperlink" Target="https://map.geo.admin.ch/?zoom=13&amp;E=2686516.801&amp;N=1242514.399&amp;layers=ch.kantone.cadastralwebmap-farbe,ch.swisstopo.amtliches-strassenverzeichnis,ch.bfs.gebaeude_wohnungs_register,KML||https://tinyurl.com/yy7ya4g9/ZH/0154_bdg_erw.kml" TargetMode="External"/><Relationship Id="rId1076" Type="http://schemas.openxmlformats.org/officeDocument/2006/relationships/hyperlink" Target="https://map.geo.admin.ch/?zoom=13&amp;E=2698865.797&amp;N=1264976.972&amp;layers=ch.kantone.cadastralwebmap-farbe,ch.swisstopo.amtliches-strassenverzeichnis,ch.bfs.gebaeude_wohnungs_register,KML||https://tinyurl.com/yy7ya4g9/ZH/0230_bdg_erw.kml" TargetMode="External"/><Relationship Id="rId1283" Type="http://schemas.openxmlformats.org/officeDocument/2006/relationships/hyperlink" Target="https://map.geo.admin.ch/?zoom=13&amp;E=2687189.539&amp;N=1245919.617&amp;layers=ch.kantone.cadastralwebmap-farbe,ch.swisstopo.amtliches-strassenverzeichnis,ch.bfs.gebaeude_wohnungs_register,KML||https://tinyurl.com/yy7ya4g9/ZH/0261_bdg_erw.kml" TargetMode="External"/><Relationship Id="rId1490" Type="http://schemas.openxmlformats.org/officeDocument/2006/relationships/hyperlink" Target="https://map.geo.admin.ch/?zoom=13&amp;E=2688900.859&amp;N=1230304.642&amp;layers=ch.kantone.cadastralwebmap-farbe,ch.swisstopo.amtliches-strassenverzeichnis,ch.bfs.gebaeude_wohnungs_register,KML||https://tinyurl.com/yy7ya4g9/ZH/0295_bdg_erw.kml" TargetMode="External"/><Relationship Id="rId306" Type="http://schemas.openxmlformats.org/officeDocument/2006/relationships/hyperlink" Target="https://map.geo.admin.ch/?zoom=13&amp;E=2682789.787&amp;N=1274398.2&amp;layers=ch.kantone.cadastralwebmap-farbe,ch.swisstopo.amtliches-strassenverzeichnis,ch.bfs.gebaeude_wohnungs_register,KML||https://tinyurl.com/yy7ya4g9/ZH/0067_bdg_erw.kml" TargetMode="External"/><Relationship Id="rId860" Type="http://schemas.openxmlformats.org/officeDocument/2006/relationships/hyperlink" Target="https://map.geo.admin.ch/?zoom=13&amp;E=2693235.478&amp;N=1247590.639&amp;layers=ch.kantone.cadastralwebmap-farbe,ch.swisstopo.amtliches-strassenverzeichnis,ch.bfs.gebaeude_wohnungs_register,KML||https://tinyurl.com/yy7ya4g9/ZH/0194_bdg_erw.kml" TargetMode="External"/><Relationship Id="rId958" Type="http://schemas.openxmlformats.org/officeDocument/2006/relationships/hyperlink" Target="https://map.geo.admin.ch/?zoom=13&amp;E=2697899.563&amp;N=1265325.499&amp;layers=ch.kantone.cadastralwebmap-farbe,ch.swisstopo.amtliches-strassenverzeichnis,ch.bfs.gebaeude_wohnungs_register,KML||https://tinyurl.com/yy7ya4g9/ZH/0227_bdg_erw.kml" TargetMode="External"/><Relationship Id="rId1143" Type="http://schemas.openxmlformats.org/officeDocument/2006/relationships/hyperlink" Target="https://map.geo.admin.ch/?zoom=13&amp;E=2676123.877&amp;N=1250323.561&amp;layers=ch.kantone.cadastralwebmap-farbe,ch.swisstopo.amtliches-strassenverzeichnis,ch.bfs.gebaeude_wohnungs_register,KML||https://tinyurl.com/yy7ya4g9/ZH/0247_bdg_erw.kml" TargetMode="External"/><Relationship Id="rId87" Type="http://schemas.openxmlformats.org/officeDocument/2006/relationships/hyperlink" Target="https://map.geo.admin.ch/?zoom=13&amp;E=2676860.303&amp;N=1233444.027&amp;layers=ch.kantone.cadastralwebmap-farbe,ch.swisstopo.amtliches-strassenverzeichnis,ch.bfs.gebaeude_wohnungs_register,KML||https://tinyurl.com/yy7ya4g9/ZH/0009_bdg_erw.kml" TargetMode="External"/><Relationship Id="rId513" Type="http://schemas.openxmlformats.org/officeDocument/2006/relationships/hyperlink" Target="https://map.geo.admin.ch/?zoom=13&amp;E=2682354.186&amp;N=1240765.859&amp;layers=ch.kantone.cadastralwebmap-farbe,ch.swisstopo.amtliches-strassenverzeichnis,ch.bfs.gebaeude_wohnungs_register,KML||https://tinyurl.com/yy7ya4g9/ZH/0131_bdg_erw.kml" TargetMode="External"/><Relationship Id="rId720" Type="http://schemas.openxmlformats.org/officeDocument/2006/relationships/hyperlink" Target="https://map.geo.admin.ch/?zoom=13&amp;E=2694318.775&amp;N=1235076.746&amp;layers=ch.kantone.cadastralwebmap-farbe,ch.swisstopo.amtliches-strassenverzeichnis,ch.bfs.gebaeude_wohnungs_register,KML||https://tinyurl.com/yy7ya4g9/ZH/0155_bdg_erw.kml" TargetMode="External"/><Relationship Id="rId818" Type="http://schemas.openxmlformats.org/officeDocument/2006/relationships/hyperlink" Target="https://map.geo.admin.ch/?zoom=13&amp;E=2687212.619&amp;N=1248836.304&amp;layers=ch.kantone.cadastralwebmap-farbe,ch.swisstopo.amtliches-strassenverzeichnis,ch.bfs.gebaeude_wohnungs_register,KML||https://tinyurl.com/yy7ya4g9/ZH/0191_bdg_erw.kml" TargetMode="External"/><Relationship Id="rId1350" Type="http://schemas.openxmlformats.org/officeDocument/2006/relationships/hyperlink" Target="https://map.geo.admin.ch/?zoom=13&amp;E=2684168.188&amp;N=1253346.059&amp;layers=ch.kantone.cadastralwebmap-farbe,ch.swisstopo.amtliches-strassenverzeichnis,ch.bfs.gebaeude_wohnungs_register,KML||https://tinyurl.com/yy7ya4g9/ZH/0261_bdg_erw.kml" TargetMode="External"/><Relationship Id="rId1448" Type="http://schemas.openxmlformats.org/officeDocument/2006/relationships/hyperlink" Target="https://map.geo.admin.ch/?zoom=13&amp;E=2684259.73&amp;N=1247692.529&amp;layers=ch.kantone.cadastralwebmap-farbe,ch.swisstopo.amtliches-strassenverzeichnis,ch.bfs.gebaeude_wohnungs_register,KML||https://tinyurl.com/yy7ya4g9/ZH/0261_bdg_erw.kml" TargetMode="External"/><Relationship Id="rId1003" Type="http://schemas.openxmlformats.org/officeDocument/2006/relationships/hyperlink" Target="https://map.geo.admin.ch/?zoom=13&amp;E=2701009.736&amp;N=1262398.839&amp;layers=ch.kantone.cadastralwebmap-farbe,ch.swisstopo.amtliches-strassenverzeichnis,ch.bfs.gebaeude_wohnungs_register,KML||https://tinyurl.com/yy7ya4g9/ZH/0230_bdg_erw.kml" TargetMode="External"/><Relationship Id="rId1210" Type="http://schemas.openxmlformats.org/officeDocument/2006/relationships/hyperlink" Target="https://map.geo.admin.ch/?zoom=13&amp;E=2674589.641&amp;N=1248925.197&amp;layers=ch.kantone.cadastralwebmap-farbe,ch.swisstopo.amtliches-strassenverzeichnis,ch.bfs.gebaeude_wohnungs_register,KML||https://tinyurl.com/yy7ya4g9/ZH/0250_bdg_erw.kml" TargetMode="External"/><Relationship Id="rId1308" Type="http://schemas.openxmlformats.org/officeDocument/2006/relationships/hyperlink" Target="https://map.geo.admin.ch/?zoom=13&amp;E=2677978.041&amp;N=1249726.099&amp;layers=ch.kantone.cadastralwebmap-farbe,ch.swisstopo.amtliches-strassenverzeichnis,ch.bfs.gebaeude_wohnungs_register,KML||https://tinyurl.com/yy7ya4g9/ZH/0261_bdg_erw.kml" TargetMode="External"/><Relationship Id="rId14" Type="http://schemas.openxmlformats.org/officeDocument/2006/relationships/hyperlink" Target="https://map.geo.admin.ch/?zoom=13&amp;E=2675032.673&amp;N=1237074.4&amp;layers=ch.kantone.cadastralwebmap-farbe,ch.swisstopo.amtliches-strassenverzeichnis,ch.bfs.gebaeude_wohnungs_register,KML||https://tinyurl.com/yy7ya4g9/ZH/0002_bdg_erw.kml" TargetMode="External"/><Relationship Id="rId163" Type="http://schemas.openxmlformats.org/officeDocument/2006/relationships/hyperlink" Target="https://map.geo.admin.ch/?zoom=13&amp;E=2682876.258&amp;N=1263452.285&amp;layers=ch.kantone.cadastralwebmap-farbe,ch.swisstopo.amtliches-strassenverzeichnis,ch.bfs.gebaeude_wohnungs_register,KML||https://tinyurl.com/yy7ya4g9/ZH/0053_bdg_erw.kml" TargetMode="External"/><Relationship Id="rId370" Type="http://schemas.openxmlformats.org/officeDocument/2006/relationships/hyperlink" Target="https://map.geo.admin.ch/?zoom=13&amp;E=2681049.84&amp;N=1258876.896&amp;layers=ch.kantone.cadastralwebmap-farbe,ch.swisstopo.amtliches-strassenverzeichnis,ch.bfs.gebaeude_wohnungs_register,KML||https://tinyurl.com/yy7ya4g9/ZH/0092_bdg_erw.kml" TargetMode="External"/><Relationship Id="rId230" Type="http://schemas.openxmlformats.org/officeDocument/2006/relationships/hyperlink" Target="https://map.geo.admin.ch/?zoom=13&amp;E=2687281.568&amp;N=1261599.908&amp;layers=ch.kantone.cadastralwebmap-farbe,ch.swisstopo.amtliches-strassenverzeichnis,ch.bfs.gebaeude_wohnungs_register,KML||https://tinyurl.com/yy7ya4g9/ZH/0056_bdg_erw.kml" TargetMode="External"/><Relationship Id="rId468" Type="http://schemas.openxmlformats.org/officeDocument/2006/relationships/hyperlink" Target="https://map.geo.admin.ch/?zoom=13&amp;E=2706955.55&amp;N=1235275.748&amp;layers=ch.kantone.cadastralwebmap-farbe,ch.swisstopo.amtliches-strassenverzeichnis,ch.bfs.gebaeude_wohnungs_register,KML||https://tinyurl.com/yy7ya4g9/ZH/0118_bdg_erw.kml" TargetMode="External"/><Relationship Id="rId675" Type="http://schemas.openxmlformats.org/officeDocument/2006/relationships/hyperlink" Target="https://map.geo.admin.ch/?zoom=13&amp;E=2695273.897&amp;N=1233996.117&amp;layers=ch.kantone.cadastralwebmap-farbe,ch.swisstopo.amtliches-strassenverzeichnis,ch.bfs.gebaeude_wohnungs_register,KML||https://tinyurl.com/yy7ya4g9/ZH/0155_bdg_erw.kml" TargetMode="External"/><Relationship Id="rId882" Type="http://schemas.openxmlformats.org/officeDocument/2006/relationships/hyperlink" Target="https://map.geo.admin.ch/?zoom=13&amp;E=2696923.372&amp;N=1240101.299&amp;layers=ch.kantone.cadastralwebmap-farbe,ch.swisstopo.amtliches-strassenverzeichnis,ch.bfs.gebaeude_wohnungs_register,KML||https://tinyurl.com/yy7ya4g9/ZH/0196_bdg_erw.kml" TargetMode="External"/><Relationship Id="rId1098" Type="http://schemas.openxmlformats.org/officeDocument/2006/relationships/hyperlink" Target="https://map.geo.admin.ch/?zoom=13&amp;E=2675949.635&amp;N=1243320.795&amp;layers=ch.kantone.cadastralwebmap-farbe,ch.swisstopo.amtliches-strassenverzeichnis,ch.bfs.gebaeude_wohnungs_register,KML||https://tinyurl.com/yy7ya4g9/ZH/0241_bdg_erw.kml" TargetMode="External"/><Relationship Id="rId328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5" Type="http://schemas.openxmlformats.org/officeDocument/2006/relationships/hyperlink" Target="https://map.geo.admin.ch/?zoom=13&amp;E=2684529.05&amp;N=1240774.497&amp;layers=ch.kantone.cadastralwebmap-farbe,ch.swisstopo.amtliches-strassenverzeichnis,ch.bfs.gebaeude_wohnungs_register,KML||https://tinyurl.com/yy7ya4g9/ZH/0139_bdg_erw.kml" TargetMode="External"/><Relationship Id="rId742" Type="http://schemas.openxmlformats.org/officeDocument/2006/relationships/hyperlink" Target="https://map.geo.admin.ch/?zoom=13&amp;E=2692604.61&amp;N=1235666.181&amp;layers=ch.kantone.cadastralwebmap-farbe,ch.swisstopo.amtliches-strassenverzeichnis,ch.bfs.gebaeude_wohnungs_register,KML||https://tinyurl.com/yy7ya4g9/ZH/0156_bdg_erw.kml" TargetMode="External"/><Relationship Id="rId1165" Type="http://schemas.openxmlformats.org/officeDocument/2006/relationships/hyperlink" Target="https://map.geo.admin.ch/?zoom=13&amp;E=2674979.665&amp;N=1249044.331&amp;layers=ch.kantone.cadastralwebmap-farbe,ch.swisstopo.amtliches-strassenverzeichnis,ch.bfs.gebaeude_wohnungs_register,KML||https://tinyurl.com/yy7ya4g9/ZH/0250_bdg_erw.kml" TargetMode="External"/><Relationship Id="rId1372" Type="http://schemas.openxmlformats.org/officeDocument/2006/relationships/hyperlink" Target="https://map.geo.admin.ch/?zoom=13&amp;E=2686610.547&amp;N=1245698.485&amp;layers=ch.kantone.cadastralwebmap-farbe,ch.swisstopo.amtliches-strassenverzeichnis,ch.bfs.gebaeude_wohnungs_register,KML||https://tinyurl.com/yy7ya4g9/ZH/0261_bdg_erw.kml" TargetMode="External"/><Relationship Id="rId602" Type="http://schemas.openxmlformats.org/officeDocument/2006/relationships/hyperlink" Target="https://map.geo.admin.ch/?zoom=13&amp;E=2701347.558&amp;N=1233759.939&amp;layers=ch.kantone.cadastralwebmap-farbe,ch.swisstopo.amtliches-strassenverzeichnis,ch.bfs.gebaeude_wohnungs_register,KML||https://tinyurl.com/yy7ya4g9/ZH/0153_bdg_erw.kml" TargetMode="External"/><Relationship Id="rId1025" Type="http://schemas.openxmlformats.org/officeDocument/2006/relationships/hyperlink" Target="https://map.geo.admin.ch/?zoom=13&amp;E=2696096.654&amp;N=1263649.944&amp;layers=ch.kantone.cadastralwebmap-farbe,ch.swisstopo.amtliches-strassenverzeichnis,ch.bfs.gebaeude_wohnungs_register,KML||https://tinyurl.com/yy7ya4g9/ZH/0230_bdg_erw.kml" TargetMode="External"/><Relationship Id="rId1232" Type="http://schemas.openxmlformats.org/officeDocument/2006/relationships/hyperlink" Target="https://map.geo.admin.ch/?zoom=13&amp;E=2680038.219&amp;N=1245870.18&amp;layers=ch.kantone.cadastralwebmap-farbe,ch.swisstopo.amtliches-strassenverzeichnis,ch.bfs.gebaeude_wohnungs_register,KML||https://tinyurl.com/yy7ya4g9/ZH/0261_bdg_erw.kml" TargetMode="External"/><Relationship Id="rId907" Type="http://schemas.openxmlformats.org/officeDocument/2006/relationships/hyperlink" Target="https://map.geo.admin.ch/?zoom=13&amp;E=2696406.055&amp;N=1245124.081&amp;layers=ch.kantone.cadastralwebmap-farbe,ch.swisstopo.amtliches-strassenverzeichnis,ch.bfs.gebaeude_wohnungs_register,KML||https://tinyurl.com/yy7ya4g9/ZH/0198_bdg_erw.kml" TargetMode="External"/><Relationship Id="rId36" Type="http://schemas.openxmlformats.org/officeDocument/2006/relationships/hyperlink" Target="https://map.geo.admin.ch/?zoom=13&amp;E=2676733.869&amp;N=1236876.245&amp;layers=ch.kantone.cadastralwebmap-farbe,ch.swisstopo.amtliches-strassenverzeichnis,ch.bfs.gebaeude_wohnungs_register,KML||https://tinyurl.com/yy7ya4g9/ZH/0002_bdg_erw.kml" TargetMode="External"/><Relationship Id="rId185" Type="http://schemas.openxmlformats.org/officeDocument/2006/relationships/hyperlink" Target="https://map.geo.admin.ch/?zoom=13&amp;E=2682372.32&amp;N=1263639.331&amp;layers=ch.kantone.cadastralwebmap-farbe,ch.swisstopo.amtliches-strassenverzeichnis,ch.bfs.gebaeude_wohnungs_register,KML||https://tinyurl.com/yy7ya4g9/ZH/0053_bdg_erw.kml" TargetMode="External"/><Relationship Id="rId392" Type="http://schemas.openxmlformats.org/officeDocument/2006/relationships/hyperlink" Target="https://map.geo.admin.ch/?zoom=13&amp;E=2683049.5&amp;N=1255818.574&amp;layers=ch.kantone.cadastralwebmap-farbe,ch.swisstopo.amtliches-strassenverzeichnis,ch.bfs.gebaeude_wohnungs_register,KML||https://tinyurl.com/yy7ya4g9/ZH/0097_bdg_erw.kml" TargetMode="External"/><Relationship Id="rId697" Type="http://schemas.openxmlformats.org/officeDocument/2006/relationships/hyperlink" Target="https://map.geo.admin.ch/?zoom=13&amp;E=2694680.189&amp;N=1235415.267&amp;layers=ch.kantone.cadastralwebmap-farbe,ch.swisstopo.amtliches-strassenverzeichnis,ch.bfs.gebaeude_wohnungs_register,KML||https://tinyurl.com/yy7ya4g9/ZH/0155_bdg_erw.kml" TargetMode="External"/><Relationship Id="rId252" Type="http://schemas.openxmlformats.org/officeDocument/2006/relationships/hyperlink" Target="https://map.geo.admin.ch/?zoom=13&amp;E=2680141.881&amp;N=1268709.063&amp;layers=ch.kantone.cadastralwebmap-farbe,ch.swisstopo.amtliches-strassenverzeichnis,ch.bfs.gebaeude_wohnungs_register,KML||https://tinyurl.com/yy7ya4g9/ZH/0058_bdg_erw.kml" TargetMode="External"/><Relationship Id="rId1187" Type="http://schemas.openxmlformats.org/officeDocument/2006/relationships/hyperlink" Target="https://map.geo.admin.ch/?zoom=13&amp;E=2674416.661&amp;N=1248633.163&amp;layers=ch.kantone.cadastralwebmap-farbe,ch.swisstopo.amtliches-strassenverzeichnis,ch.bfs.gebaeude_wohnungs_register,KML||https://tinyurl.com/yy7ya4g9/ZH/0250_bdg_erw.kml" TargetMode="External"/><Relationship Id="rId112" Type="http://schemas.openxmlformats.org/officeDocument/2006/relationships/hyperlink" Target="https://map.geo.admin.ch/?zoom=13&amp;E=2673261.123&amp;N=1236833.307&amp;layers=ch.kantone.cadastralwebmap-farbe,ch.swisstopo.amtliches-strassenverzeichnis,ch.bfs.gebaeude_wohnungs_register,KML||https://tinyurl.com/yy7ya4g9/ZH/0011_bdg_erw.kml" TargetMode="External"/><Relationship Id="rId557" Type="http://schemas.openxmlformats.org/officeDocument/2006/relationships/hyperlink" Target="https://map.geo.admin.ch/?zoom=13&amp;E=2685115.072&amp;N=1237692.265&amp;layers=ch.kantone.cadastralwebmap-farbe,ch.swisstopo.amtliches-strassenverzeichnis,ch.bfs.gebaeude_wohnungs_register,KML||https://tinyurl.com/yy7ya4g9/ZH/0141_bdg_erw.kml" TargetMode="External"/><Relationship Id="rId764" Type="http://schemas.openxmlformats.org/officeDocument/2006/relationships/hyperlink" Target="https://map.geo.admin.ch/?zoom=13&amp;E=2696738.191&amp;N=1234007.271&amp;layers=ch.kantone.cadastralwebmap-farbe,ch.swisstopo.amtliches-strassenverzeichnis,ch.bfs.gebaeude_wohnungs_register,KML||https://tinyurl.com/yy7ya4g9/ZH/0158_bdg_erw.kml" TargetMode="External"/><Relationship Id="rId971" Type="http://schemas.openxmlformats.org/officeDocument/2006/relationships/hyperlink" Target="https://map.geo.admin.ch/?zoom=13&amp;E=2705586.537&amp;N=1255503.971&amp;layers=ch.kantone.cadastralwebmap-farbe,ch.swisstopo.amtliches-strassenverzeichnis,ch.bfs.gebaeude_wohnungs_register,KML||https://tinyurl.com/yy7ya4g9/ZH/0228_bdg_erw.kml" TargetMode="External"/><Relationship Id="rId1394" Type="http://schemas.openxmlformats.org/officeDocument/2006/relationships/hyperlink" Target="https://map.geo.admin.ch/?zoom=13&amp;E=2678965.139&amp;N=1250755.282&amp;layers=ch.kantone.cadastralwebmap-farbe,ch.swisstopo.amtliches-strassenverzeichnis,ch.bfs.gebaeude_wohnungs_register,KML||https://tinyurl.com/yy7ya4g9/ZH/0261_bdg_erw.kml" TargetMode="External"/><Relationship Id="rId417" Type="http://schemas.openxmlformats.org/officeDocument/2006/relationships/hyperlink" Target="https://map.geo.admin.ch/?zoom=13&amp;E=2675960.629&amp;N=1265048.067&amp;layers=ch.kantone.cadastralwebmap-farbe,ch.swisstopo.amtliches-strassenverzeichnis,ch.bfs.gebaeude_wohnungs_register,KML||https://tinyurl.com/yy7ya4g9/ZH/0100_bdg_erw.kml" TargetMode="External"/><Relationship Id="rId624" Type="http://schemas.openxmlformats.org/officeDocument/2006/relationships/hyperlink" Target="https://map.geo.admin.ch/?zoom=13&amp;E=2700540.129&amp;N=1234544.641&amp;layers=ch.kantone.cadastralwebmap-farbe,ch.swisstopo.amtliches-strassenverzeichnis,ch.bfs.gebaeude_wohnungs_register,KML||https://tinyurl.com/yy7ya4g9/ZH/0153_bdg_erw.kml" TargetMode="External"/><Relationship Id="rId831" Type="http://schemas.openxmlformats.org/officeDocument/2006/relationships/hyperlink" Target="https://map.geo.admin.ch/?zoom=13&amp;E=2688925.54&amp;N=1249603.109&amp;layers=ch.kantone.cadastralwebmap-farbe,ch.swisstopo.amtliches-strassenverzeichnis,ch.bfs.gebaeude_wohnungs_register,KML||https://tinyurl.com/yy7ya4g9/ZH/0191_bdg_erw.kml" TargetMode="External"/><Relationship Id="rId1047" Type="http://schemas.openxmlformats.org/officeDocument/2006/relationships/hyperlink" Target="https://map.geo.admin.ch/?zoom=13&amp;E=2697523.313&amp;N=1260619.952&amp;layers=ch.kantone.cadastralwebmap-farbe,ch.swisstopo.amtliches-strassenverzeichnis,ch.bfs.gebaeude_wohnungs_register,KML||https://tinyurl.com/yy7ya4g9/ZH/0230_bdg_erw.kml" TargetMode="External"/><Relationship Id="rId1254" Type="http://schemas.openxmlformats.org/officeDocument/2006/relationships/hyperlink" Target="https://map.geo.admin.ch/?zoom=13&amp;E=2684069.333&amp;N=1248255.072&amp;layers=ch.kantone.cadastralwebmap-farbe,ch.swisstopo.amtliches-strassenverzeichnis,ch.bfs.gebaeude_wohnungs_register,KML||https://tinyurl.com/yy7ya4g9/ZH/0261_bdg_erw.kml" TargetMode="External"/><Relationship Id="rId1461" Type="http://schemas.openxmlformats.org/officeDocument/2006/relationships/hyperlink" Target="https://map.geo.admin.ch/?zoom=13&amp;E=2678828.699&amp;N=1250610.301&amp;layers=ch.kantone.cadastralwebmap-farbe,ch.swisstopo.amtliches-strassenverzeichnis,ch.bfs.gebaeude_wohnungs_register,KML||https://tinyurl.com/yy7ya4g9/ZH/0261_bdg_erw.kml" TargetMode="External"/><Relationship Id="rId929" Type="http://schemas.openxmlformats.org/officeDocument/2006/relationships/hyperlink" Target="https://map.geo.admin.ch/?zoom=13&amp;E=2690429.116&amp;N=1253057.466&amp;layers=ch.kantone.cadastralwebmap-farbe,ch.swisstopo.amtliches-strassenverzeichnis,ch.bfs.gebaeude_wohnungs_register,KML||https://tinyurl.com/yy7ya4g9/ZH/0200_bdg_erw.kml" TargetMode="External"/><Relationship Id="rId1114" Type="http://schemas.openxmlformats.org/officeDocument/2006/relationships/hyperlink" Target="https://map.geo.admin.ch/?zoom=13&amp;E=2671117.338&amp;N=1250375.49&amp;layers=ch.kantone.cadastralwebmap-farbe,ch.swisstopo.amtliches-strassenverzeichnis,ch.bfs.gebaeude_wohnungs_register,KML||https://tinyurl.com/yy7ya4g9/ZH/0243_bdg_erw.kml" TargetMode="External"/><Relationship Id="rId1321" Type="http://schemas.openxmlformats.org/officeDocument/2006/relationships/hyperlink" Target="https://map.geo.admin.ch/?zoom=13&amp;E=2679167.72&amp;N=1251028.073&amp;layers=ch.kantone.cadastralwebmap-farbe,ch.swisstopo.amtliches-strassenverzeichnis,ch.bfs.gebaeude_wohnungs_register,KML||https://tinyurl.com/yy7ya4g9/ZH/0261_bdg_erw.kml" TargetMode="External"/><Relationship Id="rId58" Type="http://schemas.openxmlformats.org/officeDocument/2006/relationships/hyperlink" Target="https://map.geo.admin.ch/?zoom=13&amp;E=2677836.758&amp;N=1242254.518&amp;layers=ch.kantone.cadastralwebmap-farbe,ch.swisstopo.amtliches-strassenverzeichnis,ch.bfs.gebaeude_wohnungs_register,KML||https://tinyurl.com/yy7ya4g9/ZH/0003_bdg_erw.kml" TargetMode="External"/><Relationship Id="rId1419" Type="http://schemas.openxmlformats.org/officeDocument/2006/relationships/hyperlink" Target="https://map.geo.admin.ch/?zoom=13&amp;E=2682372.771&amp;N=1246515.28&amp;layers=ch.kantone.cadastralwebmap-farbe,ch.swisstopo.amtliches-strassenverzeichnis,ch.bfs.gebaeude_wohnungs_register,KML||https://tinyurl.com/yy7ya4g9/ZH/0261_bdg_erw.kml" TargetMode="External"/><Relationship Id="rId274" Type="http://schemas.openxmlformats.org/officeDocument/2006/relationships/hyperlink" Target="https://map.geo.admin.ch/?zoom=13&amp;E=2680976.07&amp;N=1262434.648&amp;layers=ch.kantone.cadastralwebmap-farbe,ch.swisstopo.amtliches-strassenverzeichnis,ch.bfs.gebaeude_wohnungs_register,KML||https://tinyurl.com/yy7ya4g9/ZH/0060_bdg_erw.kml" TargetMode="External"/><Relationship Id="rId481" Type="http://schemas.openxmlformats.org/officeDocument/2006/relationships/hyperlink" Target="https://map.geo.admin.ch/?zoom=13&amp;E=2702816.142&amp;N=1243335.987&amp;layers=ch.kantone.cadastralwebmap-farbe,ch.swisstopo.amtliches-strassenverzeichnis,ch.bfs.gebaeude_wohnungs_register,KML||https://tinyurl.com/yy7ya4g9/ZH/0121_bdg_erw.kml" TargetMode="External"/><Relationship Id="rId134" Type="http://schemas.openxmlformats.org/officeDocument/2006/relationships/hyperlink" Target="https://map.geo.admin.ch/?zoom=13&amp;E=2690695.936&amp;N=1254912.533&amp;layers=ch.kantone.cadastralwebmap-farbe,ch.swisstopo.amtliches-strassenverzeichnis,ch.bfs.gebaeude_wohnungs_register,KML||https://tinyurl.com/yy7ya4g9/ZH/0052_bdg_erw.kml" TargetMode="External"/><Relationship Id="rId579" Type="http://schemas.openxmlformats.org/officeDocument/2006/relationships/hyperlink" Target="https://map.geo.admin.ch/?zoom=13&amp;E=2684813.581&amp;N=1239453.374&amp;layers=ch.kantone.cadastralwebmap-farbe,ch.swisstopo.amtliches-strassenverzeichnis,ch.bfs.gebaeude_wohnungs_register,KML||https://tinyurl.com/yy7ya4g9/ZH/0141_bdg_erw.kml" TargetMode="External"/><Relationship Id="rId786" Type="http://schemas.openxmlformats.org/officeDocument/2006/relationships/hyperlink" Target="https://map.geo.admin.ch/?zoom=13&amp;E=2699875.813&amp;N=1254771.415&amp;layers=ch.kantone.cadastralwebmap-farbe,ch.swisstopo.amtliches-strassenverzeichnis,ch.bfs.gebaeude_wohnungs_register,KML||https://tinyurl.com/yy7ya4g9/ZH/0180_bdg_erw.kml" TargetMode="External"/><Relationship Id="rId993" Type="http://schemas.openxmlformats.org/officeDocument/2006/relationships/hyperlink" Target="https://map.geo.admin.ch/?zoom=13&amp;E=2701027.322&amp;N=1262392.215&amp;layers=ch.kantone.cadastralwebmap-farbe,ch.swisstopo.amtliches-strassenverzeichnis,ch.bfs.gebaeude_wohnungs_register,KML||https://tinyurl.com/yy7ya4g9/ZH/0230_bdg_erw.kml" TargetMode="External"/><Relationship Id="rId341" Type="http://schemas.openxmlformats.org/officeDocument/2006/relationships/hyperlink" Target="https://map.geo.admin.ch/?zoom=13&amp;E=2675331.421&amp;N=1254722.163&amp;layers=ch.kantone.cadastralwebmap-farbe,ch.swisstopo.amtliches-strassenverzeichnis,ch.bfs.gebaeude_wohnungs_register,KML||https://tinyurl.com/yy7ya4g9/ZH/0084_bdg_erw.kml" TargetMode="External"/><Relationship Id="rId439" Type="http://schemas.openxmlformats.org/officeDocument/2006/relationships/hyperlink" Target="https://map.geo.admin.ch/?zoom=13&amp;E=2697893.94&amp;N=1238686.816&amp;layers=ch.kantone.cadastralwebmap-farbe,ch.swisstopo.amtliches-strassenverzeichnis,ch.bfs.gebaeude_wohnungs_register,KML||https://tinyurl.com/yy7ya4g9/ZH/0115_bdg_erw.kml" TargetMode="External"/><Relationship Id="rId646" Type="http://schemas.openxmlformats.org/officeDocument/2006/relationships/hyperlink" Target="https://map.geo.admin.ch/?zoom=13&amp;E=2687629.987&amp;N=1241931.344&amp;layers=ch.kantone.cadastralwebmap-farbe,ch.swisstopo.amtliches-strassenverzeichnis,ch.bfs.gebaeude_wohnungs_register,KML||https://tinyurl.com/yy7ya4g9/ZH/0154_bdg_erw.kml" TargetMode="External"/><Relationship Id="rId1069" Type="http://schemas.openxmlformats.org/officeDocument/2006/relationships/hyperlink" Target="https://map.geo.admin.ch/?zoom=13&amp;E=2700404.218&amp;N=1262613.092&amp;layers=ch.kantone.cadastralwebmap-farbe,ch.swisstopo.amtliches-strassenverzeichnis,ch.bfs.gebaeude_wohnungs_register,KML||https://tinyurl.com/yy7ya4g9/ZH/0230_bdg_erw.kml" TargetMode="External"/><Relationship Id="rId1276" Type="http://schemas.openxmlformats.org/officeDocument/2006/relationships/hyperlink" Target="https://map.geo.admin.ch/?zoom=13&amp;E=2685103.621&amp;N=1246154.674&amp;layers=ch.kantone.cadastralwebmap-farbe,ch.swisstopo.amtliches-strassenverzeichnis,ch.bfs.gebaeude_wohnungs_register,KML||https://tinyurl.com/yy7ya4g9/ZH/0261_bdg_erw.kml" TargetMode="External"/><Relationship Id="rId1483" Type="http://schemas.openxmlformats.org/officeDocument/2006/relationships/hyperlink" Target="https://map.geo.admin.ch/?zoom=13&amp;E=2692136.439&amp;N=1232833.447&amp;layers=ch.kantone.cadastralwebmap-farbe,ch.swisstopo.amtliches-strassenverzeichnis,ch.bfs.gebaeude_wohnungs_register,KML||https://tinyurl.com/yy7ya4g9/ZH/0293_bdg_erw.kml" TargetMode="External"/><Relationship Id="rId201" Type="http://schemas.openxmlformats.org/officeDocument/2006/relationships/hyperlink" Target="https://map.geo.admin.ch/?zoom=13&amp;E=2683062.014&amp;N=1264310.32&amp;layers=ch.kantone.cadastralwebmap-farbe,ch.swisstopo.amtliches-strassenverzeichnis,ch.bfs.gebaeude_wohnungs_register,KML||https://tinyurl.com/yy7ya4g9/ZH/0053_bdg_erw.kml" TargetMode="External"/><Relationship Id="rId506" Type="http://schemas.openxmlformats.org/officeDocument/2006/relationships/hyperlink" Target="https://map.geo.admin.ch/?zoom=13&amp;E=2682860.396&amp;N=1241618.393&amp;layers=ch.kantone.cadastralwebmap-farbe,ch.swisstopo.amtliches-strassenverzeichnis,ch.bfs.gebaeude_wohnungs_register,KML||https://tinyurl.com/yy7ya4g9/ZH/0131_bdg_erw.kml" TargetMode="External"/><Relationship Id="rId853" Type="http://schemas.openxmlformats.org/officeDocument/2006/relationships/hyperlink" Target="https://map.geo.admin.ch/?zoom=13&amp;E=2693722.598&amp;N=1246716.476&amp;layers=ch.kantone.cadastralwebmap-farbe,ch.swisstopo.amtliches-strassenverzeichnis,ch.bfs.gebaeude_wohnungs_register,KML||https://tinyurl.com/yy7ya4g9/ZH/0194_bdg_erw.kml" TargetMode="External"/><Relationship Id="rId1136" Type="http://schemas.openxmlformats.org/officeDocument/2006/relationships/hyperlink" Target="https://map.geo.admin.ch/?zoom=13&amp;E=2675938.953&amp;N=1249661.425&amp;layers=ch.kantone.cadastralwebmap-farbe,ch.swisstopo.amtliches-strassenverzeichnis,ch.bfs.gebaeude_wohnungs_register,KML||https://tinyurl.com/yy7ya4g9/ZH/0247_bdg_erw.kml" TargetMode="External"/><Relationship Id="rId713" Type="http://schemas.openxmlformats.org/officeDocument/2006/relationships/hyperlink" Target="https://map.geo.admin.ch/?zoom=13&amp;E=2695228.223&amp;N=1234285.758&amp;layers=ch.kantone.cadastralwebmap-farbe,ch.swisstopo.amtliches-strassenverzeichnis,ch.bfs.gebaeude_wohnungs_register,KML||https://tinyurl.com/yy7ya4g9/ZH/0155_bdg_erw.kml" TargetMode="External"/><Relationship Id="rId920" Type="http://schemas.openxmlformats.org/officeDocument/2006/relationships/hyperlink" Target="https://map.geo.admin.ch/?zoom=13&amp;E=2689917.458&amp;N=1252606.219&amp;layers=ch.kantone.cadastralwebmap-farbe,ch.swisstopo.amtliches-strassenverzeichnis,ch.bfs.gebaeude_wohnungs_register,KML||https://tinyurl.com/yy7ya4g9/ZH/0200_bdg_erw.kml" TargetMode="External"/><Relationship Id="rId1343" Type="http://schemas.openxmlformats.org/officeDocument/2006/relationships/hyperlink" Target="https://map.geo.admin.ch/?zoom=13&amp;E=2680441.688&amp;N=1252291.967&amp;layers=ch.kantone.cadastralwebmap-farbe,ch.swisstopo.amtliches-strassenverzeichnis,ch.bfs.gebaeude_wohnungs_register,KML||https://tinyurl.com/yy7ya4g9/ZH/0261_bdg_erw.kml" TargetMode="External"/><Relationship Id="rId1203" Type="http://schemas.openxmlformats.org/officeDocument/2006/relationships/hyperlink" Target="https://map.geo.admin.ch/?zoom=13&amp;E=2674585.834&amp;N=1248430.249&amp;layers=ch.kantone.cadastralwebmap-farbe,ch.swisstopo.amtliches-strassenverzeichnis,ch.bfs.gebaeude_wohnungs_register,KML||https://tinyurl.com/yy7ya4g9/ZH/0250_bdg_erw.kml" TargetMode="External"/><Relationship Id="rId1410" Type="http://schemas.openxmlformats.org/officeDocument/2006/relationships/hyperlink" Target="https://map.geo.admin.ch/?zoom=13&amp;E=2683699.312&amp;N=1247429.582&amp;layers=ch.kantone.cadastralwebmap-farbe,ch.swisstopo.amtliches-strassenverzeichnis,ch.bfs.gebaeude_wohnungs_register,KML||https://tinyurl.com/yy7ya4g9/ZH/0261_bdg_erw.kml" TargetMode="External"/><Relationship Id="rId1508" Type="http://schemas.openxmlformats.org/officeDocument/2006/relationships/hyperlink" Target="https://map.geo.admin.ch/?zoom=13&amp;E=2701542.908&amp;N=1264616.157&amp;layers=ch.kantone.cadastralwebmap-farbe,ch.swisstopo.amtliches-strassenverzeichnis,ch.bfs.gebaeude_wohnungs_register,KML||https://tinyurl.com/yy7ya4g9/ZH/0298_bdg_erw.kml" TargetMode="External"/><Relationship Id="rId296" Type="http://schemas.openxmlformats.org/officeDocument/2006/relationships/hyperlink" Target="https://map.geo.admin.ch/?zoom=13&amp;E=2683308.902&amp;N=1274298.663&amp;layers=ch.kantone.cadastralwebmap-farbe,ch.swisstopo.amtliches-strassenverzeichnis,ch.bfs.gebaeude_wohnungs_register,KML||https://tinyurl.com/yy7ya4g9/ZH/0067_bdg_erw.kml" TargetMode="External"/><Relationship Id="rId156" Type="http://schemas.openxmlformats.org/officeDocument/2006/relationships/hyperlink" Target="https://map.geo.admin.ch/?zoom=13&amp;E=2690027.627&amp;N=1255674.108&amp;layers=ch.kantone.cadastralwebmap-farbe,ch.swisstopo.amtliches-strassenverzeichnis,ch.bfs.gebaeude_wohnungs_register,KML||https://tinyurl.com/yy7ya4g9/ZH/0052_bdg_erw.kml" TargetMode="External"/><Relationship Id="rId363" Type="http://schemas.openxmlformats.org/officeDocument/2006/relationships/hyperlink" Target="https://map.geo.admin.ch/?zoom=13&amp;E=2670376.172&amp;N=1261580.293&amp;layers=ch.kantone.cadastralwebmap-farbe,ch.swisstopo.amtliches-strassenverzeichnis,ch.bfs.gebaeude_wohnungs_register,KML||https://tinyurl.com/yy7ya4g9/ZH/0091_bdg_erw.kml" TargetMode="External"/><Relationship Id="rId570" Type="http://schemas.openxmlformats.org/officeDocument/2006/relationships/hyperlink" Target="https://map.geo.admin.ch/?zoom=13&amp;E=2684383.283&amp;N=1238994.819&amp;layers=ch.kantone.cadastralwebmap-farbe,ch.swisstopo.amtliches-strassenverzeichnis,ch.bfs.gebaeude_wohnungs_register,KML||https://tinyurl.com/yy7ya4g9/ZH/0141_bdg_erw.kml" TargetMode="External"/><Relationship Id="rId223" Type="http://schemas.openxmlformats.org/officeDocument/2006/relationships/hyperlink" Target="https://map.geo.admin.ch/?zoom=13&amp;E=2686798.648&amp;N=1264090.093&amp;layers=ch.kantone.cadastralwebmap-farbe,ch.swisstopo.amtliches-strassenverzeichnis,ch.bfs.gebaeude_wohnungs_register,KML||https://tinyurl.com/yy7ya4g9/ZH/0056_bdg_erw.kml" TargetMode="External"/><Relationship Id="rId430" Type="http://schemas.openxmlformats.org/officeDocument/2006/relationships/hyperlink" Target="https://map.geo.admin.ch/?zoom=13&amp;E=2676556.159&amp;N=1261623.696&amp;layers=ch.kantone.cadastralwebmap-farbe,ch.swisstopo.amtliches-strassenverzeichnis,ch.bfs.gebaeude_wohnungs_register,KML||https://tinyurl.com/yy7ya4g9/ZH/0101_bdg_erw.kml" TargetMode="External"/><Relationship Id="rId668" Type="http://schemas.openxmlformats.org/officeDocument/2006/relationships/hyperlink" Target="https://map.geo.admin.ch/?zoom=13&amp;E=2686129.628&amp;N=1241835.956&amp;layers=ch.kantone.cadastralwebmap-farbe,ch.swisstopo.amtliches-strassenverzeichnis,ch.bfs.gebaeude_wohnungs_register,KML||https://tinyurl.com/yy7ya4g9/ZH/0154_bdg_erw.kml" TargetMode="External"/><Relationship Id="rId875" Type="http://schemas.openxmlformats.org/officeDocument/2006/relationships/hyperlink" Target="https://map.geo.admin.ch/?zoom=13&amp;E=2692165.633&amp;N=1242348.89&amp;layers=ch.kantone.cadastralwebmap-farbe,ch.swisstopo.amtliches-strassenverzeichnis,ch.bfs.gebaeude_wohnungs_register,KML||https://tinyurl.com/yy7ya4g9/ZH/0195_bdg_erw.kml" TargetMode="External"/><Relationship Id="rId1060" Type="http://schemas.openxmlformats.org/officeDocument/2006/relationships/hyperlink" Target="https://map.geo.admin.ch/?zoom=13&amp;E=2698817.717&amp;N=1262390.673&amp;layers=ch.kantone.cadastralwebmap-farbe,ch.swisstopo.amtliches-strassenverzeichnis,ch.bfs.gebaeude_wohnungs_register,KML||https://tinyurl.com/yy7ya4g9/ZH/0230_bdg_erw.kml" TargetMode="External"/><Relationship Id="rId1298" Type="http://schemas.openxmlformats.org/officeDocument/2006/relationships/hyperlink" Target="https://map.geo.admin.ch/?zoom=13&amp;E=2679804.711&amp;N=1250228.376&amp;layers=ch.kantone.cadastralwebmap-farbe,ch.swisstopo.amtliches-strassenverzeichnis,ch.bfs.gebaeude_wohnungs_register,KML||https://tinyurl.com/yy7ya4g9/ZH/0261_bdg_erw.kml" TargetMode="External"/><Relationship Id="rId528" Type="http://schemas.openxmlformats.org/officeDocument/2006/relationships/hyperlink" Target="https://map.geo.admin.ch/?zoom=13&amp;E=2685473.277&amp;N=1236934.66&amp;layers=ch.kantone.cadastralwebmap-farbe,ch.swisstopo.amtliches-strassenverzeichnis,ch.bfs.gebaeude_wohnungs_register,KML||https://tinyurl.com/yy7ya4g9/ZH/0137_bdg_erw.kml" TargetMode="External"/><Relationship Id="rId735" Type="http://schemas.openxmlformats.org/officeDocument/2006/relationships/hyperlink" Target="https://map.geo.admin.ch/?zoom=13&amp;E=2689584.707&amp;N=1237288.425&amp;layers=ch.kantone.cadastralwebmap-farbe,ch.swisstopo.amtliches-strassenverzeichnis,ch.bfs.gebaeude_wohnungs_register,KML||https://tinyurl.com/yy7ya4g9/ZH/0156_bdg_erw.kml" TargetMode="External"/><Relationship Id="rId942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158" Type="http://schemas.openxmlformats.org/officeDocument/2006/relationships/hyperlink" Target="https://map.geo.admin.ch/?zoom=13&amp;E=2676315.122&amp;N=1247745.952&amp;layers=ch.kantone.cadastralwebmap-farbe,ch.swisstopo.amtliches-strassenverzeichnis,ch.bfs.gebaeude_wohnungs_register,KML||https://tinyurl.com/yy7ya4g9/ZH/0248_bdg_erw.kml" TargetMode="External"/><Relationship Id="rId1365" Type="http://schemas.openxmlformats.org/officeDocument/2006/relationships/hyperlink" Target="https://map.geo.admin.ch/?zoom=13&amp;E=2681221.296&amp;N=1242127.946&amp;layers=ch.kantone.cadastralwebmap-farbe,ch.swisstopo.amtliches-strassenverzeichnis,ch.bfs.gebaeude_wohnungs_register,KML||https://tinyurl.com/yy7ya4g9/ZH/0261_bdg_erw.kml" TargetMode="External"/><Relationship Id="rId1018" Type="http://schemas.openxmlformats.org/officeDocument/2006/relationships/hyperlink" Target="https://map.geo.admin.ch/?zoom=13&amp;E=2701116.63&amp;N=1262548.661&amp;layers=ch.kantone.cadastralwebmap-farbe,ch.swisstopo.amtliches-strassenverzeichnis,ch.bfs.gebaeude_wohnungs_register,KML||https://tinyurl.com/yy7ya4g9/ZH/0230_bdg_erw.kml" TargetMode="External"/><Relationship Id="rId1225" Type="http://schemas.openxmlformats.org/officeDocument/2006/relationships/hyperlink" Target="https://map.geo.admin.ch/?zoom=13&amp;E=2674688.244&amp;N=1251719.643&amp;layers=ch.kantone.cadastralwebmap-farbe,ch.swisstopo.amtliches-strassenverzeichnis,ch.bfs.gebaeude_wohnungs_register,KML||https://tinyurl.com/yy7ya4g9/ZH/0251_bdg_erw.kml" TargetMode="External"/><Relationship Id="rId1432" Type="http://schemas.openxmlformats.org/officeDocument/2006/relationships/hyperlink" Target="https://map.geo.admin.ch/?zoom=13&amp;E=2681752.145&amp;N=1242157.937&amp;layers=ch.kantone.cadastralwebmap-farbe,ch.swisstopo.amtliches-strassenverzeichnis,ch.bfs.gebaeude_wohnungs_register,KML||https://tinyurl.com/yy7ya4g9/ZH/0261_bdg_erw.kml" TargetMode="External"/><Relationship Id="rId71" Type="http://schemas.openxmlformats.org/officeDocument/2006/relationships/hyperlink" Target="https://map.geo.admin.ch/?zoom=13&amp;E=2676277.254&amp;N=1239468.925&amp;layers=ch.kantone.cadastralwebmap-farbe,ch.swisstopo.amtliches-strassenverzeichnis,ch.bfs.gebaeude_wohnungs_register,KML||https://tinyurl.com/yy7ya4g9/ZH/0005_bdg_erw.kml" TargetMode="External"/><Relationship Id="rId802" Type="http://schemas.openxmlformats.org/officeDocument/2006/relationships/hyperlink" Target="https://map.geo.admin.ch/?zoom=13&amp;E=2689928.599&amp;N=1250110.151&amp;layers=ch.kantone.cadastralwebmap-farbe,ch.swisstopo.amtliches-strassenverzeichnis,ch.bfs.gebaeude_wohnungs_register,KML||https://tinyurl.com/yy7ya4g9/ZH/0191_bdg_erw.kml" TargetMode="External"/><Relationship Id="rId29" Type="http://schemas.openxmlformats.org/officeDocument/2006/relationships/hyperlink" Target="https://map.geo.admin.ch/?zoom=13&amp;E=2676719.314&amp;N=1238007.352&amp;layers=ch.kantone.cadastralwebmap-farbe,ch.swisstopo.amtliches-strassenverzeichnis,ch.bfs.gebaeude_wohnungs_register,KML||https://tinyurl.com/yy7ya4g9/ZH/0002_bdg_erw.kml" TargetMode="External"/><Relationship Id="rId178" Type="http://schemas.openxmlformats.org/officeDocument/2006/relationships/hyperlink" Target="https://map.geo.admin.ch/?zoom=13&amp;E=2683035.111&amp;N=1264924.314&amp;layers=ch.kantone.cadastralwebmap-farbe,ch.swisstopo.amtliches-strassenverzeichnis,ch.bfs.gebaeude_wohnungs_register,KML||https://tinyurl.com/yy7ya4g9/ZH/0053_bdg_erw.kml" TargetMode="External"/><Relationship Id="rId385" Type="http://schemas.openxmlformats.org/officeDocument/2006/relationships/hyperlink" Target="https://map.geo.admin.ch/?zoom=13&amp;E=2678503.606&amp;N=1253274.605&amp;layers=ch.kantone.cadastralwebmap-farbe,ch.swisstopo.amtliches-strassenverzeichnis,ch.bfs.gebaeude_wohnungs_register,KML||https://tinyurl.com/yy7ya4g9/ZH/0096_bdg_erw.kml" TargetMode="External"/><Relationship Id="rId592" Type="http://schemas.openxmlformats.org/officeDocument/2006/relationships/hyperlink" Target="https://map.geo.admin.ch/?zoom=13&amp;E=2703024.225&amp;N=1233765.831&amp;layers=ch.kantone.cadastralwebmap-farbe,ch.swisstopo.amtliches-strassenverzeichnis,ch.bfs.gebaeude_wohnungs_register,KML||https://tinyurl.com/yy7ya4g9/ZH/0153_bdg_erw.kml" TargetMode="External"/><Relationship Id="rId245" Type="http://schemas.openxmlformats.org/officeDocument/2006/relationships/hyperlink" Target="https://map.geo.admin.ch/?zoom=13&amp;E=2680495.108&amp;N=1267551.623&amp;layers=ch.kantone.cadastralwebmap-farbe,ch.swisstopo.amtliches-strassenverzeichnis,ch.bfs.gebaeude_wohnungs_register,KML||https://tinyurl.com/yy7ya4g9/ZH/0058_bdg_erw.kml" TargetMode="External"/><Relationship Id="rId452" Type="http://schemas.openxmlformats.org/officeDocument/2006/relationships/hyperlink" Target="https://map.geo.admin.ch/?zoom=13&amp;E=2701173.188&amp;N=1236197.628&amp;layers=ch.kantone.cadastralwebmap-farbe,ch.swisstopo.amtliches-strassenverzeichnis,ch.bfs.gebaeude_wohnungs_register,KML||https://tinyurl.com/yy7ya4g9/ZH/0116_bdg_erw.kml" TargetMode="External"/><Relationship Id="rId897" Type="http://schemas.openxmlformats.org/officeDocument/2006/relationships/hyperlink" Target="https://map.geo.admin.ch/?zoom=13&amp;E=2691643.007&amp;N=1249084.093&amp;layers=ch.kantone.cadastralwebmap-farbe,ch.swisstopo.amtliches-strassenverzeichnis,ch.bfs.gebaeude_wohnungs_register,KML||https://tinyurl.com/yy7ya4g9/ZH/0197_bdg_erw.kml" TargetMode="External"/><Relationship Id="rId1082" Type="http://schemas.openxmlformats.org/officeDocument/2006/relationships/hyperlink" Target="https://map.geo.admin.ch/?zoom=13&amp;E=2700176.371&amp;N=1264815.794&amp;layers=ch.kantone.cadastralwebmap-farbe,ch.swisstopo.amtliches-strassenverzeichnis,ch.bfs.gebaeude_wohnungs_register,KML||https://tinyurl.com/yy7ya4g9/ZH/0230_bdg_erw.kml" TargetMode="External"/><Relationship Id="rId105" Type="http://schemas.openxmlformats.org/officeDocument/2006/relationships/hyperlink" Target="https://map.geo.admin.ch/?zoom=13&amp;E=2674926.582&amp;N=1234928.6&amp;layers=ch.kantone.cadastralwebmap-farbe,ch.swisstopo.amtliches-strassenverzeichnis,ch.bfs.gebaeude_wohnungs_register,KML||https://tinyurl.com/yy7ya4g9/ZH/0010_bdg_erw.kml" TargetMode="External"/><Relationship Id="rId312" Type="http://schemas.openxmlformats.org/officeDocument/2006/relationships/hyperlink" Target="https://map.geo.admin.ch/?zoom=13&amp;E=2685779.803&amp;N=1264624.956&amp;layers=ch.kantone.cadastralwebmap-farbe,ch.swisstopo.amtliches-strassenverzeichnis,ch.bfs.gebaeude_wohnungs_register,KML||https://tinyurl.com/yy7ya4g9/ZH/0068_bdg_erw.kml" TargetMode="External"/><Relationship Id="rId757" Type="http://schemas.openxmlformats.org/officeDocument/2006/relationships/hyperlink" Target="https://map.geo.admin.ch/?zoom=13&amp;E=2698439.723&amp;N=1232909.224&amp;layers=ch.kantone.cadastralwebmap-farbe,ch.swisstopo.amtliches-strassenverzeichnis,ch.bfs.gebaeude_wohnungs_register,KML||https://tinyurl.com/yy7ya4g9/ZH/0158_bdg_erw.kml" TargetMode="External"/><Relationship Id="rId964" Type="http://schemas.openxmlformats.org/officeDocument/2006/relationships/hyperlink" Target="https://map.geo.admin.ch/?zoom=13&amp;E=2706082.215&amp;N=1255673.541&amp;layers=ch.kantone.cadastralwebmap-farbe,ch.swisstopo.amtliches-strassenverzeichnis,ch.bfs.gebaeude_wohnungs_register,KML||https://tinyurl.com/yy7ya4g9/ZH/0228_bdg_erw.kml" TargetMode="External"/><Relationship Id="rId1387" Type="http://schemas.openxmlformats.org/officeDocument/2006/relationships/hyperlink" Target="https://map.geo.admin.ch/?zoom=13&amp;E=2680051.266&amp;N=1246845.842&amp;layers=ch.kantone.cadastralwebmap-farbe,ch.swisstopo.amtliches-strassenverzeichnis,ch.bfs.gebaeude_wohnungs_register,KML||https://tinyurl.com/yy7ya4g9/ZH/0261_bdg_erw.kml" TargetMode="External"/><Relationship Id="rId93" Type="http://schemas.openxmlformats.org/officeDocument/2006/relationships/hyperlink" Target="https://map.geo.admin.ch/?zoom=13&amp;E=2677648.91&amp;N=1233151.467&amp;layers=ch.kantone.cadastralwebmap-farbe,ch.swisstopo.amtliches-strassenverzeichnis,ch.bfs.gebaeude_wohnungs_register,KML||https://tinyurl.com/yy7ya4g9/ZH/0009_bdg_erw.kml" TargetMode="External"/><Relationship Id="rId617" Type="http://schemas.openxmlformats.org/officeDocument/2006/relationships/hyperlink" Target="https://map.geo.admin.ch/?zoom=13&amp;E=2700934.53&amp;N=1233691.472&amp;layers=ch.kantone.cadastralwebmap-farbe,ch.swisstopo.amtliches-strassenverzeichnis,ch.bfs.gebaeude_wohnungs_register,KML||https://tinyurl.com/yy7ya4g9/ZH/0153_bdg_erw.kml" TargetMode="External"/><Relationship Id="rId824" Type="http://schemas.openxmlformats.org/officeDocument/2006/relationships/hyperlink" Target="https://map.geo.admin.ch/?zoom=13&amp;E=2687792.145&amp;N=1249823.77&amp;layers=ch.kantone.cadastralwebmap-farbe,ch.swisstopo.amtliches-strassenverzeichnis,ch.bfs.gebaeude_wohnungs_register,KML||https://tinyurl.com/yy7ya4g9/ZH/0191_bdg_erw.kml" TargetMode="External"/><Relationship Id="rId1247" Type="http://schemas.openxmlformats.org/officeDocument/2006/relationships/hyperlink" Target="https://map.geo.admin.ch/?zoom=13&amp;E=2683510.372&amp;N=1248182.001&amp;layers=ch.kantone.cadastralwebmap-farbe,ch.swisstopo.amtliches-strassenverzeichnis,ch.bfs.gebaeude_wohnungs_register,KML||https://tinyurl.com/yy7ya4g9/ZH/0261_bdg_erw.kml" TargetMode="External"/><Relationship Id="rId1454" Type="http://schemas.openxmlformats.org/officeDocument/2006/relationships/hyperlink" Target="https://map.geo.admin.ch/?zoom=13&amp;E=2685746.954&amp;N=1249115.4&amp;layers=ch.kantone.cadastralwebmap-farbe,ch.swisstopo.amtliches-strassenverzeichnis,ch.bfs.gebaeude_wohnungs_register,KML||https://tinyurl.com/yy7ya4g9/ZH/0261_bdg_erw.kml" TargetMode="External"/><Relationship Id="rId1107" Type="http://schemas.openxmlformats.org/officeDocument/2006/relationships/hyperlink" Target="https://map.geo.admin.ch/?zoom=13&amp;E=2675821.703&amp;N=1244730.855&amp;layers=ch.kantone.cadastralwebmap-farbe,ch.swisstopo.amtliches-strassenverzeichnis,ch.bfs.gebaeude_wohnungs_register,KML||https://tinyurl.com/yy7ya4g9/ZH/0242_bdg_erw.kml" TargetMode="External"/><Relationship Id="rId1314" Type="http://schemas.openxmlformats.org/officeDocument/2006/relationships/hyperlink" Target="https://map.geo.admin.ch/?zoom=13&amp;E=2679817.969&amp;N=1250924.736&amp;layers=ch.kantone.cadastralwebmap-farbe,ch.swisstopo.amtliches-strassenverzeichnis,ch.bfs.gebaeude_wohnungs_register,KML||https://tinyurl.com/yy7ya4g9/ZH/0261_bdg_erw.kml" TargetMode="External"/><Relationship Id="rId20" Type="http://schemas.openxmlformats.org/officeDocument/2006/relationships/hyperlink" Target="https://map.geo.admin.ch/?zoom=13&amp;E=2676247.082&amp;N=1236870.059&amp;layers=ch.kantone.cadastralwebmap-farbe,ch.swisstopo.amtliches-strassenverzeichnis,ch.bfs.gebaeude_wohnungs_register,KML||https://tinyurl.com/yy7ya4g9/ZH/0002_bdg_erw.kml" TargetMode="External"/><Relationship Id="rId267" Type="http://schemas.openxmlformats.org/officeDocument/2006/relationships/hyperlink" Target="https://map.geo.admin.ch/?zoom=13&amp;E=2680184.634&amp;N=1262477.451&amp;layers=ch.kantone.cadastralwebmap-farbe,ch.swisstopo.amtliches-strassenverzeichnis,ch.bfs.gebaeude_wohnungs_register,KML||https://tinyurl.com/yy7ya4g9/ZH/0060_bdg_erw.kml" TargetMode="External"/><Relationship Id="rId474" Type="http://schemas.openxmlformats.org/officeDocument/2006/relationships/hyperlink" Target="https://map.geo.admin.ch/?zoom=13&amp;E=2711745.018&amp;N=1239205.761&amp;layers=ch.kantone.cadastralwebmap-farbe,ch.swisstopo.amtliches-strassenverzeichnis,ch.bfs.gebaeude_wohnungs_register,KML||https://tinyurl.com/yy7ya4g9/ZH/0120_bdg_erw.kml" TargetMode="External"/><Relationship Id="rId127" Type="http://schemas.openxmlformats.org/officeDocument/2006/relationships/hyperlink" Target="https://map.geo.admin.ch/?zoom=13&amp;E=2683217.23&amp;N=1262054.043&amp;layers=ch.kantone.cadastralwebmap-farbe,ch.swisstopo.amtliches-strassenverzeichnis,ch.bfs.gebaeude_wohnungs_register,KML||https://tinyurl.com/yy7ya4g9/ZH/0051_bdg_erw.kml" TargetMode="External"/><Relationship Id="rId681" Type="http://schemas.openxmlformats.org/officeDocument/2006/relationships/hyperlink" Target="https://map.geo.admin.ch/?zoom=13&amp;E=2694645.659&amp;N=1234376.412&amp;layers=ch.kantone.cadastralwebmap-farbe,ch.swisstopo.amtliches-strassenverzeichnis,ch.bfs.gebaeude_wohnungs_register,KML||https://tinyurl.com/yy7ya4g9/ZH/0155_bdg_erw.kml" TargetMode="External"/><Relationship Id="rId779" Type="http://schemas.openxmlformats.org/officeDocument/2006/relationships/hyperlink" Target="https://map.geo.admin.ch/?zoom=13&amp;E=2693063.985&amp;N=1254130.477&amp;layers=ch.kantone.cadastralwebmap-farbe,ch.swisstopo.amtliches-strassenverzeichnis,ch.bfs.gebaeude_wohnungs_register,KML||https://tinyurl.com/yy7ya4g9/ZH/0176_bdg_erw.kml" TargetMode="External"/><Relationship Id="rId986" Type="http://schemas.openxmlformats.org/officeDocument/2006/relationships/hyperlink" Target="https://map.geo.admin.ch/?zoom=13&amp;E=2696395.182&amp;N=1261967.468&amp;layers=ch.kantone.cadastralwebmap-farbe,ch.swisstopo.amtliches-strassenverzeichnis,ch.bfs.gebaeude_wohnungs_register,KML||https://tinyurl.com/yy7ya4g9/ZH/0230_bdg_erw.kml" TargetMode="External"/><Relationship Id="rId334" Type="http://schemas.openxmlformats.org/officeDocument/2006/relationships/hyperlink" Target="https://map.geo.admin.ch/?zoom=13&amp;E=2683906.952&amp;N=1260955.839&amp;layers=ch.kantone.cadastralwebmap-farbe,ch.swisstopo.amtliches-strassenverzeichnis,ch.bfs.gebaeude_wohnungs_register,KML||https://tinyurl.com/yy7ya4g9/ZH/0072_bdg_erw.kml" TargetMode="External"/><Relationship Id="rId541" Type="http://schemas.openxmlformats.org/officeDocument/2006/relationships/hyperlink" Target="https://map.geo.admin.ch/?zoom=13&amp;E=2685896.26&amp;N=1237218.63&amp;layers=ch.kantone.cadastralwebmap-farbe,ch.swisstopo.amtliches-strassenverzeichnis,ch.bfs.gebaeude_wohnungs_register,KML||https://tinyurl.com/yy7ya4g9/ZH/0141_bdg_erw.kml" TargetMode="External"/><Relationship Id="rId639" Type="http://schemas.openxmlformats.org/officeDocument/2006/relationships/hyperlink" Target="https://map.geo.admin.ch/?zoom=13&amp;E=2689942.753&amp;N=1241318.701&amp;layers=ch.kantone.cadastralwebmap-farbe,ch.swisstopo.amtliches-strassenverzeichnis,ch.bfs.gebaeude_wohnungs_register,KML||https://tinyurl.com/yy7ya4g9/ZH/0154_bdg_erw.kml" TargetMode="External"/><Relationship Id="rId1171" Type="http://schemas.openxmlformats.org/officeDocument/2006/relationships/hyperlink" Target="https://map.geo.admin.ch/?zoom=13&amp;E=2674946.28&amp;N=1248668.89&amp;layers=ch.kantone.cadastralwebmap-farbe,ch.swisstopo.amtliches-strassenverzeichnis,ch.bfs.gebaeude_wohnungs_register,KML||https://tinyurl.com/yy7ya4g9/ZH/0250_bdg_erw.kml" TargetMode="External"/><Relationship Id="rId1269" Type="http://schemas.openxmlformats.org/officeDocument/2006/relationships/hyperlink" Target="https://map.geo.admin.ch/?zoom=13&amp;E=2685518.242&amp;N=1247108.024&amp;layers=ch.kantone.cadastralwebmap-farbe,ch.swisstopo.amtliches-strassenverzeichnis,ch.bfs.gebaeude_wohnungs_register,KML||https://tinyurl.com/yy7ya4g9/ZH/0261_bdg_erw.kml" TargetMode="External"/><Relationship Id="rId1476" Type="http://schemas.openxmlformats.org/officeDocument/2006/relationships/hyperlink" Target="https://map.geo.admin.ch/?zoom=13&amp;E=2685974.561&amp;N=1249320.057&amp;layers=ch.kantone.cadastralwebmap-farbe,ch.swisstopo.amtliches-strassenverzeichnis,ch.bfs.gebaeude_wohnungs_register,KML||https://tinyurl.com/yy7ya4g9/ZH/0261_bdg_erw.kml" TargetMode="External"/><Relationship Id="rId401" Type="http://schemas.openxmlformats.org/officeDocument/2006/relationships/hyperlink" Target="https://map.geo.admin.ch/?zoom=13&amp;E=2677805.37&amp;N=1264276.017&amp;layers=ch.kantone.cadastralwebmap-farbe,ch.swisstopo.amtliches-strassenverzeichnis,ch.bfs.gebaeude_wohnungs_register,KML||https://tinyurl.com/yy7ya4g9/ZH/0100_bdg_erw.kml" TargetMode="External"/><Relationship Id="rId846" Type="http://schemas.openxmlformats.org/officeDocument/2006/relationships/hyperlink" Target="https://map.geo.admin.ch/?zoom=13&amp;E=2694486.85&amp;N=1239759.132&amp;layers=ch.kantone.cadastralwebmap-farbe,ch.swisstopo.amtliches-strassenverzeichnis,ch.bfs.gebaeude_wohnungs_register,KML||https://tinyurl.com/yy7ya4g9/ZH/0192_bdg_erw.kml" TargetMode="External"/><Relationship Id="rId1031" Type="http://schemas.openxmlformats.org/officeDocument/2006/relationships/hyperlink" Target="https://map.geo.admin.ch/?zoom=13&amp;E=2699616.936&amp;N=1263681.087&amp;layers=ch.kantone.cadastralwebmap-farbe,ch.swisstopo.amtliches-strassenverzeichnis,ch.bfs.gebaeude_wohnungs_register,KML||https://tinyurl.com/yy7ya4g9/ZH/0230_bdg_erw.kml" TargetMode="External"/><Relationship Id="rId1129" Type="http://schemas.openxmlformats.org/officeDocument/2006/relationships/hyperlink" Target="https://map.geo.admin.ch/?zoom=13&amp;E=2677639.019&amp;N=1249880.478&amp;layers=ch.kantone.cadastralwebmap-farbe,ch.swisstopo.amtliches-strassenverzeichnis,ch.bfs.gebaeude_wohnungs_register,KML||https://tinyurl.com/yy7ya4g9/ZH/0247_bdg_erw.kml" TargetMode="External"/><Relationship Id="rId706" Type="http://schemas.openxmlformats.org/officeDocument/2006/relationships/hyperlink" Target="https://map.geo.admin.ch/?zoom=13&amp;E=2695254.416&amp;N=1234189.909&amp;layers=ch.kantone.cadastralwebmap-farbe,ch.swisstopo.amtliches-strassenverzeichnis,ch.bfs.gebaeude_wohnungs_register,KML||https://tinyurl.com/yy7ya4g9/ZH/0155_bdg_erw.kml" TargetMode="External"/><Relationship Id="rId913" Type="http://schemas.openxmlformats.org/officeDocument/2006/relationships/hyperlink" Target="https://map.geo.admin.ch/?zoom=13&amp;E=2692522.045&amp;N=1248993.871&amp;layers=ch.kantone.cadastralwebmap-farbe,ch.swisstopo.amtliches-strassenverzeichnis,ch.bfs.gebaeude_wohnungs_register,KML||https://tinyurl.com/yy7ya4g9/ZH/0199_bdg_erw.kml" TargetMode="External"/><Relationship Id="rId1336" Type="http://schemas.openxmlformats.org/officeDocument/2006/relationships/hyperlink" Target="https://map.geo.admin.ch/?zoom=13&amp;E=2681014.562&amp;N=1252972.596&amp;layers=ch.kantone.cadastralwebmap-farbe,ch.swisstopo.amtliches-strassenverzeichnis,ch.bfs.gebaeude_wohnungs_register,KML||https://tinyurl.com/yy7ya4g9/ZH/0261_bdg_erw.kml" TargetMode="External"/><Relationship Id="rId42" Type="http://schemas.openxmlformats.org/officeDocument/2006/relationships/hyperlink" Target="https://map.geo.admin.ch/?zoom=13&amp;E=2676561.249&amp;N=1236671.506&amp;layers=ch.kantone.cadastralwebmap-farbe,ch.swisstopo.amtliches-strassenverzeichnis,ch.bfs.gebaeude_wohnungs_register,KML||https://tinyurl.com/yy7ya4g9/ZH/0002_bdg_erw.kml" TargetMode="External"/><Relationship Id="rId1403" Type="http://schemas.openxmlformats.org/officeDocument/2006/relationships/hyperlink" Target="https://map.geo.admin.ch/?zoom=13&amp;E=2682709.648&amp;N=1247360.882&amp;layers=ch.kantone.cadastralwebmap-farbe,ch.swisstopo.amtliches-strassenverzeichnis,ch.bfs.gebaeude_wohnungs_register,KML||https://tinyurl.com/yy7ya4g9/ZH/0261_bdg_erw.kml" TargetMode="External"/><Relationship Id="rId191" Type="http://schemas.openxmlformats.org/officeDocument/2006/relationships/hyperlink" Target="https://map.geo.admin.ch/?zoom=13&amp;E=2682131.347&amp;N=1263546.511&amp;layers=ch.kantone.cadastralwebmap-farbe,ch.swisstopo.amtliches-strassenverzeichnis,ch.bfs.gebaeude_wohnungs_register,KML||https://tinyurl.com/yy7ya4g9/ZH/0053_bdg_erw.kml" TargetMode="External"/><Relationship Id="rId289" Type="http://schemas.openxmlformats.org/officeDocument/2006/relationships/hyperlink" Target="https://map.geo.admin.ch/?zoom=13&amp;E=2684670.406&amp;N=1253095.792&amp;layers=ch.kantone.cadastralwebmap-farbe,ch.swisstopo.amtliches-strassenverzeichnis,ch.bfs.gebaeude_wohnungs_register,KML||https://tinyurl.com/yy7ya4g9/ZH/0066_bdg_erw.kml" TargetMode="External"/><Relationship Id="rId496" Type="http://schemas.openxmlformats.org/officeDocument/2006/relationships/hyperlink" Target="https://map.geo.admin.ch/?zoom=13&amp;E=2703379.885&amp;N=1242264.739&amp;layers=ch.kantone.cadastralwebmap-farbe,ch.swisstopo.amtliches-strassenverzeichnis,ch.bfs.gebaeude_wohnungs_register,KML||https://tinyurl.com/yy7ya4g9/ZH/0121_bdg_erw.kml" TargetMode="External"/><Relationship Id="rId149" Type="http://schemas.openxmlformats.org/officeDocument/2006/relationships/hyperlink" Target="https://map.geo.admin.ch/?zoom=13&amp;E=2690377.227&amp;N=1254965.379&amp;layers=ch.kantone.cadastralwebmap-farbe,ch.swisstopo.amtliches-strassenverzeichnis,ch.bfs.gebaeude_wohnungs_register,KML||https://tinyurl.com/yy7ya4g9/ZH/0052_bdg_erw.kml" TargetMode="External"/><Relationship Id="rId356" Type="http://schemas.openxmlformats.org/officeDocument/2006/relationships/hyperlink" Target="https://map.geo.admin.ch/?zoom=13&amp;E=2676425.781&amp;N=1259500.294&amp;layers=ch.kantone.cadastralwebmap-farbe,ch.swisstopo.amtliches-strassenverzeichnis,ch.bfs.gebaeude_wohnungs_register,KML||https://tinyurl.com/yy7ya4g9/ZH/0086_bdg_erw.kml" TargetMode="External"/><Relationship Id="rId563" Type="http://schemas.openxmlformats.org/officeDocument/2006/relationships/hyperlink" Target="https://map.geo.admin.ch/?zoom=13&amp;E=2683729.411&amp;N=1237699.861&amp;layers=ch.kantone.cadastralwebmap-farbe,ch.swisstopo.amtliches-strassenverzeichnis,ch.bfs.gebaeude_wohnungs_register,KML||https://tinyurl.com/yy7ya4g9/ZH/0141_bdg_erw.kml" TargetMode="External"/><Relationship Id="rId770" Type="http://schemas.openxmlformats.org/officeDocument/2006/relationships/hyperlink" Target="https://map.geo.admin.ch/?zoom=13&amp;E=2689741.849&amp;N=1242987.37&amp;layers=ch.kantone.cadastralwebmap-farbe,ch.swisstopo.amtliches-strassenverzeichnis,ch.bfs.gebaeude_wohnungs_register,KML||https://tinyurl.com/yy7ya4g9/ZH/0160_bdg_erw.kml" TargetMode="External"/><Relationship Id="rId1193" Type="http://schemas.openxmlformats.org/officeDocument/2006/relationships/hyperlink" Target="https://map.geo.admin.ch/?zoom=13&amp;E=2674180.326&amp;N=1248434.526&amp;layers=ch.kantone.cadastralwebmap-farbe,ch.swisstopo.amtliches-strassenverzeichnis,ch.bfs.gebaeude_wohnungs_register,KML||https://tinyurl.com/yy7ya4g9/ZH/0250_bdg_erw.kml" TargetMode="External"/><Relationship Id="rId216" Type="http://schemas.openxmlformats.org/officeDocument/2006/relationships/hyperlink" Target="https://map.geo.admin.ch/?zoom=13&amp;E=2681893.194&amp;N=1269561.964&amp;layers=ch.kantone.cadastralwebmap-farbe,ch.swisstopo.amtliches-strassenverzeichnis,ch.bfs.gebaeude_wohnungs_register,KML||https://tinyurl.com/yy7ya4g9/ZH/0055_bdg_erw.kml" TargetMode="External"/><Relationship Id="rId423" Type="http://schemas.openxmlformats.org/officeDocument/2006/relationships/hyperlink" Target="https://map.geo.admin.ch/?zoom=13&amp;E=2675360.529&amp;N=1260412.147&amp;layers=ch.kantone.cadastralwebmap-farbe,ch.swisstopo.amtliches-strassenverzeichnis,ch.bfs.gebaeude_wohnungs_register,KML||https://tinyurl.com/yy7ya4g9/ZH/0101_bdg_erw.kml" TargetMode="External"/><Relationship Id="rId868" Type="http://schemas.openxmlformats.org/officeDocument/2006/relationships/hyperlink" Target="https://map.geo.admin.ch/?zoom=13&amp;E=2693088.729&amp;N=1243942.741&amp;layers=ch.kantone.cadastralwebmap-farbe,ch.swisstopo.amtliches-strassenverzeichnis,ch.bfs.gebaeude_wohnungs_register,KML||https://tinyurl.com/yy7ya4g9/ZH/0195_bdg_erw.kml" TargetMode="External"/><Relationship Id="rId1053" Type="http://schemas.openxmlformats.org/officeDocument/2006/relationships/hyperlink" Target="https://map.geo.admin.ch/?zoom=13&amp;E=2698835.823&amp;N=1262279.771&amp;layers=ch.kantone.cadastralwebmap-farbe,ch.swisstopo.amtliches-strassenverzeichnis,ch.bfs.gebaeude_wohnungs_register,KML||https://tinyurl.com/yy7ya4g9/ZH/0230_bdg_erw.kml" TargetMode="External"/><Relationship Id="rId1260" Type="http://schemas.openxmlformats.org/officeDocument/2006/relationships/hyperlink" Target="https://map.geo.admin.ch/?zoom=13&amp;E=2684556.206&amp;N=1248514.592&amp;layers=ch.kantone.cadastralwebmap-farbe,ch.swisstopo.amtliches-strassenverzeichnis,ch.bfs.gebaeude_wohnungs_register,KML||https://tinyurl.com/yy7ya4g9/ZH/0261_bdg_erw.kml" TargetMode="External"/><Relationship Id="rId1498" Type="http://schemas.openxmlformats.org/officeDocument/2006/relationships/hyperlink" Target="https://map.geo.admin.ch/?zoom=13&amp;E=2694625.133&amp;N=1252868.357&amp;layers=ch.kantone.cadastralwebmap-farbe,ch.swisstopo.amtliches-strassenverzeichnis,ch.bfs.gebaeude_wohnungs_register,KML||https://tinyurl.com/yy7ya4g9/ZH/0296_bdg_erw.kml" TargetMode="External"/><Relationship Id="rId630" Type="http://schemas.openxmlformats.org/officeDocument/2006/relationships/hyperlink" Target="https://map.geo.admin.ch/?zoom=13&amp;E=2701334.004&amp;N=1233824.866&amp;layers=ch.kantone.cadastralwebmap-farbe,ch.swisstopo.amtliches-strassenverzeichnis,ch.bfs.gebaeude_wohnungs_register,KML||https://tinyurl.com/yy7ya4g9/ZH/0153_bdg_erw.kml" TargetMode="External"/><Relationship Id="rId728" Type="http://schemas.openxmlformats.org/officeDocument/2006/relationships/hyperlink" Target="https://map.geo.admin.ch/?zoom=13&amp;E=2695882.638&amp;N=1234459.768&amp;layers=ch.kantone.cadastralwebmap-farbe,ch.swisstopo.amtliches-strassenverzeichnis,ch.bfs.gebaeude_wohnungs_register,KML||https://tinyurl.com/yy7ya4g9/ZH/0155_bdg_erw.kml" TargetMode="External"/><Relationship Id="rId935" Type="http://schemas.openxmlformats.org/officeDocument/2006/relationships/hyperlink" Target="https://map.geo.admin.ch/?zoom=13&amp;E=2691613.777&amp;N=1251882.449&amp;layers=ch.kantone.cadastralwebmap-farbe,ch.swisstopo.amtliches-strassenverzeichnis,ch.bfs.gebaeude_wohnungs_register,KML||https://tinyurl.com/yy7ya4g9/ZH/0200_bdg_erw.kml" TargetMode="External"/><Relationship Id="rId1358" Type="http://schemas.openxmlformats.org/officeDocument/2006/relationships/hyperlink" Target="https://map.geo.admin.ch/?zoom=13&amp;E=2687093.092&amp;N=1250493.259&amp;layers=ch.kantone.cadastralwebmap-farbe,ch.swisstopo.amtliches-strassenverzeichnis,ch.bfs.gebaeude_wohnungs_register,KML||https://tinyurl.com/yy7ya4g9/ZH/0261_bdg_erw.kml" TargetMode="External"/><Relationship Id="rId64" Type="http://schemas.openxmlformats.org/officeDocument/2006/relationships/hyperlink" Target="https://map.geo.admin.ch/?zoom=13&amp;E=2683004.125&amp;N=1232596.639&amp;layers=ch.kantone.cadastralwebmap-farbe,ch.swisstopo.amtliches-strassenverzeichnis,ch.bfs.gebaeude_wohnungs_register,KML||https://tinyurl.com/yy7ya4g9/ZH/0004_bdg_erw.kml" TargetMode="External"/><Relationship Id="rId1120" Type="http://schemas.openxmlformats.org/officeDocument/2006/relationships/hyperlink" Target="https://map.geo.admin.ch/?zoom=13&amp;E=2673827.751&amp;N=1252547.634&amp;layers=ch.kantone.cadastralwebmap-farbe,ch.swisstopo.amtliches-strassenverzeichnis,ch.bfs.gebaeude_wohnungs_register,KML||https://tinyurl.com/yy7ya4g9/ZH/0244_bdg_erw.kml" TargetMode="External"/><Relationship Id="rId1218" Type="http://schemas.openxmlformats.org/officeDocument/2006/relationships/hyperlink" Target="https://map.geo.admin.ch/?zoom=13&amp;E=2675017.936&amp;N=1248842.578&amp;layers=ch.kantone.cadastralwebmap-farbe,ch.swisstopo.amtliches-strassenverzeichnis,ch.bfs.gebaeude_wohnungs_register,KML||https://tinyurl.com/yy7ya4g9/ZH/0250_bdg_erw.kml" TargetMode="External"/><Relationship Id="rId1425" Type="http://schemas.openxmlformats.org/officeDocument/2006/relationships/hyperlink" Target="https://map.geo.admin.ch/?zoom=13&amp;E=2681675.386&amp;N=1245700.941&amp;layers=ch.kantone.cadastralwebmap-farbe,ch.swisstopo.amtliches-strassenverzeichnis,ch.bfs.gebaeude_wohnungs_register,KML||https://tinyurl.com/yy7ya4g9/ZH/0261_bdg_erw.kml" TargetMode="External"/><Relationship Id="rId280" Type="http://schemas.openxmlformats.org/officeDocument/2006/relationships/hyperlink" Target="https://map.geo.admin.ch/?zoom=13&amp;E=2686366.794&amp;N=1255983.277&amp;layers=ch.kantone.cadastralwebmap-farbe,ch.swisstopo.amtliches-strassenverzeichnis,ch.bfs.gebaeude_wohnungs_register,KML||https://tinyurl.com/yy7ya4g9/ZH/0062_bdg_erw.kml" TargetMode="External"/><Relationship Id="rId140" Type="http://schemas.openxmlformats.org/officeDocument/2006/relationships/hyperlink" Target="https://map.geo.admin.ch/?zoom=13&amp;E=2690281.721&amp;N=1255746.445&amp;layers=ch.kantone.cadastralwebmap-farbe,ch.swisstopo.amtliches-strassenverzeichnis,ch.bfs.gebaeude_wohnungs_register,KML||https://tinyurl.com/yy7ya4g9/ZH/0052_bdg_erw.kml" TargetMode="External"/><Relationship Id="rId378" Type="http://schemas.openxmlformats.org/officeDocument/2006/relationships/hyperlink" Target="https://map.geo.admin.ch/?zoom=13&amp;E=2677538.838&amp;N=1255664.254&amp;layers=ch.kantone.cadastralwebmap-farbe,ch.swisstopo.amtliches-strassenverzeichnis,ch.bfs.gebaeude_wohnungs_register,KML||https://tinyurl.com/yy7ya4g9/ZH/0096_bdg_erw.kml" TargetMode="External"/><Relationship Id="rId585" Type="http://schemas.openxmlformats.org/officeDocument/2006/relationships/hyperlink" Target="https://map.geo.admin.ch/?zoom=13&amp;E=2688400.38&amp;N=1238339.1&amp;layers=ch.kantone.cadastralwebmap-farbe,ch.swisstopo.amtliches-strassenverzeichnis,ch.bfs.gebaeude_wohnungs_register,KML||https://tinyurl.com/yy7ya4g9/ZH/0152_bdg_erw.kml" TargetMode="External"/><Relationship Id="rId792" Type="http://schemas.openxmlformats.org/officeDocument/2006/relationships/hyperlink" Target="https://map.geo.admin.ch/?zoom=13&amp;E=2689191.547&amp;N=1250177.525&amp;layers=ch.kantone.cadastralwebmap-farbe,ch.swisstopo.amtliches-strassenverzeichnis,ch.bfs.gebaeude_wohnungs_register,KML||https://tinyurl.com/yy7ya4g9/ZH/0191_bdg_erw.kml" TargetMode="External"/><Relationship Id="rId6" Type="http://schemas.openxmlformats.org/officeDocument/2006/relationships/hyperlink" Target="https://map.geo.admin.ch/?zoom=13&amp;E=2678569.877&amp;N=1235282.577&amp;layers=ch.kantone.cadastralwebmap-farbe,ch.swisstopo.amtliches-strassenverzeichnis,ch.bfs.gebaeude_wohnungs_register,KML||https://tinyurl.com/yy7ya4g9/ZH/0001_bdg_erw.kml" TargetMode="External"/><Relationship Id="rId238" Type="http://schemas.openxmlformats.org/officeDocument/2006/relationships/hyperlink" Target="https://map.geo.admin.ch/?zoom=13&amp;E=2680059.227&amp;N=1267657.643&amp;layers=ch.kantone.cadastralwebmap-farbe,ch.swisstopo.amtliches-strassenverzeichnis,ch.bfs.gebaeude_wohnungs_register,KML||https://tinyurl.com/yy7ya4g9/ZH/0058_bdg_erw.kml" TargetMode="External"/><Relationship Id="rId445" Type="http://schemas.openxmlformats.org/officeDocument/2006/relationships/hyperlink" Target="https://map.geo.admin.ch/?zoom=13&amp;E=2700056.399&amp;N=1237628.866&amp;layers=ch.kantone.cadastralwebmap-farbe,ch.swisstopo.amtliches-strassenverzeichnis,ch.bfs.gebaeude_wohnungs_register,KML||https://tinyurl.com/yy7ya4g9/ZH/0116_bdg_erw.kml" TargetMode="External"/><Relationship Id="rId652" Type="http://schemas.openxmlformats.org/officeDocument/2006/relationships/hyperlink" Target="https://map.geo.admin.ch/?zoom=13&amp;E=2686507.182&amp;N=1242511.01&amp;layers=ch.kantone.cadastralwebmap-farbe,ch.swisstopo.amtliches-strassenverzeichnis,ch.bfs.gebaeude_wohnungs_register,KML||https://tinyurl.com/yy7ya4g9/ZH/0154_bdg_erw.kml" TargetMode="External"/><Relationship Id="rId1075" Type="http://schemas.openxmlformats.org/officeDocument/2006/relationships/hyperlink" Target="https://map.geo.admin.ch/?zoom=13&amp;E=2699022.684&amp;N=1262123.139&amp;layers=ch.kantone.cadastralwebmap-farbe,ch.swisstopo.amtliches-strassenverzeichnis,ch.bfs.gebaeude_wohnungs_register,KML||https://tinyurl.com/yy7ya4g9/ZH/0230_bdg_erw.kml" TargetMode="External"/><Relationship Id="rId1282" Type="http://schemas.openxmlformats.org/officeDocument/2006/relationships/hyperlink" Target="https://map.geo.admin.ch/?zoom=13&amp;E=2687426.061&amp;N=1246700.005&amp;layers=ch.kantone.cadastralwebmap-farbe,ch.swisstopo.amtliches-strassenverzeichnis,ch.bfs.gebaeude_wohnungs_register,KML||https://tinyurl.com/yy7ya4g9/ZH/0261_bdg_erw.kml" TargetMode="External"/><Relationship Id="rId305" Type="http://schemas.openxmlformats.org/officeDocument/2006/relationships/hyperlink" Target="https://map.geo.admin.ch/?zoom=13&amp;E=2682448.897&amp;N=1274090.668&amp;layers=ch.kantone.cadastralwebmap-farbe,ch.swisstopo.amtliches-strassenverzeichnis,ch.bfs.gebaeude_wohnungs_register,KML||https://tinyurl.com/yy7ya4g9/ZH/0067_bdg_erw.kml" TargetMode="External"/><Relationship Id="rId512" Type="http://schemas.openxmlformats.org/officeDocument/2006/relationships/hyperlink" Target="https://map.geo.admin.ch/?zoom=13&amp;E=2681751.396&amp;N=1241381.805&amp;layers=ch.kantone.cadastralwebmap-farbe,ch.swisstopo.amtliches-strassenverzeichnis,ch.bfs.gebaeude_wohnungs_register,KML||https://tinyurl.com/yy7ya4g9/ZH/0131_bdg_erw.kml" TargetMode="External"/><Relationship Id="rId957" Type="http://schemas.openxmlformats.org/officeDocument/2006/relationships/hyperlink" Target="https://map.geo.admin.ch/?zoom=13&amp;E=2697543.309&amp;N=1265786.559&amp;layers=ch.kantone.cadastralwebmap-farbe,ch.swisstopo.amtliches-strassenverzeichnis,ch.bfs.gebaeude_wohnungs_register,KML||https://tinyurl.com/yy7ya4g9/ZH/0227_bdg_erw.kml" TargetMode="External"/><Relationship Id="rId1142" Type="http://schemas.openxmlformats.org/officeDocument/2006/relationships/hyperlink" Target="https://map.geo.admin.ch/?zoom=13&amp;E=2675192.939&amp;N=1250618.616&amp;layers=ch.kantone.cadastralwebmap-farbe,ch.swisstopo.amtliches-strassenverzeichnis,ch.bfs.gebaeude_wohnungs_register,KML||https://tinyurl.com/yy7ya4g9/ZH/0247_bdg_erw.kml" TargetMode="External"/><Relationship Id="rId86" Type="http://schemas.openxmlformats.org/officeDocument/2006/relationships/hyperlink" Target="https://map.geo.admin.ch/?zoom=13&amp;E=2677061.095&amp;N=1233093.015&amp;layers=ch.kantone.cadastralwebmap-farbe,ch.swisstopo.amtliches-strassenverzeichnis,ch.bfs.gebaeude_wohnungs_register,KML||https://tinyurl.com/yy7ya4g9/ZH/0009_bdg_erw.kml" TargetMode="External"/><Relationship Id="rId817" Type="http://schemas.openxmlformats.org/officeDocument/2006/relationships/hyperlink" Target="https://map.geo.admin.ch/?zoom=13&amp;E=2687926.602&amp;N=1248410.702&amp;layers=ch.kantone.cadastralwebmap-farbe,ch.swisstopo.amtliches-strassenverzeichnis,ch.bfs.gebaeude_wohnungs_register,KML||https://tinyurl.com/yy7ya4g9/ZH/0191_bdg_erw.kml" TargetMode="External"/><Relationship Id="rId1002" Type="http://schemas.openxmlformats.org/officeDocument/2006/relationships/hyperlink" Target="https://map.geo.admin.ch/?zoom=13&amp;E=2700991.297&amp;N=1262402.376&amp;layers=ch.kantone.cadastralwebmap-farbe,ch.swisstopo.amtliches-strassenverzeichnis,ch.bfs.gebaeude_wohnungs_register,KML||https://tinyurl.com/yy7ya4g9/ZH/0230_bdg_erw.kml" TargetMode="External"/><Relationship Id="rId1447" Type="http://schemas.openxmlformats.org/officeDocument/2006/relationships/hyperlink" Target="https://map.geo.admin.ch/?zoom=13&amp;E=2678555.181&amp;N=1250515.709&amp;layers=ch.kantone.cadastralwebmap-farbe,ch.swisstopo.amtliches-strassenverzeichnis,ch.bfs.gebaeude_wohnungs_register,KML||https://tinyurl.com/yy7ya4g9/ZH/0261_bdg_erw.kml" TargetMode="External"/><Relationship Id="rId1307" Type="http://schemas.openxmlformats.org/officeDocument/2006/relationships/hyperlink" Target="https://map.geo.admin.ch/?zoom=13&amp;E=2677808.256&amp;N=1249514.961&amp;layers=ch.kantone.cadastralwebmap-farbe,ch.swisstopo.amtliches-strassenverzeichnis,ch.bfs.gebaeude_wohnungs_register,KML||https://tinyurl.com/yy7ya4g9/ZH/0261_bdg_erw.kml" TargetMode="External"/><Relationship Id="rId13" Type="http://schemas.openxmlformats.org/officeDocument/2006/relationships/hyperlink" Target="https://map.geo.admin.ch/?zoom=13&amp;E=2675036.376&amp;N=1237044.308&amp;layers=ch.kantone.cadastralwebmap-farbe,ch.swisstopo.amtliches-strassenverzeichnis,ch.bfs.gebaeude_wohnungs_register,KML||https://tinyurl.com/yy7ya4g9/ZH/0002_bdg_erw.kml" TargetMode="External"/><Relationship Id="rId162" Type="http://schemas.openxmlformats.org/officeDocument/2006/relationships/hyperlink" Target="https://map.geo.admin.ch/?zoom=13&amp;E=2683295.409&amp;N=1263149.335&amp;layers=ch.kantone.cadastralwebmap-farbe,ch.swisstopo.amtliches-strassenverzeichnis,ch.bfs.gebaeude_wohnungs_register,KML||https://tinyurl.com/yy7ya4g9/ZH/0053_bdg_erw.kml" TargetMode="External"/><Relationship Id="rId467" Type="http://schemas.openxmlformats.org/officeDocument/2006/relationships/hyperlink" Target="https://map.geo.admin.ch/?zoom=13&amp;E=2707887.177&amp;N=1235451.467&amp;layers=ch.kantone.cadastralwebmap-farbe,ch.swisstopo.amtliches-strassenverzeichnis,ch.bfs.gebaeude_wohnungs_register,KML||https://tinyurl.com/yy7ya4g9/ZH/0118_bdg_erw.kml" TargetMode="External"/><Relationship Id="rId1097" Type="http://schemas.openxmlformats.org/officeDocument/2006/relationships/hyperlink" Target="https://map.geo.admin.ch/?zoom=13&amp;E=2700740.577&amp;N=1257347.114&amp;layers=ch.kantone.cadastralwebmap-farbe,ch.swisstopo.amtliches-strassenverzeichnis,ch.bfs.gebaeude_wohnungs_register,KML||https://tinyurl.com/yy7ya4g9/ZH/0231_bdg_erw.kml" TargetMode="External"/><Relationship Id="rId674" Type="http://schemas.openxmlformats.org/officeDocument/2006/relationships/hyperlink" Target="https://map.geo.admin.ch/?zoom=13&amp;E=2695800.171&amp;N=1234740.749&amp;layers=ch.kantone.cadastralwebmap-farbe,ch.swisstopo.amtliches-strassenverzeichnis,ch.bfs.gebaeude_wohnungs_register,KML||https://tinyurl.com/yy7ya4g9/ZH/0155_bdg_erw.kml" TargetMode="External"/><Relationship Id="rId881" Type="http://schemas.openxmlformats.org/officeDocument/2006/relationships/hyperlink" Target="https://map.geo.admin.ch/?zoom=13&amp;E=2693642.472&amp;N=1244055.793&amp;layers=ch.kantone.cadastralwebmap-farbe,ch.swisstopo.amtliches-strassenverzeichnis,ch.bfs.gebaeude_wohnungs_register,KML||https://tinyurl.com/yy7ya4g9/ZH/0195_bdg_erw.kml" TargetMode="External"/><Relationship Id="rId979" Type="http://schemas.openxmlformats.org/officeDocument/2006/relationships/hyperlink" Target="https://map.geo.admin.ch/?zoom=13&amp;E=2696880.984&amp;N=1262179.72&amp;layers=ch.kantone.cadastralwebmap-farbe,ch.swisstopo.amtliches-strassenverzeichnis,ch.bfs.gebaeude_wohnungs_register,KML||https://tinyurl.com/yy7ya4g9/ZH/0230_bdg_erw.kml" TargetMode="External"/><Relationship Id="rId327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4" Type="http://schemas.openxmlformats.org/officeDocument/2006/relationships/hyperlink" Target="https://map.geo.admin.ch/?zoom=13&amp;E=2695862.503&amp;N=1229227.007&amp;layers=ch.kantone.cadastralwebmap-farbe,ch.swisstopo.amtliches-strassenverzeichnis,ch.bfs.gebaeude_wohnungs_register,KML||https://tinyurl.com/yy7ya4g9/ZH/0138_bdg_erw.kml" TargetMode="External"/><Relationship Id="rId741" Type="http://schemas.openxmlformats.org/officeDocument/2006/relationships/hyperlink" Target="https://map.geo.admin.ch/?zoom=13&amp;E=2691939.142&amp;N=1235774.18&amp;layers=ch.kantone.cadastralwebmap-farbe,ch.swisstopo.amtliches-strassenverzeichnis,ch.bfs.gebaeude_wohnungs_register,KML||https://tinyurl.com/yy7ya4g9/ZH/0156_bdg_erw.kml" TargetMode="External"/><Relationship Id="rId839" Type="http://schemas.openxmlformats.org/officeDocument/2006/relationships/hyperlink" Target="https://map.geo.admin.ch/?zoom=13&amp;E=2688907.674&amp;N=1250378.809&amp;layers=ch.kantone.cadastralwebmap-farbe,ch.swisstopo.amtliches-strassenverzeichnis,ch.bfs.gebaeude_wohnungs_register,KML||https://tinyurl.com/yy7ya4g9/ZH/0191_bdg_erw.kml" TargetMode="External"/><Relationship Id="rId1164" Type="http://schemas.openxmlformats.org/officeDocument/2006/relationships/hyperlink" Target="https://map.geo.admin.ch/?zoom=13&amp;E=2674932.923&amp;N=1249343.647&amp;layers=ch.kantone.cadastralwebmap-farbe,ch.swisstopo.amtliches-strassenverzeichnis,ch.bfs.gebaeude_wohnungs_register,KML||https://tinyurl.com/yy7ya4g9/ZH/0250_bdg_erw.kml" TargetMode="External"/><Relationship Id="rId1371" Type="http://schemas.openxmlformats.org/officeDocument/2006/relationships/hyperlink" Target="https://map.geo.admin.ch/?zoom=13&amp;E=2679830.526&amp;N=1249821.907&amp;layers=ch.kantone.cadastralwebmap-farbe,ch.swisstopo.amtliches-strassenverzeichnis,ch.bfs.gebaeude_wohnungs_register,KML||https://tinyurl.com/yy7ya4g9/ZH/0261_bdg_erw.kml" TargetMode="External"/><Relationship Id="rId1469" Type="http://schemas.openxmlformats.org/officeDocument/2006/relationships/hyperlink" Target="https://map.geo.admin.ch/?zoom=13&amp;E=2680511.57&amp;N=1253616.884&amp;layers=ch.kantone.cadastralwebmap-farbe,ch.swisstopo.amtliches-strassenverzeichnis,ch.bfs.gebaeude_wohnungs_register,KML||https://tinyurl.com/yy7ya4g9/ZH/0261_bdg_erw.kml" TargetMode="External"/><Relationship Id="rId601" Type="http://schemas.openxmlformats.org/officeDocument/2006/relationships/hyperlink" Target="https://map.geo.admin.ch/?zoom=13&amp;E=2700716.102&amp;N=1233903.658&amp;layers=ch.kantone.cadastralwebmap-farbe,ch.swisstopo.amtliches-strassenverzeichnis,ch.bfs.gebaeude_wohnungs_register,KML||https://tinyurl.com/yy7ya4g9/ZH/0153_bdg_erw.kml" TargetMode="External"/><Relationship Id="rId1024" Type="http://schemas.openxmlformats.org/officeDocument/2006/relationships/hyperlink" Target="https://map.geo.admin.ch/?zoom=13&amp;E=2700953.774&amp;N=1262408.151&amp;layers=ch.kantone.cadastralwebmap-farbe,ch.swisstopo.amtliches-strassenverzeichnis,ch.bfs.gebaeude_wohnungs_register,KML||https://tinyurl.com/yy7ya4g9/ZH/0230_bdg_erw.kml" TargetMode="External"/><Relationship Id="rId1231" Type="http://schemas.openxmlformats.org/officeDocument/2006/relationships/hyperlink" Target="https://map.geo.admin.ch/?zoom=13&amp;E=2679783.047&amp;N=1251177.854&amp;layers=ch.kantone.cadastralwebmap-farbe,ch.swisstopo.amtliches-strassenverzeichnis,ch.bfs.gebaeude_wohnungs_register,KML||https://tinyurl.com/yy7ya4g9/ZH/0261_bdg_erw.kml" TargetMode="External"/><Relationship Id="rId906" Type="http://schemas.openxmlformats.org/officeDocument/2006/relationships/hyperlink" Target="https://map.geo.admin.ch/?zoom=13&amp;E=2694748.814&amp;N=1245164.805&amp;layers=ch.kantone.cadastralwebmap-farbe,ch.swisstopo.amtliches-strassenverzeichnis,ch.bfs.gebaeude_wohnungs_register,KML||https://tinyurl.com/yy7ya4g9/ZH/0198_bdg_erw.kml" TargetMode="External"/><Relationship Id="rId1329" Type="http://schemas.openxmlformats.org/officeDocument/2006/relationships/hyperlink" Target="https://map.geo.admin.ch/?zoom=13&amp;E=2682669.797&amp;N=1250284.214&amp;layers=ch.kantone.cadastralwebmap-farbe,ch.swisstopo.amtliches-strassenverzeichnis,ch.bfs.gebaeude_wohnungs_register,KML||https://tinyurl.com/yy7ya4g9/ZH/0261_bdg_erw.kml" TargetMode="External"/><Relationship Id="rId35" Type="http://schemas.openxmlformats.org/officeDocument/2006/relationships/hyperlink" Target="https://map.geo.admin.ch/?zoom=13&amp;E=2677067.751&amp;N=1236797.182&amp;layers=ch.kantone.cadastralwebmap-farbe,ch.swisstopo.amtliches-strassenverzeichnis,ch.bfs.gebaeude_wohnungs_register,KML||https://tinyurl.com/yy7ya4g9/ZH/0002_bdg_erw.kml" TargetMode="External"/><Relationship Id="rId184" Type="http://schemas.openxmlformats.org/officeDocument/2006/relationships/hyperlink" Target="https://map.geo.admin.ch/?zoom=13&amp;E=2683790.41&amp;N=1264035.418&amp;layers=ch.kantone.cadastralwebmap-farbe,ch.swisstopo.amtliches-strassenverzeichnis,ch.bfs.gebaeude_wohnungs_register,KML||https://tinyurl.com/yy7ya4g9/ZH/0053_bdg_erw.kml" TargetMode="External"/><Relationship Id="rId391" Type="http://schemas.openxmlformats.org/officeDocument/2006/relationships/hyperlink" Target="https://map.geo.admin.ch/?zoom=13&amp;E=2683023.371&amp;N=1255868.04&amp;layers=ch.kantone.cadastralwebmap-farbe,ch.swisstopo.amtliches-strassenverzeichnis,ch.bfs.gebaeude_wohnungs_register,KML||https://tinyurl.com/yy7ya4g9/ZH/0097_bdg_erw.kml" TargetMode="External"/><Relationship Id="rId251" Type="http://schemas.openxmlformats.org/officeDocument/2006/relationships/hyperlink" Target="https://map.geo.admin.ch/?zoom=13&amp;E=2680760.245&amp;N=1266679.718&amp;layers=ch.kantone.cadastralwebmap-farbe,ch.swisstopo.amtliches-strassenverzeichnis,ch.bfs.gebaeude_wohnungs_register,KML||https://tinyurl.com/yy7ya4g9/ZH/0058_bdg_erw.kml" TargetMode="External"/><Relationship Id="rId489" Type="http://schemas.openxmlformats.org/officeDocument/2006/relationships/hyperlink" Target="https://map.geo.admin.ch/?zoom=13&amp;E=2702646.747&amp;N=1242770.596&amp;layers=ch.kantone.cadastralwebmap-farbe,ch.swisstopo.amtliches-strassenverzeichnis,ch.bfs.gebaeude_wohnungs_register,KML||https://tinyurl.com/yy7ya4g9/ZH/0121_bdg_erw.kml" TargetMode="External"/><Relationship Id="rId696" Type="http://schemas.openxmlformats.org/officeDocument/2006/relationships/hyperlink" Target="https://map.geo.admin.ch/?zoom=13&amp;E=2694712.176&amp;N=1234764.728&amp;layers=ch.kantone.cadastralwebmap-farbe,ch.swisstopo.amtliches-strassenverzeichnis,ch.bfs.gebaeude_wohnungs_register,KML||https://tinyurl.com/yy7ya4g9/ZH/0155_bdg_erw.kml" TargetMode="External"/><Relationship Id="rId349" Type="http://schemas.openxmlformats.org/officeDocument/2006/relationships/hyperlink" Target="https://map.geo.admin.ch/?zoom=13&amp;E=2676052.098&amp;N=1254545.869&amp;layers=ch.kantone.cadastralwebmap-farbe,ch.swisstopo.amtliches-strassenverzeichnis,ch.bfs.gebaeude_wohnungs_register,KML||https://tinyurl.com/yy7ya4g9/ZH/0084_bdg_erw.kml" TargetMode="External"/><Relationship Id="rId556" Type="http://schemas.openxmlformats.org/officeDocument/2006/relationships/hyperlink" Target="https://map.geo.admin.ch/?zoom=13&amp;E=2684792.895&amp;N=1239288.25&amp;layers=ch.kantone.cadastralwebmap-farbe,ch.swisstopo.amtliches-strassenverzeichnis,ch.bfs.gebaeude_wohnungs_register,KML||https://tinyurl.com/yy7ya4g9/ZH/0141_bdg_erw.kml" TargetMode="External"/><Relationship Id="rId763" Type="http://schemas.openxmlformats.org/officeDocument/2006/relationships/hyperlink" Target="https://map.geo.admin.ch/?zoom=13&amp;E=2698528.485&amp;N=1233954.827&amp;layers=ch.kantone.cadastralwebmap-farbe,ch.swisstopo.amtliches-strassenverzeichnis,ch.bfs.gebaeude_wohnungs_register,KML||https://tinyurl.com/yy7ya4g9/ZH/0158_bdg_erw.kml" TargetMode="External"/><Relationship Id="rId1186" Type="http://schemas.openxmlformats.org/officeDocument/2006/relationships/hyperlink" Target="https://map.geo.admin.ch/?zoom=13&amp;E=2674506.773&amp;N=1248755.505&amp;layers=ch.kantone.cadastralwebmap-farbe,ch.swisstopo.amtliches-strassenverzeichnis,ch.bfs.gebaeude_wohnungs_register,KML||https://tinyurl.com/yy7ya4g9/ZH/0250_bdg_erw.kml" TargetMode="External"/><Relationship Id="rId1393" Type="http://schemas.openxmlformats.org/officeDocument/2006/relationships/hyperlink" Target="https://map.geo.admin.ch/?zoom=13&amp;E=2682671.542&amp;N=1251931.412&amp;layers=ch.kantone.cadastralwebmap-farbe,ch.swisstopo.amtliches-strassenverzeichnis,ch.bfs.gebaeude_wohnungs_register,KML||https://tinyurl.com/yy7ya4g9/ZH/0261_bdg_erw.kml" TargetMode="External"/><Relationship Id="rId111" Type="http://schemas.openxmlformats.org/officeDocument/2006/relationships/hyperlink" Target="https://map.geo.admin.ch/?zoom=13&amp;E=2673269.286&amp;N=1237445.044&amp;layers=ch.kantone.cadastralwebmap-farbe,ch.swisstopo.amtliches-strassenverzeichnis,ch.bfs.gebaeude_wohnungs_register,KML||https://tinyurl.com/yy7ya4g9/ZH/0011_bdg_erw.kml" TargetMode="External"/><Relationship Id="rId209" Type="http://schemas.openxmlformats.org/officeDocument/2006/relationships/hyperlink" Target="https://map.geo.admin.ch/?zoom=13&amp;E=2681115.721&amp;N=1270270.936&amp;layers=ch.kantone.cadastralwebmap-farbe,ch.swisstopo.amtliches-strassenverzeichnis,ch.bfs.gebaeude_wohnungs_register,KML||https://tinyurl.com/yy7ya4g9/ZH/0055_bdg_erw.kml" TargetMode="External"/><Relationship Id="rId416" Type="http://schemas.openxmlformats.org/officeDocument/2006/relationships/hyperlink" Target="https://map.geo.admin.ch/?zoom=13&amp;E=2676728.782&amp;N=1265740.279&amp;layers=ch.kantone.cadastralwebmap-farbe,ch.swisstopo.amtliches-strassenverzeichnis,ch.bfs.gebaeude_wohnungs_register,KML||https://tinyurl.com/yy7ya4g9/ZH/0100_bdg_erw.kml" TargetMode="External"/><Relationship Id="rId970" Type="http://schemas.openxmlformats.org/officeDocument/2006/relationships/hyperlink" Target="https://map.geo.admin.ch/?zoom=13&amp;E=2706565.394&amp;N=1254943.558&amp;layers=ch.kantone.cadastralwebmap-farbe,ch.swisstopo.amtliches-strassenverzeichnis,ch.bfs.gebaeude_wohnungs_register,KML||https://tinyurl.com/yy7ya4g9/ZH/0228_bdg_erw.kml" TargetMode="External"/><Relationship Id="rId1046" Type="http://schemas.openxmlformats.org/officeDocument/2006/relationships/hyperlink" Target="https://map.geo.admin.ch/?zoom=13&amp;E=2698405.32&amp;N=1261007.938&amp;layers=ch.kantone.cadastralwebmap-farbe,ch.swisstopo.amtliches-strassenverzeichnis,ch.bfs.gebaeude_wohnungs_register,KML||https://tinyurl.com/yy7ya4g9/ZH/0230_bdg_erw.kml" TargetMode="External"/><Relationship Id="rId1253" Type="http://schemas.openxmlformats.org/officeDocument/2006/relationships/hyperlink" Target="https://map.geo.admin.ch/?zoom=13&amp;E=2682771.561&amp;N=1248968.349&amp;layers=ch.kantone.cadastralwebmap-farbe,ch.swisstopo.amtliches-strassenverzeichnis,ch.bfs.gebaeude_wohnungs_register,KML||https://tinyurl.com/yy7ya4g9/ZH/0261_bdg_erw.kml" TargetMode="External"/><Relationship Id="rId623" Type="http://schemas.openxmlformats.org/officeDocument/2006/relationships/hyperlink" Target="https://map.geo.admin.ch/?zoom=13&amp;E=2700591.444&amp;N=1234553.697&amp;layers=ch.kantone.cadastralwebmap-farbe,ch.swisstopo.amtliches-strassenverzeichnis,ch.bfs.gebaeude_wohnungs_register,KML||https://tinyurl.com/yy7ya4g9/ZH/0153_bdg_erw.kml" TargetMode="External"/><Relationship Id="rId830" Type="http://schemas.openxmlformats.org/officeDocument/2006/relationships/hyperlink" Target="https://map.geo.admin.ch/?zoom=13&amp;E=2689709.426&amp;N=1251093.002&amp;layers=ch.kantone.cadastralwebmap-farbe,ch.swisstopo.amtliches-strassenverzeichnis,ch.bfs.gebaeude_wohnungs_register,KML||https://tinyurl.com/yy7ya4g9/ZH/0191_bdg_erw.kml" TargetMode="External"/><Relationship Id="rId928" Type="http://schemas.openxmlformats.org/officeDocument/2006/relationships/hyperlink" Target="https://map.geo.admin.ch/?zoom=13&amp;E=2691666.834&amp;N=1250480.445&amp;layers=ch.kantone.cadastralwebmap-farbe,ch.swisstopo.amtliches-strassenverzeichnis,ch.bfs.gebaeude_wohnungs_register,KML||https://tinyurl.com/yy7ya4g9/ZH/0200_bdg_erw.kml" TargetMode="External"/><Relationship Id="rId1460" Type="http://schemas.openxmlformats.org/officeDocument/2006/relationships/hyperlink" Target="https://map.geo.admin.ch/?zoom=13&amp;E=2685985.757&amp;N=1249155.33&amp;layers=ch.kantone.cadastralwebmap-farbe,ch.swisstopo.amtliches-strassenverzeichnis,ch.bfs.gebaeude_wohnungs_register,KML||https://tinyurl.com/yy7ya4g9/ZH/0261_bdg_erw.kml" TargetMode="External"/><Relationship Id="rId57" Type="http://schemas.openxmlformats.org/officeDocument/2006/relationships/hyperlink" Target="https://map.geo.admin.ch/?zoom=13&amp;E=2677819.576&amp;N=1242249.619&amp;layers=ch.kantone.cadastralwebmap-farbe,ch.swisstopo.amtliches-strassenverzeichnis,ch.bfs.gebaeude_wohnungs_register,KML||https://tinyurl.com/yy7ya4g9/ZH/0003_bdg_erw.kml" TargetMode="External"/><Relationship Id="rId1113" Type="http://schemas.openxmlformats.org/officeDocument/2006/relationships/hyperlink" Target="https://map.geo.admin.ch/?zoom=13&amp;E=2673025.871&amp;N=1250917.058&amp;layers=ch.kantone.cadastralwebmap-farbe,ch.swisstopo.amtliches-strassenverzeichnis,ch.bfs.gebaeude_wohnungs_register,KML||https://tinyurl.com/yy7ya4g9/ZH/0243_bdg_erw.kml" TargetMode="External"/><Relationship Id="rId1320" Type="http://schemas.openxmlformats.org/officeDocument/2006/relationships/hyperlink" Target="https://map.geo.admin.ch/?zoom=13&amp;E=2679087.711&amp;N=1250696.608&amp;layers=ch.kantone.cadastralwebmap-farbe,ch.swisstopo.amtliches-strassenverzeichnis,ch.bfs.gebaeude_wohnungs_register,KML||https://tinyurl.com/yy7ya4g9/ZH/0261_bdg_erw.kml" TargetMode="External"/><Relationship Id="rId1418" Type="http://schemas.openxmlformats.org/officeDocument/2006/relationships/hyperlink" Target="https://map.geo.admin.ch/?zoom=13&amp;E=2682456.934&amp;N=1246186.531&amp;layers=ch.kantone.cadastralwebmap-farbe,ch.swisstopo.amtliches-strassenverzeichnis,ch.bfs.gebaeude_wohnungs_register,KML||https://tinyurl.com/yy7ya4g9/ZH/0261_bdg_erw.kml" TargetMode="External"/><Relationship Id="rId273" Type="http://schemas.openxmlformats.org/officeDocument/2006/relationships/hyperlink" Target="https://map.geo.admin.ch/?zoom=13&amp;E=2681135.832&amp;N=1262731.521&amp;layers=ch.kantone.cadastralwebmap-farbe,ch.swisstopo.amtliches-strassenverzeichnis,ch.bfs.gebaeude_wohnungs_register,KML||https://tinyurl.com/yy7ya4g9/ZH/0060_bdg_erw.kml" TargetMode="External"/><Relationship Id="rId480" Type="http://schemas.openxmlformats.org/officeDocument/2006/relationships/hyperlink" Target="https://map.geo.admin.ch/?zoom=13&amp;E=2702472.98&amp;N=1242248.56&amp;layers=ch.kantone.cadastralwebmap-farbe,ch.swisstopo.amtliches-strassenverzeichnis,ch.bfs.gebaeude_wohnungs_register,KML||https://tinyurl.com/yy7ya4g9/ZH/0121_bdg_erw.kml" TargetMode="External"/><Relationship Id="rId133" Type="http://schemas.openxmlformats.org/officeDocument/2006/relationships/hyperlink" Target="https://map.geo.admin.ch/?zoom=13&amp;E=2690505.159&amp;N=1254935.844&amp;layers=ch.kantone.cadastralwebmap-farbe,ch.swisstopo.amtliches-strassenverzeichnis,ch.bfs.gebaeude_wohnungs_register,KML||https://tinyurl.com/yy7ya4g9/ZH/0052_bdg_erw.kml" TargetMode="External"/><Relationship Id="rId340" Type="http://schemas.openxmlformats.org/officeDocument/2006/relationships/hyperlink" Target="https://map.geo.admin.ch/?zoom=13&amp;E=2684431.089&amp;N=1260374.91&amp;layers=ch.kantone.cadastralwebmap-farbe,ch.swisstopo.amtliches-strassenverzeichnis,ch.bfs.gebaeude_wohnungs_register,KML||https://tinyurl.com/yy7ya4g9/ZH/0072_bdg_erw.kml" TargetMode="External"/><Relationship Id="rId578" Type="http://schemas.openxmlformats.org/officeDocument/2006/relationships/hyperlink" Target="https://map.geo.admin.ch/?zoom=13&amp;E=2684647.686&amp;N=1238940.565&amp;layers=ch.kantone.cadastralwebmap-farbe,ch.swisstopo.amtliches-strassenverzeichnis,ch.bfs.gebaeude_wohnungs_register,KML||https://tinyurl.com/yy7ya4g9/ZH/0141_bdg_erw.kml" TargetMode="External"/><Relationship Id="rId785" Type="http://schemas.openxmlformats.org/officeDocument/2006/relationships/hyperlink" Target="https://map.geo.admin.ch/?zoom=13&amp;E=2703261.251&amp;N=1251880.859&amp;layers=ch.kantone.cadastralwebmap-farbe,ch.swisstopo.amtliches-strassenverzeichnis,ch.bfs.gebaeude_wohnungs_register,KML||https://tinyurl.com/yy7ya4g9/ZH/0178_bdg_erw.kml" TargetMode="External"/><Relationship Id="rId992" Type="http://schemas.openxmlformats.org/officeDocument/2006/relationships/hyperlink" Target="https://map.geo.admin.ch/?zoom=13&amp;E=2694344.66&amp;N=1262957.867&amp;layers=ch.kantone.cadastralwebmap-farbe,ch.swisstopo.amtliches-strassenverzeichnis,ch.bfs.gebaeude_wohnungs_register,KML||https://tinyurl.com/yy7ya4g9/ZH/0230_bdg_erw.kml" TargetMode="External"/><Relationship Id="rId200" Type="http://schemas.openxmlformats.org/officeDocument/2006/relationships/hyperlink" Target="https://map.geo.admin.ch/?zoom=13&amp;E=2683782.084&amp;N=1265036.821&amp;layers=ch.kantone.cadastralwebmap-farbe,ch.swisstopo.amtliches-strassenverzeichnis,ch.bfs.gebaeude_wohnungs_register,KML||https://tinyurl.com/yy7ya4g9/ZH/0053_bdg_erw.kml" TargetMode="External"/><Relationship Id="rId438" Type="http://schemas.openxmlformats.org/officeDocument/2006/relationships/hyperlink" Target="https://map.geo.admin.ch/?zoom=13&amp;E=2700300.437&amp;N=1239744.24&amp;layers=ch.kantone.cadastralwebmap-farbe,ch.swisstopo.amtliches-strassenverzeichnis,ch.bfs.gebaeude_wohnungs_register,KML||https://tinyurl.com/yy7ya4g9/ZH/0115_bdg_erw.kml" TargetMode="External"/><Relationship Id="rId645" Type="http://schemas.openxmlformats.org/officeDocument/2006/relationships/hyperlink" Target="https://map.geo.admin.ch/?zoom=13&amp;E=2687209.773&amp;N=1240430.132&amp;layers=ch.kantone.cadastralwebmap-farbe,ch.swisstopo.amtliches-strassenverzeichnis,ch.bfs.gebaeude_wohnungs_register,KML||https://tinyurl.com/yy7ya4g9/ZH/0154_bdg_erw.kml" TargetMode="External"/><Relationship Id="rId852" Type="http://schemas.openxmlformats.org/officeDocument/2006/relationships/hyperlink" Target="https://map.geo.admin.ch/?zoom=13&amp;E=2693718.888&amp;N=1247072.01&amp;layers=ch.kantone.cadastralwebmap-farbe,ch.swisstopo.amtliches-strassenverzeichnis,ch.bfs.gebaeude_wohnungs_register,KML||https://tinyurl.com/yy7ya4g9/ZH/0194_bdg_erw.kml" TargetMode="External"/><Relationship Id="rId1068" Type="http://schemas.openxmlformats.org/officeDocument/2006/relationships/hyperlink" Target="https://map.geo.admin.ch/?zoom=13&amp;E=2700399.992&amp;N=1262611.072&amp;layers=ch.kantone.cadastralwebmap-farbe,ch.swisstopo.amtliches-strassenverzeichnis,ch.bfs.gebaeude_wohnungs_register,KML||https://tinyurl.com/yy7ya4g9/ZH/0230_bdg_erw.kml" TargetMode="External"/><Relationship Id="rId1275" Type="http://schemas.openxmlformats.org/officeDocument/2006/relationships/hyperlink" Target="https://map.geo.admin.ch/?zoom=13&amp;E=2684625.572&amp;N=1246516.072&amp;layers=ch.kantone.cadastralwebmap-farbe,ch.swisstopo.amtliches-strassenverzeichnis,ch.bfs.gebaeude_wohnungs_register,KML||https://tinyurl.com/yy7ya4g9/ZH/0261_bdg_erw.kml" TargetMode="External"/><Relationship Id="rId1482" Type="http://schemas.openxmlformats.org/officeDocument/2006/relationships/hyperlink" Target="https://map.geo.admin.ch/?zoom=13&amp;E=2690758.453&amp;N=1228613.719&amp;layers=ch.kantone.cadastralwebmap-farbe,ch.swisstopo.amtliches-strassenverzeichnis,ch.bfs.gebaeude_wohnungs_register,KML||https://tinyurl.com/yy7ya4g9/ZH/0293_bdg_erw.kml" TargetMode="External"/><Relationship Id="rId505" Type="http://schemas.openxmlformats.org/officeDocument/2006/relationships/hyperlink" Target="https://map.geo.admin.ch/?zoom=13&amp;E=2703761.633&amp;N=1243241.58&amp;layers=ch.kantone.cadastralwebmap-farbe,ch.swisstopo.amtliches-strassenverzeichnis,ch.bfs.gebaeude_wohnungs_register,KML||https://tinyurl.com/yy7ya4g9/ZH/0121_bdg_erw.kml" TargetMode="External"/><Relationship Id="rId712" Type="http://schemas.openxmlformats.org/officeDocument/2006/relationships/hyperlink" Target="https://map.geo.admin.ch/?zoom=13&amp;E=2696406.318&amp;N=1235736.068&amp;layers=ch.kantone.cadastralwebmap-farbe,ch.swisstopo.amtliches-strassenverzeichnis,ch.bfs.gebaeude_wohnungs_register,KML||https://tinyurl.com/yy7ya4g9/ZH/0155_bdg_erw.kml" TargetMode="External"/><Relationship Id="rId1135" Type="http://schemas.openxmlformats.org/officeDocument/2006/relationships/hyperlink" Target="https://map.geo.admin.ch/?zoom=13&amp;E=2674881.144&amp;N=1250145.366&amp;layers=ch.kantone.cadastralwebmap-farbe,ch.swisstopo.amtliches-strassenverzeichnis,ch.bfs.gebaeude_wohnungs_register,KML||https://tinyurl.com/yy7ya4g9/ZH/0247_bdg_erw.kml" TargetMode="External"/><Relationship Id="rId1342" Type="http://schemas.openxmlformats.org/officeDocument/2006/relationships/hyperlink" Target="https://map.geo.admin.ch/?zoom=13&amp;E=2681478.744&amp;N=1252152.002&amp;layers=ch.kantone.cadastralwebmap-farbe,ch.swisstopo.amtliches-strassenverzeichnis,ch.bfs.gebaeude_wohnungs_register,KML||https://tinyurl.com/yy7ya4g9/ZH/0261_bdg_erw.kml" TargetMode="External"/><Relationship Id="rId79" Type="http://schemas.openxmlformats.org/officeDocument/2006/relationships/hyperlink" Target="https://map.geo.admin.ch/?zoom=13&amp;E=2682867.917&amp;N=1231183.364&amp;layers=ch.kantone.cadastralwebmap-farbe,ch.swisstopo.amtliches-strassenverzeichnis,ch.bfs.gebaeude_wohnungs_register,KML||https://tinyurl.com/yy7ya4g9/ZH/0006_bdg_erw.kml" TargetMode="External"/><Relationship Id="rId1202" Type="http://schemas.openxmlformats.org/officeDocument/2006/relationships/hyperlink" Target="https://map.geo.admin.ch/?zoom=13&amp;E=2674586.357&amp;N=1248438.289&amp;layers=ch.kantone.cadastralwebmap-farbe,ch.swisstopo.amtliches-strassenverzeichnis,ch.bfs.gebaeude_wohnungs_register,KML||https://tinyurl.com/yy7ya4g9/ZH/0250_bdg_erw.kml" TargetMode="External"/><Relationship Id="rId1507" Type="http://schemas.openxmlformats.org/officeDocument/2006/relationships/hyperlink" Target="https://map.geo.admin.ch/?zoom=13&amp;E=2701533.43&amp;N=1264616.66&amp;layers=ch.kantone.cadastralwebmap-farbe,ch.swisstopo.amtliches-strassenverzeichnis,ch.bfs.gebaeude_wohnungs_register,KML||https://tinyurl.com/yy7ya4g9/ZH/0298_bdg_erw.kml" TargetMode="External"/><Relationship Id="rId295" Type="http://schemas.openxmlformats.org/officeDocument/2006/relationships/hyperlink" Target="https://map.geo.admin.ch/?zoom=13&amp;E=2682294.385&amp;N=1274410.214&amp;layers=ch.kantone.cadastralwebmap-farbe,ch.swisstopo.amtliches-strassenverzeichnis,ch.bfs.gebaeude_wohnungs_register,KML||https://tinyurl.com/yy7ya4g9/ZH/0067_bdg_erw.kml" TargetMode="External"/><Relationship Id="rId155" Type="http://schemas.openxmlformats.org/officeDocument/2006/relationships/hyperlink" Target="https://map.geo.admin.ch/?zoom=13&amp;E=2690746.578&amp;N=1254802.89&amp;layers=ch.kantone.cadastralwebmap-farbe,ch.swisstopo.amtliches-strassenverzeichnis,ch.bfs.gebaeude_wohnungs_register,KML||https://tinyurl.com/yy7ya4g9/ZH/0052_bdg_erw.kml" TargetMode="External"/><Relationship Id="rId362" Type="http://schemas.openxmlformats.org/officeDocument/2006/relationships/hyperlink" Target="https://map.geo.admin.ch/?zoom=13&amp;E=2670939.37&amp;N=1262135.609&amp;layers=ch.kantone.cadastralwebmap-farbe,ch.swisstopo.amtliches-strassenverzeichnis,ch.bfs.gebaeude_wohnungs_register,KML||https://tinyurl.com/yy7ya4g9/ZH/0091_bdg_erw.kml" TargetMode="External"/><Relationship Id="rId1297" Type="http://schemas.openxmlformats.org/officeDocument/2006/relationships/hyperlink" Target="https://map.geo.admin.ch/?zoom=13&amp;E=2678831.33&amp;N=1250515.914&amp;layers=ch.kantone.cadastralwebmap-farbe,ch.swisstopo.amtliches-strassenverzeichnis,ch.bfs.gebaeude_wohnungs_register,KML||https://tinyurl.com/yy7ya4g9/ZH/0261_bdg_erw.kml" TargetMode="External"/><Relationship Id="rId222" Type="http://schemas.openxmlformats.org/officeDocument/2006/relationships/hyperlink" Target="https://map.geo.admin.ch/?zoom=13&amp;E=2686953.312&amp;N=1262183.701&amp;layers=ch.kantone.cadastralwebmap-farbe,ch.swisstopo.amtliches-strassenverzeichnis,ch.bfs.gebaeude_wohnungs_register,KML||https://tinyurl.com/yy7ya4g9/ZH/0056_bdg_erw.kml" TargetMode="External"/><Relationship Id="rId667" Type="http://schemas.openxmlformats.org/officeDocument/2006/relationships/hyperlink" Target="https://map.geo.admin.ch/?zoom=13&amp;E=2691596.021&amp;N=1242058.063&amp;layers=ch.kantone.cadastralwebmap-farbe,ch.swisstopo.amtliches-strassenverzeichnis,ch.bfs.gebaeude_wohnungs_register,KML||https://tinyurl.com/yy7ya4g9/ZH/0154_bdg_erw.kml" TargetMode="External"/><Relationship Id="rId874" Type="http://schemas.openxmlformats.org/officeDocument/2006/relationships/hyperlink" Target="https://map.geo.admin.ch/?zoom=13&amp;E=2693171.846&amp;N=1243949.108&amp;layers=ch.kantone.cadastralwebmap-farbe,ch.swisstopo.amtliches-strassenverzeichnis,ch.bfs.gebaeude_wohnungs_register,KML||https://tinyurl.com/yy7ya4g9/ZH/0195_bdg_erw.kml" TargetMode="External"/><Relationship Id="rId527" Type="http://schemas.openxmlformats.org/officeDocument/2006/relationships/hyperlink" Target="https://map.geo.admin.ch/?zoom=13&amp;E=2685473.277&amp;N=1236934.66&amp;layers=ch.kantone.cadastralwebmap-farbe,ch.swisstopo.amtliches-strassenverzeichnis,ch.bfs.gebaeude_wohnungs_register,KML||https://tinyurl.com/yy7ya4g9/ZH/0137_bdg_erw.kml" TargetMode="External"/><Relationship Id="rId734" Type="http://schemas.openxmlformats.org/officeDocument/2006/relationships/hyperlink" Target="https://map.geo.admin.ch/?zoom=13&amp;E=2691194.751&amp;N=1236134.893&amp;layers=ch.kantone.cadastralwebmap-farbe,ch.swisstopo.amtliches-strassenverzeichnis,ch.bfs.gebaeude_wohnungs_register,KML||https://tinyurl.com/yy7ya4g9/ZH/0156_bdg_erw.kml" TargetMode="External"/><Relationship Id="rId941" Type="http://schemas.openxmlformats.org/officeDocument/2006/relationships/hyperlink" Target="https://map.geo.admin.ch/?zoom=13&amp;E=2697039.249&amp;N=1267975.746&amp;layers=ch.kantone.cadastralwebmap-farbe,ch.swisstopo.amtliches-strassenverzeichnis,ch.bfs.gebaeude_wohnungs_register,KML||https://tinyurl.com/yy7ya4g9/ZH/0214_bdg_erw.kml" TargetMode="External"/><Relationship Id="rId1157" Type="http://schemas.openxmlformats.org/officeDocument/2006/relationships/hyperlink" Target="https://map.geo.admin.ch/?zoom=13&amp;E=2676467.621&amp;N=1247033.189&amp;layers=ch.kantone.cadastralwebmap-farbe,ch.swisstopo.amtliches-strassenverzeichnis,ch.bfs.gebaeude_wohnungs_register,KML||https://tinyurl.com/yy7ya4g9/ZH/0248_bdg_erw.kml" TargetMode="External"/><Relationship Id="rId1364" Type="http://schemas.openxmlformats.org/officeDocument/2006/relationships/hyperlink" Target="https://map.geo.admin.ch/?zoom=13&amp;E=2685509.062&amp;N=1247457.861&amp;layers=ch.kantone.cadastralwebmap-farbe,ch.swisstopo.amtliches-strassenverzeichnis,ch.bfs.gebaeude_wohnungs_register,KML||https://tinyurl.com/yy7ya4g9/ZH/0261_bdg_erw.kml" TargetMode="External"/><Relationship Id="rId70" Type="http://schemas.openxmlformats.org/officeDocument/2006/relationships/hyperlink" Target="https://map.geo.admin.ch/?zoom=13&amp;E=2676608.016&amp;N=1238798.088&amp;layers=ch.kantone.cadastralwebmap-farbe,ch.swisstopo.amtliches-strassenverzeichnis,ch.bfs.gebaeude_wohnungs_register,KML||https://tinyurl.com/yy7ya4g9/ZH/0005_bdg_erw.kml" TargetMode="External"/><Relationship Id="rId801" Type="http://schemas.openxmlformats.org/officeDocument/2006/relationships/hyperlink" Target="https://map.geo.admin.ch/?zoom=13&amp;E=2689925.512&amp;N=1250110.492&amp;layers=ch.kantone.cadastralwebmap-farbe,ch.swisstopo.amtliches-strassenverzeichnis,ch.bfs.gebaeude_wohnungs_register,KML||https://tinyurl.com/yy7ya4g9/ZH/0191_bdg_erw.kml" TargetMode="External"/><Relationship Id="rId1017" Type="http://schemas.openxmlformats.org/officeDocument/2006/relationships/hyperlink" Target="https://map.geo.admin.ch/?zoom=13&amp;E=2692660.336&amp;N=1261778.991&amp;layers=ch.kantone.cadastralwebmap-farbe,ch.swisstopo.amtliches-strassenverzeichnis,ch.bfs.gebaeude_wohnungs_register,KML||https://tinyurl.com/yy7ya4g9/ZH/0230_bdg_erw.kml" TargetMode="External"/><Relationship Id="rId1224" Type="http://schemas.openxmlformats.org/officeDocument/2006/relationships/hyperlink" Target="https://map.geo.admin.ch/?zoom=13&amp;E=2675623.461&amp;N=1252210.074&amp;layers=ch.kantone.cadastralwebmap-farbe,ch.swisstopo.amtliches-strassenverzeichnis,ch.bfs.gebaeude_wohnungs_register,KML||https://tinyurl.com/yy7ya4g9/ZH/0251_bdg_erw.kml" TargetMode="External"/><Relationship Id="rId1431" Type="http://schemas.openxmlformats.org/officeDocument/2006/relationships/hyperlink" Target="https://map.geo.admin.ch/?zoom=13&amp;E=2679876.942&amp;N=1253034.919&amp;layers=ch.kantone.cadastralwebmap-farbe,ch.swisstopo.amtliches-strassenverzeichnis,ch.bfs.gebaeude_wohnungs_register,KML||https://tinyurl.com/yy7ya4g9/ZH/0261_bdg_erw.kml" TargetMode="External"/><Relationship Id="rId28" Type="http://schemas.openxmlformats.org/officeDocument/2006/relationships/hyperlink" Target="https://map.geo.admin.ch/?zoom=13&amp;E=2677805.27&amp;N=1236169.465&amp;layers=ch.kantone.cadastralwebmap-farbe,ch.swisstopo.amtliches-strassenverzeichnis,ch.bfs.gebaeude_wohnungs_register,KML||https://tinyurl.com/yy7ya4g9/ZH/0002_bdg_erw.kml" TargetMode="External"/><Relationship Id="rId177" Type="http://schemas.openxmlformats.org/officeDocument/2006/relationships/hyperlink" Target="https://map.geo.admin.ch/?zoom=13&amp;E=2683025.587&amp;N=1264922.981&amp;layers=ch.kantone.cadastralwebmap-farbe,ch.swisstopo.amtliches-strassenverzeichnis,ch.bfs.gebaeude_wohnungs_register,KML||https://tinyurl.com/yy7ya4g9/ZH/0053_bdg_erw.kml" TargetMode="External"/><Relationship Id="rId384" Type="http://schemas.openxmlformats.org/officeDocument/2006/relationships/hyperlink" Target="https://map.geo.admin.ch/?zoom=13&amp;E=2678479.852&amp;N=1255226.933&amp;layers=ch.kantone.cadastralwebmap-farbe,ch.swisstopo.amtliches-strassenverzeichnis,ch.bfs.gebaeude_wohnungs_register,KML||https://tinyurl.com/yy7ya4g9/ZH/0096_bdg_erw.kml" TargetMode="External"/><Relationship Id="rId591" Type="http://schemas.openxmlformats.org/officeDocument/2006/relationships/hyperlink" Target="https://map.geo.admin.ch/?zoom=13&amp;E=2699217.535&amp;N=1235697.762&amp;layers=ch.kantone.cadastralwebmap-farbe,ch.swisstopo.amtliches-strassenverzeichnis,ch.bfs.gebaeude_wohnungs_register,KML||https://tinyurl.com/yy7ya4g9/ZH/0153_bdg_erw.kml" TargetMode="External"/><Relationship Id="rId244" Type="http://schemas.openxmlformats.org/officeDocument/2006/relationships/hyperlink" Target="https://map.geo.admin.ch/?zoom=13&amp;E=2680433.54&amp;N=1267573.818&amp;layers=ch.kantone.cadastralwebmap-farbe,ch.swisstopo.amtliches-strassenverzeichnis,ch.bfs.gebaeude_wohnungs_register,KML||https://tinyurl.com/yy7ya4g9/ZH/0058_bdg_erw.kml" TargetMode="External"/><Relationship Id="rId689" Type="http://schemas.openxmlformats.org/officeDocument/2006/relationships/hyperlink" Target="https://map.geo.admin.ch/?zoom=13&amp;E=2695877.051&amp;N=1234013.191&amp;layers=ch.kantone.cadastralwebmap-farbe,ch.swisstopo.amtliches-strassenverzeichnis,ch.bfs.gebaeude_wohnungs_register,KML||https://tinyurl.com/yy7ya4g9/ZH/0155_bdg_erw.kml" TargetMode="External"/><Relationship Id="rId896" Type="http://schemas.openxmlformats.org/officeDocument/2006/relationships/hyperlink" Target="https://map.geo.admin.ch/?zoom=13&amp;E=2691766.045&amp;N=1249077.352&amp;layers=ch.kantone.cadastralwebmap-farbe,ch.swisstopo.amtliches-strassenverzeichnis,ch.bfs.gebaeude_wohnungs_register,KML||https://tinyurl.com/yy7ya4g9/ZH/0197_bdg_erw.kml" TargetMode="External"/><Relationship Id="rId1081" Type="http://schemas.openxmlformats.org/officeDocument/2006/relationships/hyperlink" Target="https://map.geo.admin.ch/?zoom=13&amp;E=2694962.077&amp;N=1262759.461&amp;layers=ch.kantone.cadastralwebmap-farbe,ch.swisstopo.amtliches-strassenverzeichnis,ch.bfs.gebaeude_wohnungs_register,KML||https://tinyurl.com/yy7ya4g9/ZH/0230_bdg_erw.kml" TargetMode="External"/><Relationship Id="rId451" Type="http://schemas.openxmlformats.org/officeDocument/2006/relationships/hyperlink" Target="https://map.geo.admin.ch/?zoom=13&amp;E=2699214.875&amp;N=1236241.686&amp;layers=ch.kantone.cadastralwebmap-farbe,ch.swisstopo.amtliches-strassenverzeichnis,ch.bfs.gebaeude_wohnungs_register,KML||https://tinyurl.com/yy7ya4g9/ZH/0116_bdg_erw.kml" TargetMode="External"/><Relationship Id="rId549" Type="http://schemas.openxmlformats.org/officeDocument/2006/relationships/hyperlink" Target="https://map.geo.admin.ch/?zoom=13&amp;E=2684262.596&amp;N=1239330.95&amp;layers=ch.kantone.cadastralwebmap-farbe,ch.swisstopo.amtliches-strassenverzeichnis,ch.bfs.gebaeude_wohnungs_register,KML||https://tinyurl.com/yy7ya4g9/ZH/0141_bdg_erw.kml" TargetMode="External"/><Relationship Id="rId756" Type="http://schemas.openxmlformats.org/officeDocument/2006/relationships/hyperlink" Target="https://map.geo.admin.ch/?zoom=13&amp;E=2698450.474&amp;N=1232909.167&amp;layers=ch.kantone.cadastralwebmap-farbe,ch.swisstopo.amtliches-strassenverzeichnis,ch.bfs.gebaeude_wohnungs_register,KML||https://tinyurl.com/yy7ya4g9/ZH/0158_bdg_erw.kml" TargetMode="External"/><Relationship Id="rId1179" Type="http://schemas.openxmlformats.org/officeDocument/2006/relationships/hyperlink" Target="https://map.geo.admin.ch/?zoom=13&amp;E=2674898.031&amp;N=1249196.499&amp;layers=ch.kantone.cadastralwebmap-farbe,ch.swisstopo.amtliches-strassenverzeichnis,ch.bfs.gebaeude_wohnungs_register,KML||https://tinyurl.com/yy7ya4g9/ZH/0250_bdg_erw.kml" TargetMode="External"/><Relationship Id="rId1386" Type="http://schemas.openxmlformats.org/officeDocument/2006/relationships/hyperlink" Target="https://map.geo.admin.ch/?zoom=13&amp;E=2682847.09&amp;N=1245468.781&amp;layers=ch.kantone.cadastralwebmap-farbe,ch.swisstopo.amtliches-strassenverzeichnis,ch.bfs.gebaeude_wohnungs_register,KML||https://tinyurl.com/yy7ya4g9/ZH/0261_bdg_erw.kml" TargetMode="External"/><Relationship Id="rId104" Type="http://schemas.openxmlformats.org/officeDocument/2006/relationships/hyperlink" Target="https://map.geo.admin.ch/?zoom=13&amp;E=2673611.733&amp;N=1235116.122&amp;layers=ch.kantone.cadastralwebmap-farbe,ch.swisstopo.amtliches-strassenverzeichnis,ch.bfs.gebaeude_wohnungs_register,KML||https://tinyurl.com/yy7ya4g9/ZH/0010_bdg_erw.kml" TargetMode="External"/><Relationship Id="rId311" Type="http://schemas.openxmlformats.org/officeDocument/2006/relationships/hyperlink" Target="https://map.geo.admin.ch/?zoom=13&amp;E=2682706.045&amp;N=1274780.679&amp;layers=ch.kantone.cadastralwebmap-farbe,ch.swisstopo.amtliches-strassenverzeichnis,ch.bfs.gebaeude_wohnungs_register,KML||https://tinyurl.com/yy7ya4g9/ZH/0067_bdg_erw.kml" TargetMode="External"/><Relationship Id="rId409" Type="http://schemas.openxmlformats.org/officeDocument/2006/relationships/hyperlink" Target="https://map.geo.admin.ch/?zoom=13&amp;E=2678377.359&amp;N=1267053.427&amp;layers=ch.kantone.cadastralwebmap-farbe,ch.swisstopo.amtliches-strassenverzeichnis,ch.bfs.gebaeude_wohnungs_register,KML||https://tinyurl.com/yy7ya4g9/ZH/0100_bdg_erw.kml" TargetMode="External"/><Relationship Id="rId963" Type="http://schemas.openxmlformats.org/officeDocument/2006/relationships/hyperlink" Target="https://map.geo.admin.ch/?zoom=13&amp;E=2706539.759&amp;N=1254709.815&amp;layers=ch.kantone.cadastralwebmap-farbe,ch.swisstopo.amtliches-strassenverzeichnis,ch.bfs.gebaeude_wohnungs_register,KML||https://tinyurl.com/yy7ya4g9/ZH/0228_bdg_erw.kml" TargetMode="External"/><Relationship Id="rId1039" Type="http://schemas.openxmlformats.org/officeDocument/2006/relationships/hyperlink" Target="https://map.geo.admin.ch/?zoom=13&amp;E=2697617.166&amp;N=1262231.075&amp;layers=ch.kantone.cadastralwebmap-farbe,ch.swisstopo.amtliches-strassenverzeichnis,ch.bfs.gebaeude_wohnungs_register,KML||https://tinyurl.com/yy7ya4g9/ZH/0230_bdg_erw.kml" TargetMode="External"/><Relationship Id="rId1246" Type="http://schemas.openxmlformats.org/officeDocument/2006/relationships/hyperlink" Target="https://map.geo.admin.ch/?zoom=13&amp;E=2682735.727&amp;N=1248995.265&amp;layers=ch.kantone.cadastralwebmap-farbe,ch.swisstopo.amtliches-strassenverzeichnis,ch.bfs.gebaeude_wohnungs_register,KML||https://tinyurl.com/yy7ya4g9/ZH/0261_bdg_erw.kml" TargetMode="External"/><Relationship Id="rId92" Type="http://schemas.openxmlformats.org/officeDocument/2006/relationships/hyperlink" Target="https://map.geo.admin.ch/?zoom=13&amp;E=2677416.04&amp;N=1233185.215&amp;layers=ch.kantone.cadastralwebmap-farbe,ch.swisstopo.amtliches-strassenverzeichnis,ch.bfs.gebaeude_wohnungs_register,KML||https://tinyurl.com/yy7ya4g9/ZH/0009_bdg_erw.kml" TargetMode="External"/><Relationship Id="rId616" Type="http://schemas.openxmlformats.org/officeDocument/2006/relationships/hyperlink" Target="https://map.geo.admin.ch/?zoom=13&amp;E=2701150.755&amp;N=1235545.624&amp;layers=ch.kantone.cadastralwebmap-farbe,ch.swisstopo.amtliches-strassenverzeichnis,ch.bfs.gebaeude_wohnungs_register,KML||https://tinyurl.com/yy7ya4g9/ZH/0153_bdg_erw.kml" TargetMode="External"/><Relationship Id="rId823" Type="http://schemas.openxmlformats.org/officeDocument/2006/relationships/hyperlink" Target="https://map.geo.admin.ch/?zoom=13&amp;E=2688380.656&amp;N=1247889.146&amp;layers=ch.kantone.cadastralwebmap-farbe,ch.swisstopo.amtliches-strassenverzeichnis,ch.bfs.gebaeude_wohnungs_register,KML||https://tinyurl.com/yy7ya4g9/ZH/0191_bdg_erw.kml" TargetMode="External"/><Relationship Id="rId1453" Type="http://schemas.openxmlformats.org/officeDocument/2006/relationships/hyperlink" Target="https://map.geo.admin.ch/?zoom=13&amp;E=2685754.705&amp;N=1249095.742&amp;layers=ch.kantone.cadastralwebmap-farbe,ch.swisstopo.amtliches-strassenverzeichnis,ch.bfs.gebaeude_wohnungs_register,KML||https://tinyurl.com/yy7ya4g9/ZH/0261_bdg_erw.kml" TargetMode="External"/><Relationship Id="rId1106" Type="http://schemas.openxmlformats.org/officeDocument/2006/relationships/hyperlink" Target="https://map.geo.admin.ch/?zoom=13&amp;E=2675198.132&amp;N=1245154.331&amp;layers=ch.kantone.cadastralwebmap-farbe,ch.swisstopo.amtliches-strassenverzeichnis,ch.bfs.gebaeude_wohnungs_register,KML||https://tinyurl.com/yy7ya4g9/ZH/0242_bdg_erw.kml" TargetMode="External"/><Relationship Id="rId1313" Type="http://schemas.openxmlformats.org/officeDocument/2006/relationships/hyperlink" Target="https://map.geo.admin.ch/?zoom=13&amp;E=2678555.872&amp;N=1251025.441&amp;layers=ch.kantone.cadastralwebmap-farbe,ch.swisstopo.amtliches-strassenverzeichnis,ch.bfs.gebaeude_wohnungs_register,KML||https://tinyurl.com/yy7ya4g9/ZH/0261_bdg_erw.kml" TargetMode="External"/><Relationship Id="rId199" Type="http://schemas.openxmlformats.org/officeDocument/2006/relationships/hyperlink" Target="https://map.geo.admin.ch/?zoom=13&amp;E=2681889.64&amp;N=1263484.351&amp;layers=ch.kantone.cadastralwebmap-farbe,ch.swisstopo.amtliches-strassenverzeichnis,ch.bfs.gebaeude_wohnungs_register,KML||https://tinyurl.com/yy7ya4g9/ZH/0053_bdg_erw.kml" TargetMode="External"/><Relationship Id="rId266" Type="http://schemas.openxmlformats.org/officeDocument/2006/relationships/hyperlink" Target="https://map.geo.admin.ch/?zoom=13&amp;E=2680685.782&amp;N=1262333.668&amp;layers=ch.kantone.cadastralwebmap-farbe,ch.swisstopo.amtliches-strassenverzeichnis,ch.bfs.gebaeude_wohnungs_register,KML||https://tinyurl.com/yy7ya4g9/ZH/0060_bdg_erw.kml" TargetMode="External"/><Relationship Id="rId473" Type="http://schemas.openxmlformats.org/officeDocument/2006/relationships/hyperlink" Target="https://map.geo.admin.ch/?zoom=13&amp;E=2712687.409&amp;N=1236068.241&amp;layers=ch.kantone.cadastralwebmap-farbe,ch.swisstopo.amtliches-strassenverzeichnis,ch.bfs.gebaeude_wohnungs_register,KML||https://tinyurl.com/yy7ya4g9/ZH/0120_bdg_erw.kml" TargetMode="External"/><Relationship Id="rId680" Type="http://schemas.openxmlformats.org/officeDocument/2006/relationships/hyperlink" Target="https://map.geo.admin.ch/?zoom=13&amp;E=2696389.048&amp;N=1235706.404&amp;layers=ch.kantone.cadastralwebmap-farbe,ch.swisstopo.amtliches-strassenverzeichnis,ch.bfs.gebaeude_wohnungs_register,KML||https://tinyurl.com/yy7ya4g9/ZH/0155_bdg_erw.kml" TargetMode="External"/><Relationship Id="rId126" Type="http://schemas.openxmlformats.org/officeDocument/2006/relationships/hyperlink" Target="https://map.geo.admin.ch/?zoom=13&amp;E=2683257.274&amp;N=1262019.006&amp;layers=ch.kantone.cadastralwebmap-farbe,ch.swisstopo.amtliches-strassenverzeichnis,ch.bfs.gebaeude_wohnungs_register,KML||https://tinyurl.com/yy7ya4g9/ZH/0051_bdg_erw.kml" TargetMode="External"/><Relationship Id="rId333" Type="http://schemas.openxmlformats.org/officeDocument/2006/relationships/hyperlink" Target="https://map.geo.admin.ch/?zoom=13&amp;E=2684143.791&amp;N=1260668.863&amp;layers=ch.kantone.cadastralwebmap-farbe,ch.swisstopo.amtliches-strassenverzeichnis,ch.bfs.gebaeude_wohnungs_register,KML||https://tinyurl.com/yy7ya4g9/ZH/0072_bdg_erw.kml" TargetMode="External"/><Relationship Id="rId540" Type="http://schemas.openxmlformats.org/officeDocument/2006/relationships/hyperlink" Target="https://map.geo.admin.ch/?zoom=13&amp;E=2684517.348&amp;N=1237947.844&amp;layers=ch.kantone.cadastralwebmap-farbe,ch.swisstopo.amtliches-strassenverzeichnis,ch.bfs.gebaeude_wohnungs_register,KML||https://tinyurl.com/yy7ya4g9/ZH/0141_bdg_erw.kml" TargetMode="External"/><Relationship Id="rId778" Type="http://schemas.openxmlformats.org/officeDocument/2006/relationships/hyperlink" Target="https://map.geo.admin.ch/?zoom=13&amp;E=2693066.851&amp;N=1254131.416&amp;layers=ch.kantone.cadastralwebmap-farbe,ch.swisstopo.amtliches-strassenverzeichnis,ch.bfs.gebaeude_wohnungs_register,KML||https://tinyurl.com/yy7ya4g9/ZH/0176_bdg_erw.kml" TargetMode="External"/><Relationship Id="rId985" Type="http://schemas.openxmlformats.org/officeDocument/2006/relationships/hyperlink" Target="https://map.geo.admin.ch/?zoom=13&amp;E=2696220.405&amp;N=1264033.537&amp;layers=ch.kantone.cadastralwebmap-farbe,ch.swisstopo.amtliches-strassenverzeichnis,ch.bfs.gebaeude_wohnungs_register,KML||https://tinyurl.com/yy7ya4g9/ZH/0230_bdg_erw.kml" TargetMode="External"/><Relationship Id="rId1170" Type="http://schemas.openxmlformats.org/officeDocument/2006/relationships/hyperlink" Target="https://map.geo.admin.ch/?zoom=13&amp;E=2674962.223&amp;N=1248868.868&amp;layers=ch.kantone.cadastralwebmap-farbe,ch.swisstopo.amtliches-strassenverzeichnis,ch.bfs.gebaeude_wohnungs_register,KML||https://tinyurl.com/yy7ya4g9/ZH/0250_bdg_erw.kml" TargetMode="External"/><Relationship Id="rId638" Type="http://schemas.openxmlformats.org/officeDocument/2006/relationships/hyperlink" Target="https://map.geo.admin.ch/?zoom=13&amp;E=2687120.561&amp;N=1241235.652&amp;layers=ch.kantone.cadastralwebmap-farbe,ch.swisstopo.amtliches-strassenverzeichnis,ch.bfs.gebaeude_wohnungs_register,KML||https://tinyurl.com/yy7ya4g9/ZH/0154_bdg_erw.kml" TargetMode="External"/><Relationship Id="rId845" Type="http://schemas.openxmlformats.org/officeDocument/2006/relationships/hyperlink" Target="https://map.geo.admin.ch/?zoom=13&amp;E=2696801.184&amp;N=1238886.917&amp;layers=ch.kantone.cadastralwebmap-farbe,ch.swisstopo.amtliches-strassenverzeichnis,ch.bfs.gebaeude_wohnungs_register,KML||https://tinyurl.com/yy7ya4g9/ZH/0192_bdg_erw.kml" TargetMode="External"/><Relationship Id="rId1030" Type="http://schemas.openxmlformats.org/officeDocument/2006/relationships/hyperlink" Target="https://map.geo.admin.ch/?zoom=13&amp;E=2701053.389&amp;N=1262514.124&amp;layers=ch.kantone.cadastralwebmap-farbe,ch.swisstopo.amtliches-strassenverzeichnis,ch.bfs.gebaeude_wohnungs_register,KML||https://tinyurl.com/yy7ya4g9/ZH/0230_bdg_erw.kml" TargetMode="External"/><Relationship Id="rId1268" Type="http://schemas.openxmlformats.org/officeDocument/2006/relationships/hyperlink" Target="https://map.geo.admin.ch/?zoom=13&amp;E=2685680.464&amp;N=1249020.236&amp;layers=ch.kantone.cadastralwebmap-farbe,ch.swisstopo.amtliches-strassenverzeichnis,ch.bfs.gebaeude_wohnungs_register,KML||https://tinyurl.com/yy7ya4g9/ZH/0261_bdg_erw.kml" TargetMode="External"/><Relationship Id="rId1475" Type="http://schemas.openxmlformats.org/officeDocument/2006/relationships/hyperlink" Target="https://map.geo.admin.ch/?zoom=13&amp;E=2686127.989&amp;N=1249099.908&amp;layers=ch.kantone.cadastralwebmap-farbe,ch.swisstopo.amtliches-strassenverzeichnis,ch.bfs.gebaeude_wohnungs_register,KML||https://tinyurl.com/yy7ya4g9/ZH/0261_bdg_erw.kml" TargetMode="External"/><Relationship Id="rId400" Type="http://schemas.openxmlformats.org/officeDocument/2006/relationships/hyperlink" Target="https://map.geo.admin.ch/?zoom=13&amp;E=2678431.041&amp;N=1265923.946&amp;layers=ch.kantone.cadastralwebmap-farbe,ch.swisstopo.amtliches-strassenverzeichnis,ch.bfs.gebaeude_wohnungs_register,KML||https://tinyurl.com/yy7ya4g9/ZH/0100_bdg_erw.kml" TargetMode="External"/><Relationship Id="rId705" Type="http://schemas.openxmlformats.org/officeDocument/2006/relationships/hyperlink" Target="https://map.geo.admin.ch/?zoom=13&amp;E=2694684.194&amp;N=1234788.172&amp;layers=ch.kantone.cadastralwebmap-farbe,ch.swisstopo.amtliches-strassenverzeichnis,ch.bfs.gebaeude_wohnungs_register,KML||https://tinyurl.com/yy7ya4g9/ZH/0155_bdg_erw.kml" TargetMode="External"/><Relationship Id="rId1128" Type="http://schemas.openxmlformats.org/officeDocument/2006/relationships/hyperlink" Target="https://map.geo.admin.ch/?zoom=13&amp;E=2675356.105&amp;N=1250599.876&amp;layers=ch.kantone.cadastralwebmap-farbe,ch.swisstopo.amtliches-strassenverzeichnis,ch.bfs.gebaeude_wohnungs_register,KML||https://tinyurl.com/yy7ya4g9/ZH/0247_bdg_erw.kml" TargetMode="External"/><Relationship Id="rId1335" Type="http://schemas.openxmlformats.org/officeDocument/2006/relationships/hyperlink" Target="https://map.geo.admin.ch/?zoom=13&amp;E=2682115.821&amp;N=1249888.915&amp;layers=ch.kantone.cadastralwebmap-farbe,ch.swisstopo.amtliches-strassenverzeichnis,ch.bfs.gebaeude_wohnungs_register,KML||https://tinyurl.com/yy7ya4g9/ZH/0261_bdg_erw.kml" TargetMode="External"/><Relationship Id="rId137" Type="http://schemas.openxmlformats.org/officeDocument/2006/relationships/hyperlink" Target="https://map.geo.admin.ch/?zoom=13&amp;E=2690275.85&amp;N=1255285.821&amp;layers=ch.kantone.cadastralwebmap-farbe,ch.swisstopo.amtliches-strassenverzeichnis,ch.bfs.gebaeude_wohnungs_register,KML||https://tinyurl.com/yy7ya4g9/ZH/0052_bdg_erw.kml" TargetMode="External"/><Relationship Id="rId344" Type="http://schemas.openxmlformats.org/officeDocument/2006/relationships/hyperlink" Target="https://map.geo.admin.ch/?zoom=13&amp;E=2675242.802&amp;N=1254639.022&amp;layers=ch.kantone.cadastralwebmap-farbe,ch.swisstopo.amtliches-strassenverzeichnis,ch.bfs.gebaeude_wohnungs_register,KML||https://tinyurl.com/yy7ya4g9/ZH/0084_bdg_erw.kml" TargetMode="External"/><Relationship Id="rId691" Type="http://schemas.openxmlformats.org/officeDocument/2006/relationships/hyperlink" Target="https://map.geo.admin.ch/?zoom=13&amp;E=2696033.908&amp;N=1234123.637&amp;layers=ch.kantone.cadastralwebmap-farbe,ch.swisstopo.amtliches-strassenverzeichnis,ch.bfs.gebaeude_wohnungs_register,KML||https://tinyurl.com/yy7ya4g9/ZH/0155_bdg_erw.kml" TargetMode="External"/><Relationship Id="rId789" Type="http://schemas.openxmlformats.org/officeDocument/2006/relationships/hyperlink" Target="https://map.geo.admin.ch/?zoom=13&amp;E=2700331.823&amp;N=1253180.701&amp;layers=ch.kantone.cadastralwebmap-farbe,ch.swisstopo.amtliches-strassenverzeichnis,ch.bfs.gebaeude_wohnungs_register,KML||https://tinyurl.com/yy7ya4g9/ZH/0180_bdg_erw.kml" TargetMode="External"/><Relationship Id="rId912" Type="http://schemas.openxmlformats.org/officeDocument/2006/relationships/hyperlink" Target="https://map.geo.admin.ch/?zoom=13&amp;E=2692522.045&amp;N=1248993.871&amp;layers=ch.kantone.cadastralwebmap-farbe,ch.swisstopo.amtliches-strassenverzeichnis,ch.bfs.gebaeude_wohnungs_register,KML||https://tinyurl.com/yy7ya4g9/ZH/0199_bdg_erw.kml" TargetMode="External"/><Relationship Id="rId996" Type="http://schemas.openxmlformats.org/officeDocument/2006/relationships/hyperlink" Target="https://map.geo.admin.ch/?zoom=13&amp;E=2698355.944&amp;N=1260969.381&amp;layers=ch.kantone.cadastralwebmap-farbe,ch.swisstopo.amtliches-strassenverzeichnis,ch.bfs.gebaeude_wohnungs_register,KML||https://tinyurl.com/yy7ya4g9/ZH/0230_bdg_erw.kml" TargetMode="External"/><Relationship Id="rId41" Type="http://schemas.openxmlformats.org/officeDocument/2006/relationships/hyperlink" Target="https://map.geo.admin.ch/?zoom=13&amp;E=2676113.933&amp;N=1236335.344&amp;layers=ch.kantone.cadastralwebmap-farbe,ch.swisstopo.amtliches-strassenverzeichnis,ch.bfs.gebaeude_wohnungs_register,KML||https://tinyurl.com/yy7ya4g9/ZH/0002_bdg_erw.kml" TargetMode="External"/><Relationship Id="rId551" Type="http://schemas.openxmlformats.org/officeDocument/2006/relationships/hyperlink" Target="https://map.geo.admin.ch/?zoom=13&amp;E=2685778.69&amp;N=1237560.955&amp;layers=ch.kantone.cadastralwebmap-farbe,ch.swisstopo.amtliches-strassenverzeichnis,ch.bfs.gebaeude_wohnungs_register,KML||https://tinyurl.com/yy7ya4g9/ZH/0141_bdg_erw.kml" TargetMode="External"/><Relationship Id="rId649" Type="http://schemas.openxmlformats.org/officeDocument/2006/relationships/hyperlink" Target="https://map.geo.admin.ch/?zoom=13&amp;E=2686689.682&amp;N=1241545.637&amp;layers=ch.kantone.cadastralwebmap-farbe,ch.swisstopo.amtliches-strassenverzeichnis,ch.bfs.gebaeude_wohnungs_register,KML||https://tinyurl.com/yy7ya4g9/ZH/0154_bdg_erw.kml" TargetMode="External"/><Relationship Id="rId856" Type="http://schemas.openxmlformats.org/officeDocument/2006/relationships/hyperlink" Target="https://map.geo.admin.ch/?zoom=13&amp;E=2693559.762&amp;N=1246838.794&amp;layers=ch.kantone.cadastralwebmap-farbe,ch.swisstopo.amtliches-strassenverzeichnis,ch.bfs.gebaeude_wohnungs_register,KML||https://tinyurl.com/yy7ya4g9/ZH/0194_bdg_erw.kml" TargetMode="External"/><Relationship Id="rId1181" Type="http://schemas.openxmlformats.org/officeDocument/2006/relationships/hyperlink" Target="https://map.geo.admin.ch/?zoom=13&amp;E=2674754.646&amp;N=1249273.129&amp;layers=ch.kantone.cadastralwebmap-farbe,ch.swisstopo.amtliches-strassenverzeichnis,ch.bfs.gebaeude_wohnungs_register,KML||https://tinyurl.com/yy7ya4g9/ZH/0250_bdg_erw.kml" TargetMode="External"/><Relationship Id="rId1279" Type="http://schemas.openxmlformats.org/officeDocument/2006/relationships/hyperlink" Target="https://map.geo.admin.ch/?zoom=13&amp;E=2685410.321&amp;N=1245969.513&amp;layers=ch.kantone.cadastralwebmap-farbe,ch.swisstopo.amtliches-strassenverzeichnis,ch.bfs.gebaeude_wohnungs_register,KML||https://tinyurl.com/yy7ya4g9/ZH/0261_bdg_erw.kml" TargetMode="External"/><Relationship Id="rId1402" Type="http://schemas.openxmlformats.org/officeDocument/2006/relationships/hyperlink" Target="https://map.geo.admin.ch/?zoom=13&amp;E=2683250.125&amp;N=1247302.902&amp;layers=ch.kantone.cadastralwebmap-farbe,ch.swisstopo.amtliches-strassenverzeichnis,ch.bfs.gebaeude_wohnungs_register,KML||https://tinyurl.com/yy7ya4g9/ZH/0261_bdg_erw.kml" TargetMode="External"/><Relationship Id="rId1486" Type="http://schemas.openxmlformats.org/officeDocument/2006/relationships/hyperlink" Target="https://map.geo.admin.ch/?zoom=13&amp;E=2693238.272&amp;N=1231590.551&amp;layers=ch.kantone.cadastralwebmap-farbe,ch.swisstopo.amtliches-strassenverzeichnis,ch.bfs.gebaeude_wohnungs_register,KML||https://tinyurl.com/yy7ya4g9/ZH/0293_bdg_erw.kml" TargetMode="External"/><Relationship Id="rId190" Type="http://schemas.openxmlformats.org/officeDocument/2006/relationships/hyperlink" Target="https://map.geo.admin.ch/?zoom=13&amp;E=2683873.29&amp;N=1264006.805&amp;layers=ch.kantone.cadastralwebmap-farbe,ch.swisstopo.amtliches-strassenverzeichnis,ch.bfs.gebaeude_wohnungs_register,KML||https://tinyurl.com/yy7ya4g9/ZH/0053_bdg_erw.kml" TargetMode="External"/><Relationship Id="rId204" Type="http://schemas.openxmlformats.org/officeDocument/2006/relationships/hyperlink" Target="https://map.geo.admin.ch/?zoom=13&amp;E=2683203.675&amp;N=1263920.142&amp;layers=ch.kantone.cadastralwebmap-farbe,ch.swisstopo.amtliches-strassenverzeichnis,ch.bfs.gebaeude_wohnungs_register,KML||https://tinyurl.com/yy7ya4g9/ZH/0053_bdg_erw.kml" TargetMode="External"/><Relationship Id="rId288" Type="http://schemas.openxmlformats.org/officeDocument/2006/relationships/hyperlink" Target="https://map.geo.admin.ch/?zoom=13&amp;E=2684706.854&amp;N=1252951.963&amp;layers=ch.kantone.cadastralwebmap-farbe,ch.swisstopo.amtliches-strassenverzeichnis,ch.bfs.gebaeude_wohnungs_register,KML||https://tinyurl.com/yy7ya4g9/ZH/0066_bdg_erw.kml" TargetMode="External"/><Relationship Id="rId411" Type="http://schemas.openxmlformats.org/officeDocument/2006/relationships/hyperlink" Target="https://map.geo.admin.ch/?zoom=13&amp;E=2677467.072&amp;N=1267053.243&amp;layers=ch.kantone.cadastralwebmap-farbe,ch.swisstopo.amtliches-strassenverzeichnis,ch.bfs.gebaeude_wohnungs_register,KML||https://tinyurl.com/yy7ya4g9/ZH/0100_bdg_erw.kml" TargetMode="External"/><Relationship Id="rId509" Type="http://schemas.openxmlformats.org/officeDocument/2006/relationships/hyperlink" Target="https://map.geo.admin.ch/?zoom=13&amp;E=2681367.771&amp;N=1241716.33&amp;layers=ch.kantone.cadastralwebmap-farbe,ch.swisstopo.amtliches-strassenverzeichnis,ch.bfs.gebaeude_wohnungs_register,KML||https://tinyurl.com/yy7ya4g9/ZH/0131_bdg_erw.kml" TargetMode="External"/><Relationship Id="rId1041" Type="http://schemas.openxmlformats.org/officeDocument/2006/relationships/hyperlink" Target="https://map.geo.admin.ch/?zoom=13&amp;E=2694951.38&amp;N=1260023.895&amp;layers=ch.kantone.cadastralwebmap-farbe,ch.swisstopo.amtliches-strassenverzeichnis,ch.bfs.gebaeude_wohnungs_register,KML||https://tinyurl.com/yy7ya4g9/ZH/0230_bdg_erw.kml" TargetMode="External"/><Relationship Id="rId1139" Type="http://schemas.openxmlformats.org/officeDocument/2006/relationships/hyperlink" Target="https://map.geo.admin.ch/?zoom=13&amp;E=2676000.9&amp;N=1250864.984&amp;layers=ch.kantone.cadastralwebmap-farbe,ch.swisstopo.amtliches-strassenverzeichnis,ch.bfs.gebaeude_wohnungs_register,KML||https://tinyurl.com/yy7ya4g9/ZH/0247_bdg_erw.kml" TargetMode="External"/><Relationship Id="rId1346" Type="http://schemas.openxmlformats.org/officeDocument/2006/relationships/hyperlink" Target="https://map.geo.admin.ch/?zoom=13&amp;E=2683837.204&amp;N=1251749.064&amp;layers=ch.kantone.cadastralwebmap-farbe,ch.swisstopo.amtliches-strassenverzeichnis,ch.bfs.gebaeude_wohnungs_register,KML||https://tinyurl.com/yy7ya4g9/ZH/0261_bdg_erw.kml" TargetMode="External"/><Relationship Id="rId495" Type="http://schemas.openxmlformats.org/officeDocument/2006/relationships/hyperlink" Target="https://map.geo.admin.ch/?zoom=13&amp;E=2702723.703&amp;N=1241302.176&amp;layers=ch.kantone.cadastralwebmap-farbe,ch.swisstopo.amtliches-strassenverzeichnis,ch.bfs.gebaeude_wohnungs_register,KML||https://tinyurl.com/yy7ya4g9/ZH/0121_bdg_erw.kml" TargetMode="External"/><Relationship Id="rId716" Type="http://schemas.openxmlformats.org/officeDocument/2006/relationships/hyperlink" Target="https://map.geo.admin.ch/?zoom=13&amp;E=2695598.735&amp;N=1233995.631&amp;layers=ch.kantone.cadastralwebmap-farbe,ch.swisstopo.amtliches-strassenverzeichnis,ch.bfs.gebaeude_wohnungs_register,KML||https://tinyurl.com/yy7ya4g9/ZH/0155_bdg_erw.kml" TargetMode="External"/><Relationship Id="rId923" Type="http://schemas.openxmlformats.org/officeDocument/2006/relationships/hyperlink" Target="https://map.geo.admin.ch/?zoom=13&amp;E=2689935.813&amp;N=1252109.022&amp;layers=ch.kantone.cadastralwebmap-farbe,ch.swisstopo.amtliches-strassenverzeichnis,ch.bfs.gebaeude_wohnungs_register,KML||https://tinyurl.com/yy7ya4g9/ZH/0200_bdg_erw.kml" TargetMode="External"/><Relationship Id="rId52" Type="http://schemas.openxmlformats.org/officeDocument/2006/relationships/hyperlink" Target="https://map.geo.admin.ch/?zoom=13&amp;E=2676233.444&amp;N=1236879.476&amp;layers=ch.kantone.cadastralwebmap-farbe,ch.swisstopo.amtliches-strassenverzeichnis,ch.bfs.gebaeude_wohnungs_register,KML||https://tinyurl.com/yy7ya4g9/ZH/0002_bdg_erw.kml" TargetMode="External"/><Relationship Id="rId148" Type="http://schemas.openxmlformats.org/officeDocument/2006/relationships/hyperlink" Target="https://map.geo.admin.ch/?zoom=13&amp;E=2690868.559&amp;N=1253934.321&amp;layers=ch.kantone.cadastralwebmap-farbe,ch.swisstopo.amtliches-strassenverzeichnis,ch.bfs.gebaeude_wohnungs_register,KML||https://tinyurl.com/yy7ya4g9/ZH/0052_bdg_erw.kml" TargetMode="External"/><Relationship Id="rId355" Type="http://schemas.openxmlformats.org/officeDocument/2006/relationships/hyperlink" Target="https://map.geo.admin.ch/?zoom=13&amp;E=2675597.975&amp;N=1258317.069&amp;layers=ch.kantone.cadastralwebmap-farbe,ch.swisstopo.amtliches-strassenverzeichnis,ch.bfs.gebaeude_wohnungs_register,KML||https://tinyurl.com/yy7ya4g9/ZH/0086_bdg_erw.kml" TargetMode="External"/><Relationship Id="rId562" Type="http://schemas.openxmlformats.org/officeDocument/2006/relationships/hyperlink" Target="https://map.geo.admin.ch/?zoom=13&amp;E=2683751.972&amp;N=1237691.126&amp;layers=ch.kantone.cadastralwebmap-farbe,ch.swisstopo.amtliches-strassenverzeichnis,ch.bfs.gebaeude_wohnungs_register,KML||https://tinyurl.com/yy7ya4g9/ZH/0141_bdg_erw.kml" TargetMode="External"/><Relationship Id="rId1192" Type="http://schemas.openxmlformats.org/officeDocument/2006/relationships/hyperlink" Target="https://map.geo.admin.ch/?zoom=13&amp;E=2674156.23&amp;N=1248408.495&amp;layers=ch.kantone.cadastralwebmap-farbe,ch.swisstopo.amtliches-strassenverzeichnis,ch.bfs.gebaeude_wohnungs_register,KML||https://tinyurl.com/yy7ya4g9/ZH/0250_bdg_erw.kml" TargetMode="External"/><Relationship Id="rId1206" Type="http://schemas.openxmlformats.org/officeDocument/2006/relationships/hyperlink" Target="https://map.geo.admin.ch/?zoom=13&amp;E=2674273.341&amp;N=1249431.2&amp;layers=ch.kantone.cadastralwebmap-farbe,ch.swisstopo.amtliches-strassenverzeichnis,ch.bfs.gebaeude_wohnungs_register,KML||https://tinyurl.com/yy7ya4g9/ZH/0250_bdg_erw.kml" TargetMode="External"/><Relationship Id="rId1413" Type="http://schemas.openxmlformats.org/officeDocument/2006/relationships/hyperlink" Target="https://map.geo.admin.ch/?zoom=13&amp;E=2682960.978&amp;N=1243828.495&amp;layers=ch.kantone.cadastralwebmap-farbe,ch.swisstopo.amtliches-strassenverzeichnis,ch.bfs.gebaeude_wohnungs_register,KML||https://tinyurl.com/yy7ya4g9/ZH/0261_bdg_erw.kml" TargetMode="External"/><Relationship Id="rId215" Type="http://schemas.openxmlformats.org/officeDocument/2006/relationships/hyperlink" Target="https://map.geo.admin.ch/?zoom=13&amp;E=2680551.151&amp;N=1269719.545&amp;layers=ch.kantone.cadastralwebmap-farbe,ch.swisstopo.amtliches-strassenverzeichnis,ch.bfs.gebaeude_wohnungs_register,KML||https://tinyurl.com/yy7ya4g9/ZH/0055_bdg_erw.kml" TargetMode="External"/><Relationship Id="rId422" Type="http://schemas.openxmlformats.org/officeDocument/2006/relationships/hyperlink" Target="https://map.geo.admin.ch/?zoom=13&amp;E=2678430.297&amp;N=1266901.396&amp;layers=ch.kantone.cadastralwebmap-farbe,ch.swisstopo.amtliches-strassenverzeichnis,ch.bfs.gebaeude_wohnungs_register,KML||https://tinyurl.com/yy7ya4g9/ZH/0100_bdg_erw.kml" TargetMode="External"/><Relationship Id="rId867" Type="http://schemas.openxmlformats.org/officeDocument/2006/relationships/hyperlink" Target="https://map.geo.admin.ch/?zoom=13&amp;E=2693179.228&amp;N=1244054.825&amp;layers=ch.kantone.cadastralwebmap-farbe,ch.swisstopo.amtliches-strassenverzeichnis,ch.bfs.gebaeude_wohnungs_register,KML||https://tinyurl.com/yy7ya4g9/ZH/0195_bdg_erw.kml" TargetMode="External"/><Relationship Id="rId1052" Type="http://schemas.openxmlformats.org/officeDocument/2006/relationships/hyperlink" Target="https://map.geo.admin.ch/?zoom=13&amp;E=2694625.097&amp;N=1262830.84&amp;layers=ch.kantone.cadastralwebmap-farbe,ch.swisstopo.amtliches-strassenverzeichnis,ch.bfs.gebaeude_wohnungs_register,KML||https://tinyurl.com/yy7ya4g9/ZH/0230_bdg_erw.kml" TargetMode="External"/><Relationship Id="rId1497" Type="http://schemas.openxmlformats.org/officeDocument/2006/relationships/hyperlink" Target="https://map.geo.admin.ch/?zoom=13&amp;E=2696981.111&amp;N=1251567.195&amp;layers=ch.kantone.cadastralwebmap-farbe,ch.swisstopo.amtliches-strassenverzeichnis,ch.bfs.gebaeude_wohnungs_register,KML||https://tinyurl.com/yy7ya4g9/ZH/0296_bdg_erw.kml" TargetMode="External"/><Relationship Id="rId299" Type="http://schemas.openxmlformats.org/officeDocument/2006/relationships/hyperlink" Target="https://map.geo.admin.ch/?zoom=13&amp;E=2683001.909&amp;N=1273771.95&amp;layers=ch.kantone.cadastralwebmap-farbe,ch.swisstopo.amtliches-strassenverzeichnis,ch.bfs.gebaeude_wohnungs_register,KML||https://tinyurl.com/yy7ya4g9/ZH/0067_bdg_erw.kml" TargetMode="External"/><Relationship Id="rId727" Type="http://schemas.openxmlformats.org/officeDocument/2006/relationships/hyperlink" Target="https://map.geo.admin.ch/?zoom=13&amp;E=2696478.5&amp;N=1234980.22&amp;layers=ch.kantone.cadastralwebmap-farbe,ch.swisstopo.amtliches-strassenverzeichnis,ch.bfs.gebaeude_wohnungs_register,KML||https://tinyurl.com/yy7ya4g9/ZH/0155_bdg_erw.kml" TargetMode="External"/><Relationship Id="rId934" Type="http://schemas.openxmlformats.org/officeDocument/2006/relationships/hyperlink" Target="https://map.geo.admin.ch/?zoom=13&amp;E=2690292.483&amp;N=1253375.918&amp;layers=ch.kantone.cadastralwebmap-farbe,ch.swisstopo.amtliches-strassenverzeichnis,ch.bfs.gebaeude_wohnungs_register,KML||https://tinyurl.com/yy7ya4g9/ZH/0200_bdg_erw.kml" TargetMode="External"/><Relationship Id="rId1357" Type="http://schemas.openxmlformats.org/officeDocument/2006/relationships/hyperlink" Target="https://map.geo.admin.ch/?zoom=13&amp;E=2684752.524&amp;N=1251826.339&amp;layers=ch.kantone.cadastralwebmap-farbe,ch.swisstopo.amtliches-strassenverzeichnis,ch.bfs.gebaeude_wohnungs_register,KML||https://tinyurl.com/yy7ya4g9/ZH/0261_bdg_erw.kml" TargetMode="External"/><Relationship Id="rId63" Type="http://schemas.openxmlformats.org/officeDocument/2006/relationships/hyperlink" Target="https://map.geo.admin.ch/?zoom=13&amp;E=2682664.713&amp;N=1233899.172&amp;layers=ch.kantone.cadastralwebmap-farbe,ch.swisstopo.amtliches-strassenverzeichnis,ch.bfs.gebaeude_wohnungs_register,KML||https://tinyurl.com/yy7ya4g9/ZH/0004_bdg_erw.kml" TargetMode="External"/><Relationship Id="rId159" Type="http://schemas.openxmlformats.org/officeDocument/2006/relationships/hyperlink" Target="https://map.geo.admin.ch/?zoom=13&amp;E=2690864.421&amp;N=1253904.19&amp;layers=ch.kantone.cadastralwebmap-farbe,ch.swisstopo.amtliches-strassenverzeichnis,ch.bfs.gebaeude_wohnungs_register,KML||https://tinyurl.com/yy7ya4g9/ZH/0052_bdg_erw.kml" TargetMode="External"/><Relationship Id="rId366" Type="http://schemas.openxmlformats.org/officeDocument/2006/relationships/hyperlink" Target="https://map.geo.admin.ch/?zoom=13&amp;E=2681850.651&amp;N=1259377.063&amp;layers=ch.kantone.cadastralwebmap-farbe,ch.swisstopo.amtliches-strassenverzeichnis,ch.bfs.gebaeude_wohnungs_register,KML||https://tinyurl.com/yy7ya4g9/ZH/0092_bdg_erw.kml" TargetMode="External"/><Relationship Id="rId573" Type="http://schemas.openxmlformats.org/officeDocument/2006/relationships/hyperlink" Target="https://map.geo.admin.ch/?zoom=13&amp;E=2685026.659&amp;N=1238900.988&amp;layers=ch.kantone.cadastralwebmap-farbe,ch.swisstopo.amtliches-strassenverzeichnis,ch.bfs.gebaeude_wohnungs_register,KML||https://tinyurl.com/yy7ya4g9/ZH/0141_bdg_erw.kml" TargetMode="External"/><Relationship Id="rId780" Type="http://schemas.openxmlformats.org/officeDocument/2006/relationships/hyperlink" Target="https://map.geo.admin.ch/?zoom=13&amp;E=2695005.092&amp;N=1256564.971&amp;layers=ch.kantone.cadastralwebmap-farbe,ch.swisstopo.amtliches-strassenverzeichnis,ch.bfs.gebaeude_wohnungs_register,KML||https://tinyurl.com/yy7ya4g9/ZH/0176_bdg_erw.kml" TargetMode="External"/><Relationship Id="rId1217" Type="http://schemas.openxmlformats.org/officeDocument/2006/relationships/hyperlink" Target="https://map.geo.admin.ch/?zoom=13&amp;E=2674839.618&amp;N=1247944.322&amp;layers=ch.kantone.cadastralwebmap-farbe,ch.swisstopo.amtliches-strassenverzeichnis,ch.bfs.gebaeude_wohnungs_register,KML||https://tinyurl.com/yy7ya4g9/ZH/0250_bdg_erw.kml" TargetMode="External"/><Relationship Id="rId1424" Type="http://schemas.openxmlformats.org/officeDocument/2006/relationships/hyperlink" Target="https://map.geo.admin.ch/?zoom=13&amp;E=2681206.772&amp;N=1245612.002&amp;layers=ch.kantone.cadastralwebmap-farbe,ch.swisstopo.amtliches-strassenverzeichnis,ch.bfs.gebaeude_wohnungs_register,KML||https://tinyurl.com/yy7ya4g9/ZH/0261_bdg_erw.kml" TargetMode="External"/><Relationship Id="rId226" Type="http://schemas.openxmlformats.org/officeDocument/2006/relationships/hyperlink" Target="https://map.geo.admin.ch/?zoom=13&amp;E=2686770.09&amp;N=1262267.843&amp;layers=ch.kantone.cadastralwebmap-farbe,ch.swisstopo.amtliches-strassenverzeichnis,ch.bfs.gebaeude_wohnungs_register,KML||https://tinyurl.com/yy7ya4g9/ZH/0056_bdg_erw.kml" TargetMode="External"/><Relationship Id="rId433" Type="http://schemas.openxmlformats.org/officeDocument/2006/relationships/hyperlink" Target="https://map.geo.admin.ch/?zoom=13&amp;E=2704550.135&amp;N=1235835.5&amp;layers=ch.kantone.cadastralwebmap-farbe,ch.swisstopo.amtliches-strassenverzeichnis,ch.bfs.gebaeude_wohnungs_register,KML||https://tinyurl.com/yy7ya4g9/ZH/0112_bdg_erw.kml" TargetMode="External"/><Relationship Id="rId878" Type="http://schemas.openxmlformats.org/officeDocument/2006/relationships/hyperlink" Target="https://map.geo.admin.ch/?zoom=13&amp;E=2690343.048&amp;N=1245002.653&amp;layers=ch.kantone.cadastralwebmap-farbe,ch.swisstopo.amtliches-strassenverzeichnis,ch.bfs.gebaeude_wohnungs_register,KML||https://tinyurl.com/yy7ya4g9/ZH/0195_bdg_erw.kml" TargetMode="External"/><Relationship Id="rId1063" Type="http://schemas.openxmlformats.org/officeDocument/2006/relationships/hyperlink" Target="https://map.geo.admin.ch/?zoom=13&amp;E=2699581.096&amp;N=1264194.008&amp;layers=ch.kantone.cadastralwebmap-farbe,ch.swisstopo.amtliches-strassenverzeichnis,ch.bfs.gebaeude_wohnungs_register,KML||https://tinyurl.com/yy7ya4g9/ZH/0230_bdg_erw.kml" TargetMode="External"/><Relationship Id="rId1270" Type="http://schemas.openxmlformats.org/officeDocument/2006/relationships/hyperlink" Target="https://map.geo.admin.ch/?zoom=13&amp;E=2687640.345&amp;N=1247194.592&amp;layers=ch.kantone.cadastralwebmap-farbe,ch.swisstopo.amtliches-strassenverzeichnis,ch.bfs.gebaeude_wohnungs_register,KML||https://tinyurl.com/yy7ya4g9/ZH/0261_bdg_erw.kml" TargetMode="External"/><Relationship Id="rId640" Type="http://schemas.openxmlformats.org/officeDocument/2006/relationships/hyperlink" Target="https://map.geo.admin.ch/?zoom=13&amp;E=2687983.065&amp;N=1241047.641&amp;layers=ch.kantone.cadastralwebmap-farbe,ch.swisstopo.amtliches-strassenverzeichnis,ch.bfs.gebaeude_wohnungs_register,KML||https://tinyurl.com/yy7ya4g9/ZH/0154_bdg_erw.kml" TargetMode="External"/><Relationship Id="rId738" Type="http://schemas.openxmlformats.org/officeDocument/2006/relationships/hyperlink" Target="https://map.geo.admin.ch/?zoom=13&amp;E=2692536.664&amp;N=1235870.859&amp;layers=ch.kantone.cadastralwebmap-farbe,ch.swisstopo.amtliches-strassenverzeichnis,ch.bfs.gebaeude_wohnungs_register,KML||https://tinyurl.com/yy7ya4g9/ZH/0156_bdg_erw.kml" TargetMode="External"/><Relationship Id="rId945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368" Type="http://schemas.openxmlformats.org/officeDocument/2006/relationships/hyperlink" Target="https://map.geo.admin.ch/?zoom=13&amp;E=2679946.203&amp;N=1249777.468&amp;layers=ch.kantone.cadastralwebmap-farbe,ch.swisstopo.amtliches-strassenverzeichnis,ch.bfs.gebaeude_wohnungs_register,KML||https://tinyurl.com/yy7ya4g9/ZH/0261_bdg_erw.kml" TargetMode="External"/><Relationship Id="rId74" Type="http://schemas.openxmlformats.org/officeDocument/2006/relationships/hyperlink" Target="https://map.geo.admin.ch/?zoom=13&amp;E=2676663.821&amp;N=1238366.199&amp;layers=ch.kantone.cadastralwebmap-farbe,ch.swisstopo.amtliches-strassenverzeichnis,ch.bfs.gebaeude_wohnungs_register,KML||https://tinyurl.com/yy7ya4g9/ZH/0005_bdg_erw.kml" TargetMode="External"/><Relationship Id="rId377" Type="http://schemas.openxmlformats.org/officeDocument/2006/relationships/hyperlink" Target="https://map.geo.admin.ch/?zoom=13&amp;E=2677538.838&amp;N=1255664.254&amp;layers=ch.kantone.cadastralwebmap-farbe,ch.swisstopo.amtliches-strassenverzeichnis,ch.bfs.gebaeude_wohnungs_register,KML||https://tinyurl.com/yy7ya4g9/ZH/0096_bdg_erw.kml" TargetMode="External"/><Relationship Id="rId500" Type="http://schemas.openxmlformats.org/officeDocument/2006/relationships/hyperlink" Target="https://map.geo.admin.ch/?zoom=13&amp;E=2703092.879&amp;N=1243455.573&amp;layers=ch.kantone.cadastralwebmap-farbe,ch.swisstopo.amtliches-strassenverzeichnis,ch.bfs.gebaeude_wohnungs_register,KML||https://tinyurl.com/yy7ya4g9/ZH/0121_bdg_erw.kml" TargetMode="External"/><Relationship Id="rId584" Type="http://schemas.openxmlformats.org/officeDocument/2006/relationships/hyperlink" Target="https://map.geo.admin.ch/?zoom=13&amp;E=2687858.351&amp;N=1239437.615&amp;layers=ch.kantone.cadastralwebmap-farbe,ch.swisstopo.amtliches-strassenverzeichnis,ch.bfs.gebaeude_wohnungs_register,KML||https://tinyurl.com/yy7ya4g9/ZH/0151_bdg_erw.kml" TargetMode="External"/><Relationship Id="rId805" Type="http://schemas.openxmlformats.org/officeDocument/2006/relationships/hyperlink" Target="https://map.geo.admin.ch/?zoom=13&amp;E=2688921.668&amp;N=1249976.437&amp;layers=ch.kantone.cadastralwebmap-farbe,ch.swisstopo.amtliches-strassenverzeichnis,ch.bfs.gebaeude_wohnungs_register,KML||https://tinyurl.com/yy7ya4g9/ZH/0191_bdg_erw.kml" TargetMode="External"/><Relationship Id="rId1130" Type="http://schemas.openxmlformats.org/officeDocument/2006/relationships/hyperlink" Target="https://map.geo.admin.ch/?zoom=13&amp;E=2677641.751&amp;N=1249879.146&amp;layers=ch.kantone.cadastralwebmap-farbe,ch.swisstopo.amtliches-strassenverzeichnis,ch.bfs.gebaeude_wohnungs_register,KML||https://tinyurl.com/yy7ya4g9/ZH/0247_bdg_erw.kml" TargetMode="External"/><Relationship Id="rId1228" Type="http://schemas.openxmlformats.org/officeDocument/2006/relationships/hyperlink" Target="https://map.geo.admin.ch/?zoom=13&amp;E=2673878.528&amp;N=1252319.381&amp;layers=ch.kantone.cadastralwebmap-farbe,ch.swisstopo.amtliches-strassenverzeichnis,ch.bfs.gebaeude_wohnungs_register,KML||https://tinyurl.com/yy7ya4g9/ZH/0251_bdg_erw.kml" TargetMode="External"/><Relationship Id="rId1435" Type="http://schemas.openxmlformats.org/officeDocument/2006/relationships/hyperlink" Target="https://map.geo.admin.ch/?zoom=13&amp;E=2682731.464&amp;N=1252252.425&amp;layers=ch.kantone.cadastralwebmap-farbe,ch.swisstopo.amtliches-strassenverzeichnis,ch.bfs.gebaeude_wohnungs_register,KML||https://tinyurl.com/yy7ya4g9/ZH/0261_bdg_erw.kml" TargetMode="External"/><Relationship Id="rId5" Type="http://schemas.openxmlformats.org/officeDocument/2006/relationships/hyperlink" Target="https://map.geo.admin.ch/?zoom=13&amp;E=2678443.773&amp;N=1235256.052&amp;layers=ch.kantone.cadastralwebmap-farbe,ch.swisstopo.amtliches-strassenverzeichnis,ch.bfs.gebaeude_wohnungs_register,KML||https://tinyurl.com/yy7ya4g9/ZH/0001_bdg_erw.kml" TargetMode="External"/><Relationship Id="rId237" Type="http://schemas.openxmlformats.org/officeDocument/2006/relationships/hyperlink" Target="https://map.geo.admin.ch/?zoom=13&amp;E=2679986.134&amp;N=1267644.798&amp;layers=ch.kantone.cadastralwebmap-farbe,ch.swisstopo.amtliches-strassenverzeichnis,ch.bfs.gebaeude_wohnungs_register,KML||https://tinyurl.com/yy7ya4g9/ZH/0058_bdg_erw.kml" TargetMode="External"/><Relationship Id="rId791" Type="http://schemas.openxmlformats.org/officeDocument/2006/relationships/hyperlink" Target="https://map.geo.admin.ch/?zoom=13&amp;E=2690559.573&amp;N=1249990.239&amp;layers=ch.kantone.cadastralwebmap-farbe,ch.swisstopo.amtliches-strassenverzeichnis,ch.bfs.gebaeude_wohnungs_register,KML||https://tinyurl.com/yy7ya4g9/ZH/0191_bdg_erw.kml" TargetMode="External"/><Relationship Id="rId889" Type="http://schemas.openxmlformats.org/officeDocument/2006/relationships/hyperlink" Target="https://map.geo.admin.ch/?zoom=13&amp;E=2691431.243&amp;N=1248400.568&amp;layers=ch.kantone.cadastralwebmap-farbe,ch.swisstopo.amtliches-strassenverzeichnis,ch.bfs.gebaeude_wohnungs_register,KML||https://tinyurl.com/yy7ya4g9/ZH/0197_bdg_erw.kml" TargetMode="External"/><Relationship Id="rId1074" Type="http://schemas.openxmlformats.org/officeDocument/2006/relationships/hyperlink" Target="https://map.geo.admin.ch/?zoom=13&amp;E=2694791.832&amp;N=1259866.687&amp;layers=ch.kantone.cadastralwebmap-farbe,ch.swisstopo.amtliches-strassenverzeichnis,ch.bfs.gebaeude_wohnungs_register,KML||https://tinyurl.com/yy7ya4g9/ZH/0230_bdg_erw.kml" TargetMode="External"/><Relationship Id="rId444" Type="http://schemas.openxmlformats.org/officeDocument/2006/relationships/hyperlink" Target="https://map.geo.admin.ch/?zoom=13&amp;E=2700035.636&amp;N=1237986.975&amp;layers=ch.kantone.cadastralwebmap-farbe,ch.swisstopo.amtliches-strassenverzeichnis,ch.bfs.gebaeude_wohnungs_register,KML||https://tinyurl.com/yy7ya4g9/ZH/0116_bdg_erw.kml" TargetMode="External"/><Relationship Id="rId651" Type="http://schemas.openxmlformats.org/officeDocument/2006/relationships/hyperlink" Target="https://map.geo.admin.ch/?zoom=13&amp;E=2686675.745&amp;N=1242515.26&amp;layers=ch.kantone.cadastralwebmap-farbe,ch.swisstopo.amtliches-strassenverzeichnis,ch.bfs.gebaeude_wohnungs_register,KML||https://tinyurl.com/yy7ya4g9/ZH/0154_bdg_erw.kml" TargetMode="External"/><Relationship Id="rId749" Type="http://schemas.openxmlformats.org/officeDocument/2006/relationships/hyperlink" Target="https://map.geo.admin.ch/?zoom=13&amp;E=2691211.156&amp;N=1237325.143&amp;layers=ch.kantone.cadastralwebmap-farbe,ch.swisstopo.amtliches-strassenverzeichnis,ch.bfs.gebaeude_wohnungs_register,KML||https://tinyurl.com/yy7ya4g9/ZH/0156_bdg_erw.kml" TargetMode="External"/><Relationship Id="rId1281" Type="http://schemas.openxmlformats.org/officeDocument/2006/relationships/hyperlink" Target="https://map.geo.admin.ch/?zoom=13&amp;E=2687254.436&amp;N=1245794.728&amp;layers=ch.kantone.cadastralwebmap-farbe,ch.swisstopo.amtliches-strassenverzeichnis,ch.bfs.gebaeude_wohnungs_register,KML||https://tinyurl.com/yy7ya4g9/ZH/0261_bdg_erw.kml" TargetMode="External"/><Relationship Id="rId1379" Type="http://schemas.openxmlformats.org/officeDocument/2006/relationships/hyperlink" Target="https://map.geo.admin.ch/?zoom=13&amp;E=2683980.073&amp;N=1250556.478&amp;layers=ch.kantone.cadastralwebmap-farbe,ch.swisstopo.amtliches-strassenverzeichnis,ch.bfs.gebaeude_wohnungs_register,KML||https://tinyurl.com/yy7ya4g9/ZH/0261_bdg_erw.kml" TargetMode="External"/><Relationship Id="rId1502" Type="http://schemas.openxmlformats.org/officeDocument/2006/relationships/hyperlink" Target="https://map.geo.admin.ch/?zoom=13&amp;E=2708345.7&amp;N=1247207.713&amp;layers=ch.kantone.cadastralwebmap-farbe,ch.swisstopo.amtliches-strassenverzeichnis,ch.bfs.gebaeude_wohnungs_register,KML||https://tinyurl.com/yy7ya4g9/ZH/0297_bdg_erw.kml" TargetMode="External"/><Relationship Id="rId290" Type="http://schemas.openxmlformats.org/officeDocument/2006/relationships/hyperlink" Target="https://map.geo.admin.ch/?zoom=13&amp;E=2684888.852&amp;N=1253241.605&amp;layers=ch.kantone.cadastralwebmap-farbe,ch.swisstopo.amtliches-strassenverzeichnis,ch.bfs.gebaeude_wohnungs_register,KML||https://tinyurl.com/yy7ya4g9/ZH/0066_bdg_erw.kml" TargetMode="External"/><Relationship Id="rId304" Type="http://schemas.openxmlformats.org/officeDocument/2006/relationships/hyperlink" Target="https://map.geo.admin.ch/?zoom=13&amp;E=2682749.277&amp;N=1274130.102&amp;layers=ch.kantone.cadastralwebmap-farbe,ch.swisstopo.amtliches-strassenverzeichnis,ch.bfs.gebaeude_wohnungs_register,KML||https://tinyurl.com/yy7ya4g9/ZH/0067_bdg_erw.kml" TargetMode="External"/><Relationship Id="rId388" Type="http://schemas.openxmlformats.org/officeDocument/2006/relationships/hyperlink" Target="https://map.geo.admin.ch/?zoom=13&amp;E=2678302.001&amp;N=1255662.791&amp;layers=ch.kantone.cadastralwebmap-farbe,ch.swisstopo.amtliches-strassenverzeichnis,ch.bfs.gebaeude_wohnungs_register,KML||https://tinyurl.com/yy7ya4g9/ZH/0096_bdg_erw.kml" TargetMode="External"/><Relationship Id="rId511" Type="http://schemas.openxmlformats.org/officeDocument/2006/relationships/hyperlink" Target="https://map.geo.admin.ch/?zoom=13&amp;E=2682290.276&amp;N=1241115.773&amp;layers=ch.kantone.cadastralwebmap-farbe,ch.swisstopo.amtliches-strassenverzeichnis,ch.bfs.gebaeude_wohnungs_register,KML||https://tinyurl.com/yy7ya4g9/ZH/0131_bdg_erw.kml" TargetMode="External"/><Relationship Id="rId609" Type="http://schemas.openxmlformats.org/officeDocument/2006/relationships/hyperlink" Target="https://map.geo.admin.ch/?zoom=13&amp;E=2700673.446&amp;N=1234039.743&amp;layers=ch.kantone.cadastralwebmap-farbe,ch.swisstopo.amtliches-strassenverzeichnis,ch.bfs.gebaeude_wohnungs_register,KML||https://tinyurl.com/yy7ya4g9/ZH/0153_bdg_erw.kml" TargetMode="External"/><Relationship Id="rId956" Type="http://schemas.openxmlformats.org/officeDocument/2006/relationships/hyperlink" Target="https://map.geo.admin.ch/?zoom=13&amp;E=2701813.063&amp;N=1265907.193&amp;layers=ch.kantone.cadastralwebmap-farbe,ch.swisstopo.amtliches-strassenverzeichnis,ch.bfs.gebaeude_wohnungs_register,KML||https://tinyurl.com/yy7ya4g9/ZH/0225_bdg_erw.kml" TargetMode="External"/><Relationship Id="rId1141" Type="http://schemas.openxmlformats.org/officeDocument/2006/relationships/hyperlink" Target="https://map.geo.admin.ch/?zoom=13&amp;E=2677363.13&amp;N=1250522.412&amp;layers=ch.kantone.cadastralwebmap-farbe,ch.swisstopo.amtliches-strassenverzeichnis,ch.bfs.gebaeude_wohnungs_register,KML||https://tinyurl.com/yy7ya4g9/ZH/0247_bdg_erw.kml" TargetMode="External"/><Relationship Id="rId1239" Type="http://schemas.openxmlformats.org/officeDocument/2006/relationships/hyperlink" Target="https://map.geo.admin.ch/?zoom=13&amp;E=2680794.074&amp;N=1249744.28&amp;layers=ch.kantone.cadastralwebmap-farbe,ch.swisstopo.amtliches-strassenverzeichnis,ch.bfs.gebaeude_wohnungs_register,KML||https://tinyurl.com/yy7ya4g9/ZH/0261_bdg_erw.kml" TargetMode="External"/><Relationship Id="rId85" Type="http://schemas.openxmlformats.org/officeDocument/2006/relationships/hyperlink" Target="https://map.geo.admin.ch/?zoom=13&amp;E=2677811.836&amp;N=1233224.228&amp;layers=ch.kantone.cadastralwebmap-farbe,ch.swisstopo.amtliches-strassenverzeichnis,ch.bfs.gebaeude_wohnungs_register,KML||https://tinyurl.com/yy7ya4g9/ZH/0009_bdg_erw.kml" TargetMode="External"/><Relationship Id="rId150" Type="http://schemas.openxmlformats.org/officeDocument/2006/relationships/hyperlink" Target="https://map.geo.admin.ch/?zoom=13&amp;E=2689760.9&amp;N=1255490.232&amp;layers=ch.kantone.cadastralwebmap-farbe,ch.swisstopo.amtliches-strassenverzeichnis,ch.bfs.gebaeude_wohnungs_register,KML||https://tinyurl.com/yy7ya4g9/ZH/0052_bdg_erw.kml" TargetMode="External"/><Relationship Id="rId595" Type="http://schemas.openxmlformats.org/officeDocument/2006/relationships/hyperlink" Target="https://map.geo.admin.ch/?zoom=13&amp;E=2701327.755&amp;N=1234597.379&amp;layers=ch.kantone.cadastralwebmap-farbe,ch.swisstopo.amtliches-strassenverzeichnis,ch.bfs.gebaeude_wohnungs_register,KML||https://tinyurl.com/yy7ya4g9/ZH/0153_bdg_erw.kml" TargetMode="External"/><Relationship Id="rId816" Type="http://schemas.openxmlformats.org/officeDocument/2006/relationships/hyperlink" Target="https://map.geo.admin.ch/?zoom=13&amp;E=2689714.957&amp;N=1249712.029&amp;layers=ch.kantone.cadastralwebmap-farbe,ch.swisstopo.amtliches-strassenverzeichnis,ch.bfs.gebaeude_wohnungs_register,KML||https://tinyurl.com/yy7ya4g9/ZH/0191_bdg_erw.kml" TargetMode="External"/><Relationship Id="rId1001" Type="http://schemas.openxmlformats.org/officeDocument/2006/relationships/hyperlink" Target="https://map.geo.admin.ch/?zoom=13&amp;E=2698998.523&amp;N=1262732.281&amp;layers=ch.kantone.cadastralwebmap-farbe,ch.swisstopo.amtliches-strassenverzeichnis,ch.bfs.gebaeude_wohnungs_register,KML||https://tinyurl.com/yy7ya4g9/ZH/0230_bdg_erw.kml" TargetMode="External"/><Relationship Id="rId1446" Type="http://schemas.openxmlformats.org/officeDocument/2006/relationships/hyperlink" Target="https://map.geo.admin.ch/?zoom=13&amp;E=2678150.348&amp;N=1250717.162&amp;layers=ch.kantone.cadastralwebmap-farbe,ch.swisstopo.amtliches-strassenverzeichnis,ch.bfs.gebaeude_wohnungs_register,KML||https://tinyurl.com/yy7ya4g9/ZH/0261_bdg_erw.kml" TargetMode="External"/><Relationship Id="rId248" Type="http://schemas.openxmlformats.org/officeDocument/2006/relationships/hyperlink" Target="https://map.geo.admin.ch/?zoom=13&amp;E=2680722.175&amp;N=1267808.459&amp;layers=ch.kantone.cadastralwebmap-farbe,ch.swisstopo.amtliches-strassenverzeichnis,ch.bfs.gebaeude_wohnungs_register,KML||https://tinyurl.com/yy7ya4g9/ZH/0058_bdg_erw.kml" TargetMode="External"/><Relationship Id="rId455" Type="http://schemas.openxmlformats.org/officeDocument/2006/relationships/hyperlink" Target="https://map.geo.admin.ch/?zoom=13&amp;E=2700932.009&amp;N=1237612.825&amp;layers=ch.kantone.cadastralwebmap-farbe,ch.swisstopo.amtliches-strassenverzeichnis,ch.bfs.gebaeude_wohnungs_register,KML||https://tinyurl.com/yy7ya4g9/ZH/0116_bdg_erw.kml" TargetMode="External"/><Relationship Id="rId662" Type="http://schemas.openxmlformats.org/officeDocument/2006/relationships/hyperlink" Target="https://map.geo.admin.ch/?zoom=13&amp;E=2686595.9225&amp;N=1242153.2625&amp;layers=ch.kantone.cadastralwebmap-farbe,ch.swisstopo.amtliches-strassenverzeichnis,ch.bfs.gebaeude_wohnungs_register,KML||https://tinyurl.com/yy7ya4g9/ZH/0154_bdg_erw.kml" TargetMode="External"/><Relationship Id="rId1085" Type="http://schemas.openxmlformats.org/officeDocument/2006/relationships/hyperlink" Target="https://map.geo.admin.ch/?zoom=13&amp;E=2700244.54&amp;N=1259656.067&amp;layers=ch.kantone.cadastralwebmap-farbe,ch.swisstopo.amtliches-strassenverzeichnis,ch.bfs.gebaeude_wohnungs_register,KML||https://tinyurl.com/yy7ya4g9/ZH/0230_bdg_erw.kml" TargetMode="External"/><Relationship Id="rId1292" Type="http://schemas.openxmlformats.org/officeDocument/2006/relationships/hyperlink" Target="https://map.geo.admin.ch/?zoom=13&amp;E=2678108.632&amp;N=1248163.273&amp;layers=ch.kantone.cadastralwebmap-farbe,ch.swisstopo.amtliches-strassenverzeichnis,ch.bfs.gebaeude_wohnungs_register,KML||https://tinyurl.com/yy7ya4g9/ZH/0261_bdg_erw.kml" TargetMode="External"/><Relationship Id="rId1306" Type="http://schemas.openxmlformats.org/officeDocument/2006/relationships/hyperlink" Target="https://map.geo.admin.ch/?zoom=13&amp;E=2678169.987&amp;N=1248622.95&amp;layers=ch.kantone.cadastralwebmap-farbe,ch.swisstopo.amtliches-strassenverzeichnis,ch.bfs.gebaeude_wohnungs_register,KML||https://tinyurl.com/yy7ya4g9/ZH/0261_bdg_erw.kml" TargetMode="External"/><Relationship Id="rId12" Type="http://schemas.openxmlformats.org/officeDocument/2006/relationships/hyperlink" Target="https://map.geo.admin.ch/?zoom=13&amp;E=2677097.45&amp;N=1237242.218&amp;layers=ch.kantone.cadastralwebmap-farbe,ch.swisstopo.amtliches-strassenverzeichnis,ch.bfs.gebaeude_wohnungs_register,KML||https://tinyurl.com/yy7ya4g9/ZH/0002_bdg_erw.kml" TargetMode="External"/><Relationship Id="rId108" Type="http://schemas.openxmlformats.org/officeDocument/2006/relationships/hyperlink" Target="https://map.geo.admin.ch/?zoom=13&amp;E=2673319.839&amp;N=1237413.375&amp;layers=ch.kantone.cadastralwebmap-farbe,ch.swisstopo.amtliches-strassenverzeichnis,ch.bfs.gebaeude_wohnungs_register,KML||https://tinyurl.com/yy7ya4g9/ZH/0011_bdg_erw.kml" TargetMode="External"/><Relationship Id="rId315" Type="http://schemas.openxmlformats.org/officeDocument/2006/relationships/hyperlink" Target="https://map.geo.admin.ch/?zoom=13&amp;E=2687908.638&amp;N=1252198.308&amp;layers=ch.kantone.cadastralwebmap-farbe,ch.swisstopo.amtliches-strassenverzeichnis,ch.bfs.gebaeude_wohnungs_register,KML||https://tinyurl.com/yy7ya4g9/ZH/0069_bdg_erw.kml" TargetMode="External"/><Relationship Id="rId522" Type="http://schemas.openxmlformats.org/officeDocument/2006/relationships/hyperlink" Target="https://map.geo.admin.ch/?zoom=13&amp;E=2686441.452&amp;N=1236949.312&amp;layers=ch.kantone.cadastralwebmap-farbe,ch.swisstopo.amtliches-strassenverzeichnis,ch.bfs.gebaeude_wohnungs_register,KML||https://tinyurl.com/yy7ya4g9/ZH/0137_bdg_erw.kml" TargetMode="External"/><Relationship Id="rId967" Type="http://schemas.openxmlformats.org/officeDocument/2006/relationships/hyperlink" Target="https://map.geo.admin.ch/?zoom=13&amp;E=2706181.291&amp;N=1254179.055&amp;layers=ch.kantone.cadastralwebmap-farbe,ch.swisstopo.amtliches-strassenverzeichnis,ch.bfs.gebaeude_wohnungs_register,KML||https://tinyurl.com/yy7ya4g9/ZH/0228_bdg_erw.kml" TargetMode="External"/><Relationship Id="rId1152" Type="http://schemas.openxmlformats.org/officeDocument/2006/relationships/hyperlink" Target="https://map.geo.admin.ch/?zoom=13&amp;E=2676252.941&amp;N=1250338.913&amp;layers=ch.kantone.cadastralwebmap-farbe,ch.swisstopo.amtliches-strassenverzeichnis,ch.bfs.gebaeude_wohnungs_register,KML||https://tinyurl.com/yy7ya4g9/ZH/0247_bdg_erw.kml" TargetMode="External"/><Relationship Id="rId96" Type="http://schemas.openxmlformats.org/officeDocument/2006/relationships/hyperlink" Target="https://map.geo.admin.ch/?zoom=13&amp;E=2675614.557&amp;N=1236141.327&amp;layers=ch.kantone.cadastralwebmap-farbe,ch.swisstopo.amtliches-strassenverzeichnis,ch.bfs.gebaeude_wohnungs_register,KML||https://tinyurl.com/yy7ya4g9/ZH/0010_bdg_erw.kml" TargetMode="External"/><Relationship Id="rId161" Type="http://schemas.openxmlformats.org/officeDocument/2006/relationships/hyperlink" Target="https://map.geo.admin.ch/?zoom=13&amp;E=2690460.622&amp;N=1255173.088&amp;layers=ch.kantone.cadastralwebmap-farbe,ch.swisstopo.amtliches-strassenverzeichnis,ch.bfs.gebaeude_wohnungs_register,KML||https://tinyurl.com/yy7ya4g9/ZH/0052_bdg_erw.kml" TargetMode="External"/><Relationship Id="rId399" Type="http://schemas.openxmlformats.org/officeDocument/2006/relationships/hyperlink" Target="https://map.geo.admin.ch/?zoom=13&amp;E=2678033.999&amp;N=1266653.323&amp;layers=ch.kantone.cadastralwebmap-farbe,ch.swisstopo.amtliches-strassenverzeichnis,ch.bfs.gebaeude_wohnungs_register,KML||https://tinyurl.com/yy7ya4g9/ZH/0100_bdg_erw.kml" TargetMode="External"/><Relationship Id="rId827" Type="http://schemas.openxmlformats.org/officeDocument/2006/relationships/hyperlink" Target="https://map.geo.admin.ch/?zoom=13&amp;E=2688460.705&amp;N=1248932.275&amp;layers=ch.kantone.cadastralwebmap-farbe,ch.swisstopo.amtliches-strassenverzeichnis,ch.bfs.gebaeude_wohnungs_register,KML||https://tinyurl.com/yy7ya4g9/ZH/0191_bdg_erw.kml" TargetMode="External"/><Relationship Id="rId1012" Type="http://schemas.openxmlformats.org/officeDocument/2006/relationships/hyperlink" Target="https://map.geo.admin.ch/?zoom=13&amp;E=2701023.732&amp;N=1262371.265&amp;layers=ch.kantone.cadastralwebmap-farbe,ch.swisstopo.amtliches-strassenverzeichnis,ch.bfs.gebaeude_wohnungs_register,KML||https://tinyurl.com/yy7ya4g9/ZH/0230_bdg_erw.kml" TargetMode="External"/><Relationship Id="rId1457" Type="http://schemas.openxmlformats.org/officeDocument/2006/relationships/hyperlink" Target="https://map.geo.admin.ch/?zoom=13&amp;E=2685759.935&amp;N=1248810.368&amp;layers=ch.kantone.cadastralwebmap-farbe,ch.swisstopo.amtliches-strassenverzeichnis,ch.bfs.gebaeude_wohnungs_register,KML||https://tinyurl.com/yy7ya4g9/ZH/0261_bdg_erw.kml" TargetMode="External"/><Relationship Id="rId259" Type="http://schemas.openxmlformats.org/officeDocument/2006/relationships/hyperlink" Target="https://map.geo.admin.ch/?zoom=13&amp;E=2679278.98&amp;N=1268605.403&amp;layers=ch.kantone.cadastralwebmap-farbe,ch.swisstopo.amtliches-strassenverzeichnis,ch.bfs.gebaeude_wohnungs_register,KML||https://tinyurl.com/yy7ya4g9/ZH/0058_bdg_erw.kml" TargetMode="External"/><Relationship Id="rId466" Type="http://schemas.openxmlformats.org/officeDocument/2006/relationships/hyperlink" Target="https://map.geo.admin.ch/?zoom=13&amp;E=2707915.499&amp;N=1235379.976&amp;layers=ch.kantone.cadastralwebmap-farbe,ch.swisstopo.amtliches-strassenverzeichnis,ch.bfs.gebaeude_wohnungs_register,KML||https://tinyurl.com/yy7ya4g9/ZH/0118_bdg_erw.kml" TargetMode="External"/><Relationship Id="rId673" Type="http://schemas.openxmlformats.org/officeDocument/2006/relationships/hyperlink" Target="https://map.geo.admin.ch/?zoom=13&amp;E=2695313.082&amp;N=1234633.994&amp;layers=ch.kantone.cadastralwebmap-farbe,ch.swisstopo.amtliches-strassenverzeichnis,ch.bfs.gebaeude_wohnungs_register,KML||https://tinyurl.com/yy7ya4g9/ZH/0155_bdg_erw.kml" TargetMode="External"/><Relationship Id="rId880" Type="http://schemas.openxmlformats.org/officeDocument/2006/relationships/hyperlink" Target="https://map.geo.admin.ch/?zoom=13&amp;E=2691802.159&amp;N=1243129.823&amp;layers=ch.kantone.cadastralwebmap-farbe,ch.swisstopo.amtliches-strassenverzeichnis,ch.bfs.gebaeude_wohnungs_register,KML||https://tinyurl.com/yy7ya4g9/ZH/0195_bdg_erw.kml" TargetMode="External"/><Relationship Id="rId1096" Type="http://schemas.openxmlformats.org/officeDocument/2006/relationships/hyperlink" Target="https://map.geo.admin.ch/?zoom=13&amp;E=2702877.203&amp;N=1255504.887&amp;layers=ch.kantone.cadastralwebmap-farbe,ch.swisstopo.amtliches-strassenverzeichnis,ch.bfs.gebaeude_wohnungs_register,KML||https://tinyurl.com/yy7ya4g9/ZH/0231_bdg_erw.kml" TargetMode="External"/><Relationship Id="rId1317" Type="http://schemas.openxmlformats.org/officeDocument/2006/relationships/hyperlink" Target="https://map.geo.admin.ch/?zoom=13&amp;E=2681092.836&amp;N=1250168.878&amp;layers=ch.kantone.cadastralwebmap-farbe,ch.swisstopo.amtliches-strassenverzeichnis,ch.bfs.gebaeude_wohnungs_register,KML||https://tinyurl.com/yy7ya4g9/ZH/0261_bdg_erw.kml" TargetMode="External"/><Relationship Id="rId23" Type="http://schemas.openxmlformats.org/officeDocument/2006/relationships/hyperlink" Target="https://map.geo.admin.ch/?zoom=13&amp;E=2676776.378&amp;N=1236778.506&amp;layers=ch.kantone.cadastralwebmap-farbe,ch.swisstopo.amtliches-strassenverzeichnis,ch.bfs.gebaeude_wohnungs_register,KML||https://tinyurl.com/yy7ya4g9/ZH/0002_bdg_erw.kml" TargetMode="External"/><Relationship Id="rId119" Type="http://schemas.openxmlformats.org/officeDocument/2006/relationships/hyperlink" Target="https://map.geo.admin.ch/?zoom=13&amp;E=2679533.232&amp;N=1242142.252&amp;layers=ch.kantone.cadastralwebmap-farbe,ch.swisstopo.amtliches-strassenverzeichnis,ch.bfs.gebaeude_wohnungs_register,KML||https://tinyurl.com/yy7ya4g9/ZH/0013_bdg_erw.kml" TargetMode="External"/><Relationship Id="rId326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3" Type="http://schemas.openxmlformats.org/officeDocument/2006/relationships/hyperlink" Target="https://map.geo.admin.ch/?zoom=13&amp;E=2693464.86&amp;N=1227600.454&amp;layers=ch.kantone.cadastralwebmap-farbe,ch.swisstopo.amtliches-strassenverzeichnis,ch.bfs.gebaeude_wohnungs_register,KML||https://tinyurl.com/yy7ya4g9/ZH/0138_bdg_erw.kml" TargetMode="External"/><Relationship Id="rId978" Type="http://schemas.openxmlformats.org/officeDocument/2006/relationships/hyperlink" Target="https://map.geo.admin.ch/?zoom=13&amp;E=2699599.374&amp;N=1263345.869&amp;layers=ch.kantone.cadastralwebmap-farbe,ch.swisstopo.amtliches-strassenverzeichnis,ch.bfs.gebaeude_wohnungs_register,KML||https://tinyurl.com/yy7ya4g9/ZH/0230_bdg_erw.kml" TargetMode="External"/><Relationship Id="rId1163" Type="http://schemas.openxmlformats.org/officeDocument/2006/relationships/hyperlink" Target="https://map.geo.admin.ch/?zoom=13&amp;E=2674949.28&amp;N=1249352.303&amp;layers=ch.kantone.cadastralwebmap-farbe,ch.swisstopo.amtliches-strassenverzeichnis,ch.bfs.gebaeude_wohnungs_register,KML||https://tinyurl.com/yy7ya4g9/ZH/0250_bdg_erw.kml" TargetMode="External"/><Relationship Id="rId1370" Type="http://schemas.openxmlformats.org/officeDocument/2006/relationships/hyperlink" Target="https://map.geo.admin.ch/?zoom=13&amp;E=2679889.218&amp;N=1249771.597&amp;layers=ch.kantone.cadastralwebmap-farbe,ch.swisstopo.amtliches-strassenverzeichnis,ch.bfs.gebaeude_wohnungs_register,KML||https://tinyurl.com/yy7ya4g9/ZH/0261_bdg_erw.kml" TargetMode="External"/><Relationship Id="rId740" Type="http://schemas.openxmlformats.org/officeDocument/2006/relationships/hyperlink" Target="https://map.geo.admin.ch/?zoom=13&amp;E=2692546.747&amp;N=1235857.7&amp;layers=ch.kantone.cadastralwebmap-farbe,ch.swisstopo.amtliches-strassenverzeichnis,ch.bfs.gebaeude_wohnungs_register,KML||https://tinyurl.com/yy7ya4g9/ZH/0156_bdg_erw.kml" TargetMode="External"/><Relationship Id="rId838" Type="http://schemas.openxmlformats.org/officeDocument/2006/relationships/hyperlink" Target="https://map.geo.admin.ch/?zoom=13&amp;E=2688167.797&amp;N=1248105.207&amp;layers=ch.kantone.cadastralwebmap-farbe,ch.swisstopo.amtliches-strassenverzeichnis,ch.bfs.gebaeude_wohnungs_register,KML||https://tinyurl.com/yy7ya4g9/ZH/0191_bdg_erw.kml" TargetMode="External"/><Relationship Id="rId1023" Type="http://schemas.openxmlformats.org/officeDocument/2006/relationships/hyperlink" Target="https://map.geo.admin.ch/?zoom=13&amp;E=2700972.565&amp;N=1262405.248&amp;layers=ch.kantone.cadastralwebmap-farbe,ch.swisstopo.amtliches-strassenverzeichnis,ch.bfs.gebaeude_wohnungs_register,KML||https://tinyurl.com/yy7ya4g9/ZH/0230_bdg_erw.kml" TargetMode="External"/><Relationship Id="rId1468" Type="http://schemas.openxmlformats.org/officeDocument/2006/relationships/hyperlink" Target="https://map.geo.admin.ch/?zoom=13&amp;E=2680503.32&amp;N=1253560.382&amp;layers=ch.kantone.cadastralwebmap-farbe,ch.swisstopo.amtliches-strassenverzeichnis,ch.bfs.gebaeude_wohnungs_register,KML||https://tinyurl.com/yy7ya4g9/ZH/0261_bdg_erw.kml" TargetMode="External"/><Relationship Id="rId172" Type="http://schemas.openxmlformats.org/officeDocument/2006/relationships/hyperlink" Target="https://map.geo.admin.ch/?zoom=13&amp;E=2682579.449&amp;N=1264518.476&amp;layers=ch.kantone.cadastralwebmap-farbe,ch.swisstopo.amtliches-strassenverzeichnis,ch.bfs.gebaeude_wohnungs_register,KML||https://tinyurl.com/yy7ya4g9/ZH/0053_bdg_erw.kml" TargetMode="External"/><Relationship Id="rId477" Type="http://schemas.openxmlformats.org/officeDocument/2006/relationships/hyperlink" Target="https://map.geo.admin.ch/?zoom=13&amp;E=2711055.049&amp;N=1238452.623&amp;layers=ch.kantone.cadastralwebmap-farbe,ch.swisstopo.amtliches-strassenverzeichnis,ch.bfs.gebaeude_wohnungs_register,KML||https://tinyurl.com/yy7ya4g9/ZH/0120_bdg_erw.kml" TargetMode="External"/><Relationship Id="rId600" Type="http://schemas.openxmlformats.org/officeDocument/2006/relationships/hyperlink" Target="https://map.geo.admin.ch/?zoom=13&amp;E=2700745.623&amp;N=1233244.75&amp;layers=ch.kantone.cadastralwebmap-farbe,ch.swisstopo.amtliches-strassenverzeichnis,ch.bfs.gebaeude_wohnungs_register,KML||https://tinyurl.com/yy7ya4g9/ZH/0153_bdg_erw.kml" TargetMode="External"/><Relationship Id="rId684" Type="http://schemas.openxmlformats.org/officeDocument/2006/relationships/hyperlink" Target="https://map.geo.admin.ch/?zoom=13&amp;E=2695252.962&amp;N=1234015.901&amp;layers=ch.kantone.cadastralwebmap-farbe,ch.swisstopo.amtliches-strassenverzeichnis,ch.bfs.gebaeude_wohnungs_register,KML||https://tinyurl.com/yy7ya4g9/ZH/0155_bdg_erw.kml" TargetMode="External"/><Relationship Id="rId1230" Type="http://schemas.openxmlformats.org/officeDocument/2006/relationships/hyperlink" Target="https://map.geo.admin.ch/?zoom=13&amp;E=2683344.795&amp;N=1247368.376&amp;layers=ch.kantone.cadastralwebmap-farbe,ch.swisstopo.amtliches-strassenverzeichnis,ch.bfs.gebaeude_wohnungs_register,KML||https://tinyurl.com/yy7ya4g9/ZH/0261_bdg_erw.kml" TargetMode="External"/><Relationship Id="rId1328" Type="http://schemas.openxmlformats.org/officeDocument/2006/relationships/hyperlink" Target="https://map.geo.admin.ch/?zoom=13&amp;E=2681447.619&amp;N=1250448.542&amp;layers=ch.kantone.cadastralwebmap-farbe,ch.swisstopo.amtliches-strassenverzeichnis,ch.bfs.gebaeude_wohnungs_register,KML||https://tinyurl.com/yy7ya4g9/ZH/0261_bdg_erw.kml" TargetMode="External"/><Relationship Id="rId337" Type="http://schemas.openxmlformats.org/officeDocument/2006/relationships/hyperlink" Target="https://map.geo.admin.ch/?zoom=13&amp;E=2684137.884&amp;N=1260624.671&amp;layers=ch.kantone.cadastralwebmap-farbe,ch.swisstopo.amtliches-strassenverzeichnis,ch.bfs.gebaeude_wohnungs_register,KML||https://tinyurl.com/yy7ya4g9/ZH/0072_bdg_erw.kml" TargetMode="External"/><Relationship Id="rId891" Type="http://schemas.openxmlformats.org/officeDocument/2006/relationships/hyperlink" Target="https://map.geo.admin.ch/?zoom=13&amp;E=2691392.41&amp;N=1248211.914&amp;layers=ch.kantone.cadastralwebmap-farbe,ch.swisstopo.amtliches-strassenverzeichnis,ch.bfs.gebaeude_wohnungs_register,KML||https://tinyurl.com/yy7ya4g9/ZH/0197_bdg_erw.kml" TargetMode="External"/><Relationship Id="rId905" Type="http://schemas.openxmlformats.org/officeDocument/2006/relationships/hyperlink" Target="https://map.geo.admin.ch/?zoom=13&amp;E=2697478.118&amp;N=1245996.303&amp;layers=ch.kantone.cadastralwebmap-farbe,ch.swisstopo.amtliches-strassenverzeichnis,ch.bfs.gebaeude_wohnungs_register,KML||https://tinyurl.com/yy7ya4g9/ZH/0198_bdg_erw.kml" TargetMode="External"/><Relationship Id="rId989" Type="http://schemas.openxmlformats.org/officeDocument/2006/relationships/hyperlink" Target="https://map.geo.admin.ch/?zoom=13&amp;E=2696322.75&amp;N=1261992.492&amp;layers=ch.kantone.cadastralwebmap-farbe,ch.swisstopo.amtliches-strassenverzeichnis,ch.bfs.gebaeude_wohnungs_register,KML||https://tinyurl.com/yy7ya4g9/ZH/0230_bdg_erw.kml" TargetMode="External"/><Relationship Id="rId34" Type="http://schemas.openxmlformats.org/officeDocument/2006/relationships/hyperlink" Target="https://map.geo.admin.ch/?zoom=13&amp;E=2676383.148&amp;N=1236457.091&amp;layers=ch.kantone.cadastralwebmap-farbe,ch.swisstopo.amtliches-strassenverzeichnis,ch.bfs.gebaeude_wohnungs_register,KML||https://tinyurl.com/yy7ya4g9/ZH/0002_bdg_erw.kml" TargetMode="External"/><Relationship Id="rId544" Type="http://schemas.openxmlformats.org/officeDocument/2006/relationships/hyperlink" Target="https://map.geo.admin.ch/?zoom=13&amp;E=2685401.759&amp;N=1239032.469&amp;layers=ch.kantone.cadastralwebmap-farbe,ch.swisstopo.amtliches-strassenverzeichnis,ch.bfs.gebaeude_wohnungs_register,KML||https://tinyurl.com/yy7ya4g9/ZH/0141_bdg_erw.kml" TargetMode="External"/><Relationship Id="rId751" Type="http://schemas.openxmlformats.org/officeDocument/2006/relationships/hyperlink" Target="https://map.geo.admin.ch/?zoom=13&amp;E=2697092.469&amp;N=1236024.599&amp;layers=ch.kantone.cadastralwebmap-farbe,ch.swisstopo.amtliches-strassenverzeichnis,ch.bfs.gebaeude_wohnungs_register,KML||https://tinyurl.com/yy7ya4g9/ZH/0157_bdg_erw.kml" TargetMode="External"/><Relationship Id="rId849" Type="http://schemas.openxmlformats.org/officeDocument/2006/relationships/hyperlink" Target="https://map.geo.admin.ch/?zoom=13&amp;E=2694909.16&amp;N=1239134.2&amp;layers=ch.kantone.cadastralwebmap-farbe,ch.swisstopo.amtliches-strassenverzeichnis,ch.bfs.gebaeude_wohnungs_register,KML||https://tinyurl.com/yy7ya4g9/ZH/0192_bdg_erw.kml" TargetMode="External"/><Relationship Id="rId1174" Type="http://schemas.openxmlformats.org/officeDocument/2006/relationships/hyperlink" Target="https://map.geo.admin.ch/?zoom=13&amp;E=2674743.918&amp;N=1248866.223&amp;layers=ch.kantone.cadastralwebmap-farbe,ch.swisstopo.amtliches-strassenverzeichnis,ch.bfs.gebaeude_wohnungs_register,KML||https://tinyurl.com/yy7ya4g9/ZH/0250_bdg_erw.kml" TargetMode="External"/><Relationship Id="rId1381" Type="http://schemas.openxmlformats.org/officeDocument/2006/relationships/hyperlink" Target="https://map.geo.admin.ch/?zoom=13&amp;E=2681462.19&amp;N=1248855.088&amp;layers=ch.kantone.cadastralwebmap-farbe,ch.swisstopo.amtliches-strassenverzeichnis,ch.bfs.gebaeude_wohnungs_register,KML||https://tinyurl.com/yy7ya4g9/ZH/0261_bdg_erw.kml" TargetMode="External"/><Relationship Id="rId1479" Type="http://schemas.openxmlformats.org/officeDocument/2006/relationships/hyperlink" Target="https://map.geo.admin.ch/?zoom=13&amp;E=2678121.361&amp;N=1250665.477&amp;layers=ch.kantone.cadastralwebmap-farbe,ch.swisstopo.amtliches-strassenverzeichnis,ch.bfs.gebaeude_wohnungs_register,KML||https://tinyurl.com/yy7ya4g9/ZH/0261_bdg_erw.kml" TargetMode="External"/><Relationship Id="rId183" Type="http://schemas.openxmlformats.org/officeDocument/2006/relationships/hyperlink" Target="https://map.geo.admin.ch/?zoom=13&amp;E=2681708.821&amp;N=1263396.061&amp;layers=ch.kantone.cadastralwebmap-farbe,ch.swisstopo.amtliches-strassenverzeichnis,ch.bfs.gebaeude_wohnungs_register,KML||https://tinyurl.com/yy7ya4g9/ZH/0053_bdg_erw.kml" TargetMode="External"/><Relationship Id="rId390" Type="http://schemas.openxmlformats.org/officeDocument/2006/relationships/hyperlink" Target="https://map.geo.admin.ch/?zoom=13&amp;E=2682406.426&amp;N=1255819.973&amp;layers=ch.kantone.cadastralwebmap-farbe,ch.swisstopo.amtliches-strassenverzeichnis,ch.bfs.gebaeude_wohnungs_register,KML||https://tinyurl.com/yy7ya4g9/ZH/0097_bdg_erw.kml" TargetMode="External"/><Relationship Id="rId404" Type="http://schemas.openxmlformats.org/officeDocument/2006/relationships/hyperlink" Target="https://map.geo.admin.ch/?zoom=13&amp;E=2678611.058&amp;N=1265813.782&amp;layers=ch.kantone.cadastralwebmap-farbe,ch.swisstopo.amtliches-strassenverzeichnis,ch.bfs.gebaeude_wohnungs_register,KML||https://tinyurl.com/yy7ya4g9/ZH/0100_bdg_erw.kml" TargetMode="External"/><Relationship Id="rId611" Type="http://schemas.openxmlformats.org/officeDocument/2006/relationships/hyperlink" Target="https://map.geo.admin.ch/?zoom=13&amp;E=2700305.073&amp;N=1234518.844&amp;layers=ch.kantone.cadastralwebmap-farbe,ch.swisstopo.amtliches-strassenverzeichnis,ch.bfs.gebaeude_wohnungs_register,KML||https://tinyurl.com/yy7ya4g9/ZH/0153_bdg_erw.kml" TargetMode="External"/><Relationship Id="rId1034" Type="http://schemas.openxmlformats.org/officeDocument/2006/relationships/hyperlink" Target="https://map.geo.admin.ch/?zoom=13&amp;E=2699616.64&amp;N=1263683.035&amp;layers=ch.kantone.cadastralwebmap-farbe,ch.swisstopo.amtliches-strassenverzeichnis,ch.bfs.gebaeude_wohnungs_register,KML||https://tinyurl.com/yy7ya4g9/ZH/0230_bdg_erw.kml" TargetMode="External"/><Relationship Id="rId1241" Type="http://schemas.openxmlformats.org/officeDocument/2006/relationships/hyperlink" Target="https://map.geo.admin.ch/?zoom=13&amp;E=2681698.139&amp;N=1249164.95&amp;layers=ch.kantone.cadastralwebmap-farbe,ch.swisstopo.amtliches-strassenverzeichnis,ch.bfs.gebaeude_wohnungs_register,KML||https://tinyurl.com/yy7ya4g9/ZH/0261_bdg_erw.kml" TargetMode="External"/><Relationship Id="rId1339" Type="http://schemas.openxmlformats.org/officeDocument/2006/relationships/hyperlink" Target="https://map.geo.admin.ch/?zoom=13&amp;E=2681269.489&amp;N=1251760.045&amp;layers=ch.kantone.cadastralwebmap-farbe,ch.swisstopo.amtliches-strassenverzeichnis,ch.bfs.gebaeude_wohnungs_register,KML||https://tinyurl.com/yy7ya4g9/ZH/0261_bdg_erw.kml" TargetMode="External"/><Relationship Id="rId250" Type="http://schemas.openxmlformats.org/officeDocument/2006/relationships/hyperlink" Target="https://map.geo.admin.ch/?zoom=13&amp;E=2677360.28&amp;N=1268099.145&amp;layers=ch.kantone.cadastralwebmap-farbe,ch.swisstopo.amtliches-strassenverzeichnis,ch.bfs.gebaeude_wohnungs_register,KML||https://tinyurl.com/yy7ya4g9/ZH/0058_bdg_erw.kml" TargetMode="External"/><Relationship Id="rId488" Type="http://schemas.openxmlformats.org/officeDocument/2006/relationships/hyperlink" Target="https://map.geo.admin.ch/?zoom=13&amp;E=2702521.707&amp;N=1242780.23&amp;layers=ch.kantone.cadastralwebmap-farbe,ch.swisstopo.amtliches-strassenverzeichnis,ch.bfs.gebaeude_wohnungs_register,KML||https://tinyurl.com/yy7ya4g9/ZH/0121_bdg_erw.kml" TargetMode="External"/><Relationship Id="rId695" Type="http://schemas.openxmlformats.org/officeDocument/2006/relationships/hyperlink" Target="https://map.geo.admin.ch/?zoom=13&amp;E=2696009.072&amp;N=1234502.674&amp;layers=ch.kantone.cadastralwebmap-farbe,ch.swisstopo.amtliches-strassenverzeichnis,ch.bfs.gebaeude_wohnungs_register,KML||https://tinyurl.com/yy7ya4g9/ZH/0155_bdg_erw.kml" TargetMode="External"/><Relationship Id="rId709" Type="http://schemas.openxmlformats.org/officeDocument/2006/relationships/hyperlink" Target="https://map.geo.admin.ch/?zoom=13&amp;E=2695293.691&amp;N=1234665.626&amp;layers=ch.kantone.cadastralwebmap-farbe,ch.swisstopo.amtliches-strassenverzeichnis,ch.bfs.gebaeude_wohnungs_register,KML||https://tinyurl.com/yy7ya4g9/ZH/0155_bdg_erw.kml" TargetMode="External"/><Relationship Id="rId916" Type="http://schemas.openxmlformats.org/officeDocument/2006/relationships/hyperlink" Target="https://map.geo.admin.ch/?zoom=13&amp;E=2692111.583&amp;N=1249799.923&amp;layers=ch.kantone.cadastralwebmap-farbe,ch.swisstopo.amtliches-strassenverzeichnis,ch.bfs.gebaeude_wohnungs_register,KML||https://tinyurl.com/yy7ya4g9/ZH/0199_bdg_erw.kml" TargetMode="External"/><Relationship Id="rId1101" Type="http://schemas.openxmlformats.org/officeDocument/2006/relationships/hyperlink" Target="https://map.geo.admin.ch/?zoom=13&amp;E=2675272.041&amp;N=1245622.429&amp;layers=ch.kantone.cadastralwebmap-farbe,ch.swisstopo.amtliches-strassenverzeichnis,ch.bfs.gebaeude_wohnungs_register,KML||https://tinyurl.com/yy7ya4g9/ZH/0242_bdg_erw.kml" TargetMode="External"/><Relationship Id="rId45" Type="http://schemas.openxmlformats.org/officeDocument/2006/relationships/hyperlink" Target="https://map.geo.admin.ch/?zoom=13&amp;E=2675986.395&amp;N=1236129.243&amp;layers=ch.kantone.cadastralwebmap-farbe,ch.swisstopo.amtliches-strassenverzeichnis,ch.bfs.gebaeude_wohnungs_register,KML||https://tinyurl.com/yy7ya4g9/ZH/0002_bdg_erw.kml" TargetMode="External"/><Relationship Id="rId110" Type="http://schemas.openxmlformats.org/officeDocument/2006/relationships/hyperlink" Target="https://map.geo.admin.ch/?zoom=13&amp;E=2673137.443&amp;N=1237692.648&amp;layers=ch.kantone.cadastralwebmap-farbe,ch.swisstopo.amtliches-strassenverzeichnis,ch.bfs.gebaeude_wohnungs_register,KML||https://tinyurl.com/yy7ya4g9/ZH/0011_bdg_erw.kml" TargetMode="External"/><Relationship Id="rId348" Type="http://schemas.openxmlformats.org/officeDocument/2006/relationships/hyperlink" Target="https://map.geo.admin.ch/?zoom=13&amp;E=2676078.304&amp;N=1254598.131&amp;layers=ch.kantone.cadastralwebmap-farbe,ch.swisstopo.amtliches-strassenverzeichnis,ch.bfs.gebaeude_wohnungs_register,KML||https://tinyurl.com/yy7ya4g9/ZH/0084_bdg_erw.kml" TargetMode="External"/><Relationship Id="rId555" Type="http://schemas.openxmlformats.org/officeDocument/2006/relationships/hyperlink" Target="https://map.geo.admin.ch/?zoom=13&amp;E=2683852.914&amp;N=1237699.981&amp;layers=ch.kantone.cadastralwebmap-farbe,ch.swisstopo.amtliches-strassenverzeichnis,ch.bfs.gebaeude_wohnungs_register,KML||https://tinyurl.com/yy7ya4g9/ZH/0141_bdg_erw.kml" TargetMode="External"/><Relationship Id="rId762" Type="http://schemas.openxmlformats.org/officeDocument/2006/relationships/hyperlink" Target="https://map.geo.admin.ch/?zoom=13&amp;E=2697184.963&amp;N=1232960.636&amp;layers=ch.kantone.cadastralwebmap-farbe,ch.swisstopo.amtliches-strassenverzeichnis,ch.bfs.gebaeude_wohnungs_register,KML||https://tinyurl.com/yy7ya4g9/ZH/0158_bdg_erw.kml" TargetMode="External"/><Relationship Id="rId1185" Type="http://schemas.openxmlformats.org/officeDocument/2006/relationships/hyperlink" Target="https://map.geo.admin.ch/?zoom=13&amp;E=2674741.688&amp;N=1249362.46&amp;layers=ch.kantone.cadastralwebmap-farbe,ch.swisstopo.amtliches-strassenverzeichnis,ch.bfs.gebaeude_wohnungs_register,KML||https://tinyurl.com/yy7ya4g9/ZH/0250_bdg_erw.kml" TargetMode="External"/><Relationship Id="rId1392" Type="http://schemas.openxmlformats.org/officeDocument/2006/relationships/hyperlink" Target="https://map.geo.admin.ch/?zoom=13&amp;E=2680321.357&amp;N=1248076.447&amp;layers=ch.kantone.cadastralwebmap-farbe,ch.swisstopo.amtliches-strassenverzeichnis,ch.bfs.gebaeude_wohnungs_register,KML||https://tinyurl.com/yy7ya4g9/ZH/0261_bdg_erw.kml" TargetMode="External"/><Relationship Id="rId1406" Type="http://schemas.openxmlformats.org/officeDocument/2006/relationships/hyperlink" Target="https://map.geo.admin.ch/?zoom=13&amp;E=2683184.174&amp;N=1247073.233&amp;layers=ch.kantone.cadastralwebmap-farbe,ch.swisstopo.amtliches-strassenverzeichnis,ch.bfs.gebaeude_wohnungs_register,KML||https://tinyurl.com/yy7ya4g9/ZH/0261_bdg_erw.kml" TargetMode="External"/><Relationship Id="rId194" Type="http://schemas.openxmlformats.org/officeDocument/2006/relationships/hyperlink" Target="https://map.geo.admin.ch/?zoom=13&amp;E=2682964.475&amp;N=1263671.683&amp;layers=ch.kantone.cadastralwebmap-farbe,ch.swisstopo.amtliches-strassenverzeichnis,ch.bfs.gebaeude_wohnungs_register,KML||https://tinyurl.com/yy7ya4g9/ZH/0053_bdg_erw.kml" TargetMode="External"/><Relationship Id="rId208" Type="http://schemas.openxmlformats.org/officeDocument/2006/relationships/hyperlink" Target="https://map.geo.admin.ch/?zoom=13&amp;E=2681431.995&amp;N=1269768.392&amp;layers=ch.kantone.cadastralwebmap-farbe,ch.swisstopo.amtliches-strassenverzeichnis,ch.bfs.gebaeude_wohnungs_register,KML||https://tinyurl.com/yy7ya4g9/ZH/0055_bdg_erw.kml" TargetMode="External"/><Relationship Id="rId415" Type="http://schemas.openxmlformats.org/officeDocument/2006/relationships/hyperlink" Target="https://map.geo.admin.ch/?zoom=13&amp;E=2677855.444&amp;N=1266823.902&amp;layers=ch.kantone.cadastralwebmap-farbe,ch.swisstopo.amtliches-strassenverzeichnis,ch.bfs.gebaeude_wohnungs_register,KML||https://tinyurl.com/yy7ya4g9/ZH/0100_bdg_erw.kml" TargetMode="External"/><Relationship Id="rId622" Type="http://schemas.openxmlformats.org/officeDocument/2006/relationships/hyperlink" Target="https://map.geo.admin.ch/?zoom=13&amp;E=2701723.392&amp;N=1234329.665&amp;layers=ch.kantone.cadastralwebmap-farbe,ch.swisstopo.amtliches-strassenverzeichnis,ch.bfs.gebaeude_wohnungs_register,KML||https://tinyurl.com/yy7ya4g9/ZH/0153_bdg_erw.kml" TargetMode="External"/><Relationship Id="rId1045" Type="http://schemas.openxmlformats.org/officeDocument/2006/relationships/hyperlink" Target="https://map.geo.admin.ch/?zoom=13&amp;E=2693528.477&amp;N=1263666.234&amp;layers=ch.kantone.cadastralwebmap-farbe,ch.swisstopo.amtliches-strassenverzeichnis,ch.bfs.gebaeude_wohnungs_register,KML||https://tinyurl.com/yy7ya4g9/ZH/0230_bdg_erw.kml" TargetMode="External"/><Relationship Id="rId1252" Type="http://schemas.openxmlformats.org/officeDocument/2006/relationships/hyperlink" Target="https://map.geo.admin.ch/?zoom=13&amp;E=2682959.186&amp;N=1249090.563&amp;layers=ch.kantone.cadastralwebmap-farbe,ch.swisstopo.amtliches-strassenverzeichnis,ch.bfs.gebaeude_wohnungs_register,KML||https://tinyurl.com/yy7ya4g9/ZH/0261_bdg_erw.kml" TargetMode="External"/><Relationship Id="rId261" Type="http://schemas.openxmlformats.org/officeDocument/2006/relationships/hyperlink" Target="https://map.geo.admin.ch/?zoom=13&amp;E=2680940.945&amp;N=1266943.415&amp;layers=ch.kantone.cadastralwebmap-farbe,ch.swisstopo.amtliches-strassenverzeichnis,ch.bfs.gebaeude_wohnungs_register,KML||https://tinyurl.com/yy7ya4g9/ZH/0058_bdg_erw.kml" TargetMode="External"/><Relationship Id="rId499" Type="http://schemas.openxmlformats.org/officeDocument/2006/relationships/hyperlink" Target="https://map.geo.admin.ch/?zoom=13&amp;E=2702740.114&amp;N=1243115.832&amp;layers=ch.kantone.cadastralwebmap-farbe,ch.swisstopo.amtliches-strassenverzeichnis,ch.bfs.gebaeude_wohnungs_register,KML||https://tinyurl.com/yy7ya4g9/ZH/0121_bdg_erw.kml" TargetMode="External"/><Relationship Id="rId927" Type="http://schemas.openxmlformats.org/officeDocument/2006/relationships/hyperlink" Target="https://map.geo.admin.ch/?zoom=13&amp;E=2690288.421&amp;N=1253004.759&amp;layers=ch.kantone.cadastralwebmap-farbe,ch.swisstopo.amtliches-strassenverzeichnis,ch.bfs.gebaeude_wohnungs_register,KML||https://tinyurl.com/yy7ya4g9/ZH/0200_bdg_erw.kml" TargetMode="External"/><Relationship Id="rId1112" Type="http://schemas.openxmlformats.org/officeDocument/2006/relationships/hyperlink" Target="https://map.geo.admin.ch/?zoom=13&amp;E=2672978.572&amp;N=1250899.396&amp;layers=ch.kantone.cadastralwebmap-farbe,ch.swisstopo.amtliches-strassenverzeichnis,ch.bfs.gebaeude_wohnungs_register,KML||https://tinyurl.com/yy7ya4g9/ZH/0243_bdg_erw.kml" TargetMode="External"/><Relationship Id="rId56" Type="http://schemas.openxmlformats.org/officeDocument/2006/relationships/hyperlink" Target="https://map.geo.admin.ch/?zoom=13&amp;E=2676948.951&amp;N=1237303.591&amp;layers=ch.kantone.cadastralwebmap-farbe,ch.swisstopo.amtliches-strassenverzeichnis,ch.bfs.gebaeude_wohnungs_register,KML||https://tinyurl.com/yy7ya4g9/ZH/0002_bdg_erw.kml" TargetMode="External"/><Relationship Id="rId359" Type="http://schemas.openxmlformats.org/officeDocument/2006/relationships/hyperlink" Target="https://map.geo.admin.ch/?zoom=13&amp;E=2680047.692&amp;N=1260919.676&amp;layers=ch.kantone.cadastralwebmap-farbe,ch.swisstopo.amtliches-strassenverzeichnis,ch.bfs.gebaeude_wohnungs_register,KML||https://tinyurl.com/yy7ya4g9/ZH/0089_bdg_erw.kml" TargetMode="External"/><Relationship Id="rId566" Type="http://schemas.openxmlformats.org/officeDocument/2006/relationships/hyperlink" Target="https://map.geo.admin.ch/?zoom=13&amp;E=2684640.806&amp;N=1238273.287&amp;layers=ch.kantone.cadastralwebmap-farbe,ch.swisstopo.amtliches-strassenverzeichnis,ch.bfs.gebaeude_wohnungs_register,KML||https://tinyurl.com/yy7ya4g9/ZH/0141_bdg_erw.kml" TargetMode="External"/><Relationship Id="rId773" Type="http://schemas.openxmlformats.org/officeDocument/2006/relationships/hyperlink" Target="https://map.geo.admin.ch/?zoom=13&amp;E=2689170.588&amp;N=1244460.753&amp;layers=ch.kantone.cadastralwebmap-farbe,ch.swisstopo.amtliches-strassenverzeichnis,ch.bfs.gebaeude_wohnungs_register,KML||https://tinyurl.com/yy7ya4g9/ZH/0161_bdg_erw.kml" TargetMode="External"/><Relationship Id="rId1196" Type="http://schemas.openxmlformats.org/officeDocument/2006/relationships/hyperlink" Target="https://map.geo.admin.ch/?zoom=13&amp;E=2674267.87&amp;N=1248023.102&amp;layers=ch.kantone.cadastralwebmap-farbe,ch.swisstopo.amtliches-strassenverzeichnis,ch.bfs.gebaeude_wohnungs_register,KML||https://tinyurl.com/yy7ya4g9/ZH/0250_bdg_erw.kml" TargetMode="External"/><Relationship Id="rId1417" Type="http://schemas.openxmlformats.org/officeDocument/2006/relationships/hyperlink" Target="https://map.geo.admin.ch/?zoom=13&amp;E=2682427.913&amp;N=1246097.59&amp;layers=ch.kantone.cadastralwebmap-farbe,ch.swisstopo.amtliches-strassenverzeichnis,ch.bfs.gebaeude_wohnungs_register,KML||https://tinyurl.com/yy7ya4g9/ZH/0261_bdg_erw.kml" TargetMode="External"/><Relationship Id="rId121" Type="http://schemas.openxmlformats.org/officeDocument/2006/relationships/hyperlink" Target="https://map.geo.admin.ch/?zoom=13&amp;E=2678283.318&amp;N=1243310.784&amp;layers=ch.kantone.cadastralwebmap-farbe,ch.swisstopo.amtliches-strassenverzeichnis,ch.bfs.gebaeude_wohnungs_register,KML||https://tinyurl.com/yy7ya4g9/ZH/0014_bdg_erw.kml" TargetMode="External"/><Relationship Id="rId219" Type="http://schemas.openxmlformats.org/officeDocument/2006/relationships/hyperlink" Target="https://map.geo.admin.ch/?zoom=13&amp;E=2686507.042&amp;N=1263489.894&amp;layers=ch.kantone.cadastralwebmap-farbe,ch.swisstopo.amtliches-strassenverzeichnis,ch.bfs.gebaeude_wohnungs_register,KML||https://tinyurl.com/yy7ya4g9/ZH/0056_bdg_erw.kml" TargetMode="External"/><Relationship Id="rId426" Type="http://schemas.openxmlformats.org/officeDocument/2006/relationships/hyperlink" Target="https://map.geo.admin.ch/?zoom=13&amp;E=2676075.462&amp;N=1260382.586&amp;layers=ch.kantone.cadastralwebmap-farbe,ch.swisstopo.amtliches-strassenverzeichnis,ch.bfs.gebaeude_wohnungs_register,KML||https://tinyurl.com/yy7ya4g9/ZH/0101_bdg_erw.kml" TargetMode="External"/><Relationship Id="rId633" Type="http://schemas.openxmlformats.org/officeDocument/2006/relationships/hyperlink" Target="https://map.geo.admin.ch/?zoom=13&amp;E=2701336.487&amp;N=1233623.575&amp;layers=ch.kantone.cadastralwebmap-farbe,ch.swisstopo.amtliches-strassenverzeichnis,ch.bfs.gebaeude_wohnungs_register,KML||https://tinyurl.com/yy7ya4g9/ZH/0153_bdg_erw.kml" TargetMode="External"/><Relationship Id="rId980" Type="http://schemas.openxmlformats.org/officeDocument/2006/relationships/hyperlink" Target="https://map.geo.admin.ch/?zoom=13&amp;E=2698734.751&amp;N=1261199.761&amp;layers=ch.kantone.cadastralwebmap-farbe,ch.swisstopo.amtliches-strassenverzeichnis,ch.bfs.gebaeude_wohnungs_register,KML||https://tinyurl.com/yy7ya4g9/ZH/0230_bdg_erw.kml" TargetMode="External"/><Relationship Id="rId1056" Type="http://schemas.openxmlformats.org/officeDocument/2006/relationships/hyperlink" Target="https://map.geo.admin.ch/?zoom=13&amp;E=2699354.93&amp;N=1262643.034&amp;layers=ch.kantone.cadastralwebmap-farbe,ch.swisstopo.amtliches-strassenverzeichnis,ch.bfs.gebaeude_wohnungs_register,KML||https://tinyurl.com/yy7ya4g9/ZH/0230_bdg_erw.kml" TargetMode="External"/><Relationship Id="rId1263" Type="http://schemas.openxmlformats.org/officeDocument/2006/relationships/hyperlink" Target="https://map.geo.admin.ch/?zoom=13&amp;E=2685628.883&amp;N=1248765.253&amp;layers=ch.kantone.cadastralwebmap-farbe,ch.swisstopo.amtliches-strassenverzeichnis,ch.bfs.gebaeude_wohnungs_register,KML||https://tinyurl.com/yy7ya4g9/ZH/0261_bdg_erw.kml" TargetMode="External"/><Relationship Id="rId840" Type="http://schemas.openxmlformats.org/officeDocument/2006/relationships/hyperlink" Target="https://map.geo.admin.ch/?zoom=13&amp;E=2694458.592&amp;N=1239869.187&amp;layers=ch.kantone.cadastralwebmap-farbe,ch.swisstopo.amtliches-strassenverzeichnis,ch.bfs.gebaeude_wohnungs_register,KML||https://tinyurl.com/yy7ya4g9/ZH/0192_bdg_erw.kml" TargetMode="External"/><Relationship Id="rId938" Type="http://schemas.openxmlformats.org/officeDocument/2006/relationships/hyperlink" Target="https://map.geo.admin.ch/?zoom=13&amp;E=2691159.597&amp;N=1251869.663&amp;layers=ch.kantone.cadastralwebmap-farbe,ch.swisstopo.amtliches-strassenverzeichnis,ch.bfs.gebaeude_wohnungs_register,KML||https://tinyurl.com/yy7ya4g9/ZH/0200_bdg_erw.kml" TargetMode="External"/><Relationship Id="rId1470" Type="http://schemas.openxmlformats.org/officeDocument/2006/relationships/hyperlink" Target="https://map.geo.admin.ch/?zoom=13&amp;E=2686021.222&amp;N=1249283.234&amp;layers=ch.kantone.cadastralwebmap-farbe,ch.swisstopo.amtliches-strassenverzeichnis,ch.bfs.gebaeude_wohnungs_register,KML||https://tinyurl.com/yy7ya4g9/ZH/0261_bdg_erw.kml" TargetMode="External"/><Relationship Id="rId67" Type="http://schemas.openxmlformats.org/officeDocument/2006/relationships/hyperlink" Target="https://map.geo.admin.ch/?zoom=13&amp;E=2682770.604&amp;N=1233595.622&amp;layers=ch.kantone.cadastralwebmap-farbe,ch.swisstopo.amtliches-strassenverzeichnis,ch.bfs.gebaeude_wohnungs_register,KML||https://tinyurl.com/yy7ya4g9/ZH/0004_bdg_erw.kml" TargetMode="External"/><Relationship Id="rId272" Type="http://schemas.openxmlformats.org/officeDocument/2006/relationships/hyperlink" Target="https://map.geo.admin.ch/?zoom=13&amp;E=2679184.259&amp;N=1262147.145&amp;layers=ch.kantone.cadastralwebmap-farbe,ch.swisstopo.amtliches-strassenverzeichnis,ch.bfs.gebaeude_wohnungs_register,KML||https://tinyurl.com/yy7ya4g9/ZH/0060_bdg_erw.kml" TargetMode="External"/><Relationship Id="rId577" Type="http://schemas.openxmlformats.org/officeDocument/2006/relationships/hyperlink" Target="https://map.geo.admin.ch/?zoom=13&amp;E=2684720.887&amp;N=1239214.677&amp;layers=ch.kantone.cadastralwebmap-farbe,ch.swisstopo.amtliches-strassenverzeichnis,ch.bfs.gebaeude_wohnungs_register,KML||https://tinyurl.com/yy7ya4g9/ZH/0141_bdg_erw.kml" TargetMode="External"/><Relationship Id="rId700" Type="http://schemas.openxmlformats.org/officeDocument/2006/relationships/hyperlink" Target="https://map.geo.admin.ch/?zoom=13&amp;E=2696044.51&amp;N=1233916.548&amp;layers=ch.kantone.cadastralwebmap-farbe,ch.swisstopo.amtliches-strassenverzeichnis,ch.bfs.gebaeude_wohnungs_register,KML||https://tinyurl.com/yy7ya4g9/ZH/0155_bdg_erw.kml" TargetMode="External"/><Relationship Id="rId1123" Type="http://schemas.openxmlformats.org/officeDocument/2006/relationships/hyperlink" Target="https://map.geo.admin.ch/?zoom=13&amp;E=2673257.458&amp;N=1253326.22&amp;layers=ch.kantone.cadastralwebmap-farbe,ch.swisstopo.amtliches-strassenverzeichnis,ch.bfs.gebaeude_wohnungs_register,KML||https://tinyurl.com/yy7ya4g9/ZH/0244_bdg_erw.kml" TargetMode="External"/><Relationship Id="rId1330" Type="http://schemas.openxmlformats.org/officeDocument/2006/relationships/hyperlink" Target="https://map.geo.admin.ch/?zoom=13&amp;E=2682313.606&amp;N=1249663.373&amp;layers=ch.kantone.cadastralwebmap-farbe,ch.swisstopo.amtliches-strassenverzeichnis,ch.bfs.gebaeude_wohnungs_register,KML||https://tinyurl.com/yy7ya4g9/ZH/0261_bdg_erw.kml" TargetMode="External"/><Relationship Id="rId1428" Type="http://schemas.openxmlformats.org/officeDocument/2006/relationships/hyperlink" Target="https://map.geo.admin.ch/?zoom=13&amp;E=2683974.433&amp;N=1247586.369&amp;layers=ch.kantone.cadastralwebmap-farbe,ch.swisstopo.amtliches-strassenverzeichnis,ch.bfs.gebaeude_wohnungs_register,KML||https://tinyurl.com/yy7ya4g9/ZH/0261_bdg_erw.kml" TargetMode="External"/><Relationship Id="rId132" Type="http://schemas.openxmlformats.org/officeDocument/2006/relationships/hyperlink" Target="https://map.geo.admin.ch/?zoom=13&amp;E=2683254.271&amp;N=1261506.258&amp;layers=ch.kantone.cadastralwebmap-farbe,ch.swisstopo.amtliches-strassenverzeichnis,ch.bfs.gebaeude_wohnungs_register,KML||https://tinyurl.com/yy7ya4g9/ZH/0051_bdg_erw.kml" TargetMode="External"/><Relationship Id="rId784" Type="http://schemas.openxmlformats.org/officeDocument/2006/relationships/hyperlink" Target="https://map.geo.admin.ch/?zoom=13&amp;E=2700143.358&amp;N=1250614.421&amp;layers=ch.kantone.cadastralwebmap-farbe,ch.swisstopo.amtliches-strassenverzeichnis,ch.bfs.gebaeude_wohnungs_register,KML||https://tinyurl.com/yy7ya4g9/ZH/0178_bdg_erw.kml" TargetMode="External"/><Relationship Id="rId991" Type="http://schemas.openxmlformats.org/officeDocument/2006/relationships/hyperlink" Target="https://map.geo.admin.ch/?zoom=13&amp;E=2699670.337&amp;N=1263945.92&amp;layers=ch.kantone.cadastralwebmap-farbe,ch.swisstopo.amtliches-strassenverzeichnis,ch.bfs.gebaeude_wohnungs_register,KML||https://tinyurl.com/yy7ya4g9/ZH/0230_bdg_erw.kml" TargetMode="External"/><Relationship Id="rId1067" Type="http://schemas.openxmlformats.org/officeDocument/2006/relationships/hyperlink" Target="https://map.geo.admin.ch/?zoom=13&amp;E=2697526.963&amp;N=1260702.529&amp;layers=ch.kantone.cadastralwebmap-farbe,ch.swisstopo.amtliches-strassenverzeichnis,ch.bfs.gebaeude_wohnungs_register,KML||https://tinyurl.com/yy7ya4g9/ZH/0230_bdg_erw.kml" TargetMode="External"/><Relationship Id="rId437" Type="http://schemas.openxmlformats.org/officeDocument/2006/relationships/hyperlink" Target="https://map.geo.admin.ch/?zoom=13&amp;E=2703237.779&amp;N=1234930.29&amp;layers=ch.kantone.cadastralwebmap-farbe,ch.swisstopo.amtliches-strassenverzeichnis,ch.bfs.gebaeude_wohnungs_register,KML||https://tinyurl.com/yy7ya4g9/ZH/0112_bdg_erw.kml" TargetMode="External"/><Relationship Id="rId644" Type="http://schemas.openxmlformats.org/officeDocument/2006/relationships/hyperlink" Target="https://map.geo.admin.ch/?zoom=13&amp;E=2688406.453&amp;N=1240705.219&amp;layers=ch.kantone.cadastralwebmap-farbe,ch.swisstopo.amtliches-strassenverzeichnis,ch.bfs.gebaeude_wohnungs_register,KML||https://tinyurl.com/yy7ya4g9/ZH/0154_bdg_erw.kml" TargetMode="External"/><Relationship Id="rId851" Type="http://schemas.openxmlformats.org/officeDocument/2006/relationships/hyperlink" Target="https://map.geo.admin.ch/?zoom=13&amp;E=2695262.452&amp;N=1238642.163&amp;layers=ch.kantone.cadastralwebmap-farbe,ch.swisstopo.amtliches-strassenverzeichnis,ch.bfs.gebaeude_wohnungs_register,KML||https://tinyurl.com/yy7ya4g9/ZH/0192_bdg_erw.kml" TargetMode="External"/><Relationship Id="rId1274" Type="http://schemas.openxmlformats.org/officeDocument/2006/relationships/hyperlink" Target="https://map.geo.admin.ch/?zoom=13&amp;E=2685656.476&amp;N=1245894.126&amp;layers=ch.kantone.cadastralwebmap-farbe,ch.swisstopo.amtliches-strassenverzeichnis,ch.bfs.gebaeude_wohnungs_register,KML||https://tinyurl.com/yy7ya4g9/ZH/0261_bdg_erw.kml" TargetMode="External"/><Relationship Id="rId1481" Type="http://schemas.openxmlformats.org/officeDocument/2006/relationships/hyperlink" Target="https://map.geo.admin.ch/?zoom=13&amp;E=2693361.236&amp;N=1231221.49&amp;layers=ch.kantone.cadastralwebmap-farbe,ch.swisstopo.amtliches-strassenverzeichnis,ch.bfs.gebaeude_wohnungs_register,KML||https://tinyurl.com/yy7ya4g9/ZH/0293_bdg_erw.kml" TargetMode="External"/><Relationship Id="rId283" Type="http://schemas.openxmlformats.org/officeDocument/2006/relationships/hyperlink" Target="https://map.geo.admin.ch/?zoom=13&amp;E=2684678.949&amp;N=1253783.642&amp;layers=ch.kantone.cadastralwebmap-farbe,ch.swisstopo.amtliches-strassenverzeichnis,ch.bfs.gebaeude_wohnungs_register,KML||https://tinyurl.com/yy7ya4g9/ZH/0066_bdg_erw.kml" TargetMode="External"/><Relationship Id="rId490" Type="http://schemas.openxmlformats.org/officeDocument/2006/relationships/hyperlink" Target="https://map.geo.admin.ch/?zoom=13&amp;E=2702720.7&amp;N=1242994.089&amp;layers=ch.kantone.cadastralwebmap-farbe,ch.swisstopo.amtliches-strassenverzeichnis,ch.bfs.gebaeude_wohnungs_register,KML||https://tinyurl.com/yy7ya4g9/ZH/0121_bdg_erw.kml" TargetMode="External"/><Relationship Id="rId504" Type="http://schemas.openxmlformats.org/officeDocument/2006/relationships/hyperlink" Target="https://map.geo.admin.ch/?zoom=13&amp;E=2703761.633&amp;N=1243241.58&amp;layers=ch.kantone.cadastralwebmap-farbe,ch.swisstopo.amtliches-strassenverzeichnis,ch.bfs.gebaeude_wohnungs_register,KML||https://tinyurl.com/yy7ya4g9/ZH/0121_bdg_erw.kml" TargetMode="External"/><Relationship Id="rId711" Type="http://schemas.openxmlformats.org/officeDocument/2006/relationships/hyperlink" Target="https://map.geo.admin.ch/?zoom=13&amp;E=2694561.566&amp;N=1234574.576&amp;layers=ch.kantone.cadastralwebmap-farbe,ch.swisstopo.amtliches-strassenverzeichnis,ch.bfs.gebaeude_wohnungs_register,KML||https://tinyurl.com/yy7ya4g9/ZH/0155_bdg_erw.kml" TargetMode="External"/><Relationship Id="rId949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134" Type="http://schemas.openxmlformats.org/officeDocument/2006/relationships/hyperlink" Target="https://map.geo.admin.ch/?zoom=13&amp;E=2676437.731&amp;N=1250578.457&amp;layers=ch.kantone.cadastralwebmap-farbe,ch.swisstopo.amtliches-strassenverzeichnis,ch.bfs.gebaeude_wohnungs_register,KML||https://tinyurl.com/yy7ya4g9/ZH/0247_bdg_erw.kml" TargetMode="External"/><Relationship Id="rId1341" Type="http://schemas.openxmlformats.org/officeDocument/2006/relationships/hyperlink" Target="https://map.geo.admin.ch/?zoom=13&amp;E=2681841.757&amp;N=1253218.374&amp;layers=ch.kantone.cadastralwebmap-farbe,ch.swisstopo.amtliches-strassenverzeichnis,ch.bfs.gebaeude_wohnungs_register,KML||https://tinyurl.com/yy7ya4g9/ZH/0261_bdg_erw.kml" TargetMode="External"/><Relationship Id="rId78" Type="http://schemas.openxmlformats.org/officeDocument/2006/relationships/hyperlink" Target="https://map.geo.admin.ch/?zoom=13&amp;E=2682841.664&amp;N=1231166.849&amp;layers=ch.kantone.cadastralwebmap-farbe,ch.swisstopo.amtliches-strassenverzeichnis,ch.bfs.gebaeude_wohnungs_register,KML||https://tinyurl.com/yy7ya4g9/ZH/0006_bdg_erw.kml" TargetMode="External"/><Relationship Id="rId143" Type="http://schemas.openxmlformats.org/officeDocument/2006/relationships/hyperlink" Target="https://map.geo.admin.ch/?zoom=13&amp;E=2690305.462&amp;N=1255364.323&amp;layers=ch.kantone.cadastralwebmap-farbe,ch.swisstopo.amtliches-strassenverzeichnis,ch.bfs.gebaeude_wohnungs_register,KML||https://tinyurl.com/yy7ya4g9/ZH/0052_bdg_erw.kml" TargetMode="External"/><Relationship Id="rId350" Type="http://schemas.openxmlformats.org/officeDocument/2006/relationships/hyperlink" Target="https://map.geo.admin.ch/?zoom=13&amp;E=2675542.935&amp;N=1254767.633&amp;layers=ch.kantone.cadastralwebmap-farbe,ch.swisstopo.amtliches-strassenverzeichnis,ch.bfs.gebaeude_wohnungs_register,KML||https://tinyurl.com/yy7ya4g9/ZH/0084_bdg_erw.kml" TargetMode="External"/><Relationship Id="rId588" Type="http://schemas.openxmlformats.org/officeDocument/2006/relationships/hyperlink" Target="https://map.geo.admin.ch/?zoom=13&amp;E=2688651.874&amp;N=1237649.86&amp;layers=ch.kantone.cadastralwebmap-farbe,ch.swisstopo.amtliches-strassenverzeichnis,ch.bfs.gebaeude_wohnungs_register,KML||https://tinyurl.com/yy7ya4g9/ZH/0152_bdg_erw.kml" TargetMode="External"/><Relationship Id="rId795" Type="http://schemas.openxmlformats.org/officeDocument/2006/relationships/hyperlink" Target="https://map.geo.admin.ch/?zoom=13&amp;E=2689818.2&amp;N=1249373.587&amp;layers=ch.kantone.cadastralwebmap-farbe,ch.swisstopo.amtliches-strassenverzeichnis,ch.bfs.gebaeude_wohnungs_register,KML||https://tinyurl.com/yy7ya4g9/ZH/0191_bdg_erw.kml" TargetMode="External"/><Relationship Id="rId809" Type="http://schemas.openxmlformats.org/officeDocument/2006/relationships/hyperlink" Target="https://map.geo.admin.ch/?zoom=13&amp;E=2687976.78&amp;N=1250973.187&amp;layers=ch.kantone.cadastralwebmap-farbe,ch.swisstopo.amtliches-strassenverzeichnis,ch.bfs.gebaeude_wohnungs_register,KML||https://tinyurl.com/yy7ya4g9/ZH/0191_bdg_erw.kml" TargetMode="External"/><Relationship Id="rId1201" Type="http://schemas.openxmlformats.org/officeDocument/2006/relationships/hyperlink" Target="https://map.geo.admin.ch/?zoom=13&amp;E=2674345.533&amp;N=1248441.456&amp;layers=ch.kantone.cadastralwebmap-farbe,ch.swisstopo.amtliches-strassenverzeichnis,ch.bfs.gebaeude_wohnungs_register,KML||https://tinyurl.com/yy7ya4g9/ZH/0250_bdg_erw.kml" TargetMode="External"/><Relationship Id="rId1439" Type="http://schemas.openxmlformats.org/officeDocument/2006/relationships/hyperlink" Target="https://map.geo.admin.ch/?zoom=13&amp;E=2678033.792&amp;N=1250611.387&amp;layers=ch.kantone.cadastralwebmap-farbe,ch.swisstopo.amtliches-strassenverzeichnis,ch.bfs.gebaeude_wohnungs_register,KML||https://tinyurl.com/yy7ya4g9/ZH/0261_bdg_erw.kml" TargetMode="External"/><Relationship Id="rId9" Type="http://schemas.openxmlformats.org/officeDocument/2006/relationships/hyperlink" Target="https://map.geo.admin.ch/?zoom=13&amp;E=2675925.902&amp;N=1237767.437&amp;layers=ch.kantone.cadastralwebmap-farbe,ch.swisstopo.amtliches-strassenverzeichnis,ch.bfs.gebaeude_wohnungs_register,KML||https://tinyurl.com/yy7ya4g9/ZH/0002_bdg_erw.kml" TargetMode="External"/><Relationship Id="rId210" Type="http://schemas.openxmlformats.org/officeDocument/2006/relationships/hyperlink" Target="https://map.geo.admin.ch/?zoom=13&amp;E=2681622.42&amp;N=1269711.968&amp;layers=ch.kantone.cadastralwebmap-farbe,ch.swisstopo.amtliches-strassenverzeichnis,ch.bfs.gebaeude_wohnungs_register,KML||https://tinyurl.com/yy7ya4g9/ZH/0055_bdg_erw.kml" TargetMode="External"/><Relationship Id="rId448" Type="http://schemas.openxmlformats.org/officeDocument/2006/relationships/hyperlink" Target="https://map.geo.admin.ch/?zoom=13&amp;E=2701596.466&amp;N=1237347.794&amp;layers=ch.kantone.cadastralwebmap-farbe,ch.swisstopo.amtliches-strassenverzeichnis,ch.bfs.gebaeude_wohnungs_register,KML||https://tinyurl.com/yy7ya4g9/ZH/0116_bdg_erw.kml" TargetMode="External"/><Relationship Id="rId655" Type="http://schemas.openxmlformats.org/officeDocument/2006/relationships/hyperlink" Target="https://map.geo.admin.ch/?zoom=13&amp;E=2687410.679&amp;N=1242319.561&amp;layers=ch.kantone.cadastralwebmap-farbe,ch.swisstopo.amtliches-strassenverzeichnis,ch.bfs.gebaeude_wohnungs_register,KML||https://tinyurl.com/yy7ya4g9/ZH/0154_bdg_erw.kml" TargetMode="External"/><Relationship Id="rId862" Type="http://schemas.openxmlformats.org/officeDocument/2006/relationships/hyperlink" Target="https://map.geo.admin.ch/?zoom=13&amp;E=2689782.034&amp;N=1245812.904&amp;layers=ch.kantone.cadastralwebmap-farbe,ch.swisstopo.amtliches-strassenverzeichnis,ch.bfs.gebaeude_wohnungs_register,KML||https://tinyurl.com/yy7ya4g9/ZH/0195_bdg_erw.kml" TargetMode="External"/><Relationship Id="rId1078" Type="http://schemas.openxmlformats.org/officeDocument/2006/relationships/hyperlink" Target="https://map.geo.admin.ch/?zoom=13&amp;E=2695854.476&amp;N=1262381.655&amp;layers=ch.kantone.cadastralwebmap-farbe,ch.swisstopo.amtliches-strassenverzeichnis,ch.bfs.gebaeude_wohnungs_register,KML||https://tinyurl.com/yy7ya4g9/ZH/0230_bdg_erw.kml" TargetMode="External"/><Relationship Id="rId1285" Type="http://schemas.openxmlformats.org/officeDocument/2006/relationships/hyperlink" Target="https://map.geo.admin.ch/?zoom=13&amp;E=2685741.163&amp;N=1245246.911&amp;layers=ch.kantone.cadastralwebmap-farbe,ch.swisstopo.amtliches-strassenverzeichnis,ch.bfs.gebaeude_wohnungs_register,KML||https://tinyurl.com/yy7ya4g9/ZH/0261_bdg_erw.kml" TargetMode="External"/><Relationship Id="rId1492" Type="http://schemas.openxmlformats.org/officeDocument/2006/relationships/hyperlink" Target="https://map.geo.admin.ch/?zoom=13&amp;E=2696943.91&amp;N=1252151.921&amp;layers=ch.kantone.cadastralwebmap-farbe,ch.swisstopo.amtliches-strassenverzeichnis,ch.bfs.gebaeude_wohnungs_register,KML||https://tinyurl.com/yy7ya4g9/ZH/0296_bdg_erw.kml" TargetMode="External"/><Relationship Id="rId1506" Type="http://schemas.openxmlformats.org/officeDocument/2006/relationships/hyperlink" Target="https://map.geo.admin.ch/?zoom=13&amp;E=2701514.637&amp;N=1264780.738&amp;layers=ch.kantone.cadastralwebmap-farbe,ch.swisstopo.amtliches-strassenverzeichnis,ch.bfs.gebaeude_wohnungs_register,KML||https://tinyurl.com/yy7ya4g9/ZH/0298_bdg_erw.kml" TargetMode="External"/><Relationship Id="rId294" Type="http://schemas.openxmlformats.org/officeDocument/2006/relationships/hyperlink" Target="https://map.geo.admin.ch/?zoom=13&amp;E=2685704.064&amp;N=1253392.959&amp;layers=ch.kantone.cadastralwebmap-farbe,ch.swisstopo.amtliches-strassenverzeichnis,ch.bfs.gebaeude_wohnungs_register,KML||https://tinyurl.com/yy7ya4g9/ZH/0066_bdg_erw.kml" TargetMode="External"/><Relationship Id="rId308" Type="http://schemas.openxmlformats.org/officeDocument/2006/relationships/hyperlink" Target="https://map.geo.admin.ch/?zoom=13&amp;E=2682853.889&amp;N=1273542.261&amp;layers=ch.kantone.cadastralwebmap-farbe,ch.swisstopo.amtliches-strassenverzeichnis,ch.bfs.gebaeude_wohnungs_register,KML||https://tinyurl.com/yy7ya4g9/ZH/0067_bdg_erw.kml" TargetMode="External"/><Relationship Id="rId515" Type="http://schemas.openxmlformats.org/officeDocument/2006/relationships/hyperlink" Target="https://map.geo.admin.ch/?zoom=13&amp;E=2681843.772&amp;N=1239802.184&amp;layers=ch.kantone.cadastralwebmap-farbe,ch.swisstopo.amtliches-strassenverzeichnis,ch.bfs.gebaeude_wohnungs_register,KML||https://tinyurl.com/yy7ya4g9/ZH/0131_bdg_erw.kml" TargetMode="External"/><Relationship Id="rId722" Type="http://schemas.openxmlformats.org/officeDocument/2006/relationships/hyperlink" Target="https://map.geo.admin.ch/?zoom=13&amp;E=2694969.472&amp;N=1234327.546&amp;layers=ch.kantone.cadastralwebmap-farbe,ch.swisstopo.amtliches-strassenverzeichnis,ch.bfs.gebaeude_wohnungs_register,KML||https://tinyurl.com/yy7ya4g9/ZH/0155_bdg_erw.kml" TargetMode="External"/><Relationship Id="rId1145" Type="http://schemas.openxmlformats.org/officeDocument/2006/relationships/hyperlink" Target="https://map.geo.admin.ch/?zoom=13&amp;E=2676092.268&amp;N=1249836.901&amp;layers=ch.kantone.cadastralwebmap-farbe,ch.swisstopo.amtliches-strassenverzeichnis,ch.bfs.gebaeude_wohnungs_register,KML||https://tinyurl.com/yy7ya4g9/ZH/0247_bdg_erw.kml" TargetMode="External"/><Relationship Id="rId1352" Type="http://schemas.openxmlformats.org/officeDocument/2006/relationships/hyperlink" Target="https://map.geo.admin.ch/?zoom=13&amp;E=2683629.597&amp;N=1252376.138&amp;layers=ch.kantone.cadastralwebmap-farbe,ch.swisstopo.amtliches-strassenverzeichnis,ch.bfs.gebaeude_wohnungs_register,KML||https://tinyurl.com/yy7ya4g9/ZH/0261_bdg_erw.kml" TargetMode="External"/><Relationship Id="rId89" Type="http://schemas.openxmlformats.org/officeDocument/2006/relationships/hyperlink" Target="https://map.geo.admin.ch/?zoom=13&amp;E=2677060.555&amp;N=1232830.737&amp;layers=ch.kantone.cadastralwebmap-farbe,ch.swisstopo.amtliches-strassenverzeichnis,ch.bfs.gebaeude_wohnungs_register,KML||https://tinyurl.com/yy7ya4g9/ZH/0009_bdg_erw.kml" TargetMode="External"/><Relationship Id="rId154" Type="http://schemas.openxmlformats.org/officeDocument/2006/relationships/hyperlink" Target="https://map.geo.admin.ch/?zoom=13&amp;E=2689803.163&amp;N=1255759.376&amp;layers=ch.kantone.cadastralwebmap-farbe,ch.swisstopo.amtliches-strassenverzeichnis,ch.bfs.gebaeude_wohnungs_register,KML||https://tinyurl.com/yy7ya4g9/ZH/0052_bdg_erw.kml" TargetMode="External"/><Relationship Id="rId361" Type="http://schemas.openxmlformats.org/officeDocument/2006/relationships/hyperlink" Target="https://map.geo.admin.ch/?zoom=13&amp;E=2679487.91&amp;N=1261443.476&amp;layers=ch.kantone.cadastralwebmap-farbe,ch.swisstopo.amtliches-strassenverzeichnis,ch.bfs.gebaeude_wohnungs_register,KML||https://tinyurl.com/yy7ya4g9/ZH/0089_bdg_erw.kml" TargetMode="External"/><Relationship Id="rId599" Type="http://schemas.openxmlformats.org/officeDocument/2006/relationships/hyperlink" Target="https://map.geo.admin.ch/?zoom=13&amp;E=2703275.539&amp;N=1233795.219&amp;layers=ch.kantone.cadastralwebmap-farbe,ch.swisstopo.amtliches-strassenverzeichnis,ch.bfs.gebaeude_wohnungs_register,KML||https://tinyurl.com/yy7ya4g9/ZH/0153_bdg_erw.kml" TargetMode="External"/><Relationship Id="rId1005" Type="http://schemas.openxmlformats.org/officeDocument/2006/relationships/hyperlink" Target="https://map.geo.admin.ch/?zoom=13&amp;E=2695380.335&amp;N=1260862.965&amp;layers=ch.kantone.cadastralwebmap-farbe,ch.swisstopo.amtliches-strassenverzeichnis,ch.bfs.gebaeude_wohnungs_register,KML||https://tinyurl.com/yy7ya4g9/ZH/0230_bdg_erw.kml" TargetMode="External"/><Relationship Id="rId1212" Type="http://schemas.openxmlformats.org/officeDocument/2006/relationships/hyperlink" Target="https://map.geo.admin.ch/?zoom=13&amp;E=2674299.833&amp;N=1247108.602&amp;layers=ch.kantone.cadastralwebmap-farbe,ch.swisstopo.amtliches-strassenverzeichnis,ch.bfs.gebaeude_wohnungs_register,KML||https://tinyurl.com/yy7ya4g9/ZH/0250_bdg_erw.kml" TargetMode="External"/><Relationship Id="rId459" Type="http://schemas.openxmlformats.org/officeDocument/2006/relationships/hyperlink" Target="https://map.geo.admin.ch/?zoom=13&amp;E=2705781.386&amp;N=1240564.559&amp;layers=ch.kantone.cadastralwebmap-farbe,ch.swisstopo.amtliches-strassenverzeichnis,ch.bfs.gebaeude_wohnungs_register,KML||https://tinyurl.com/yy7ya4g9/ZH/0117_bdg_erw.kml" TargetMode="External"/><Relationship Id="rId666" Type="http://schemas.openxmlformats.org/officeDocument/2006/relationships/hyperlink" Target="https://map.geo.admin.ch/?zoom=13&amp;E=2685868.099&amp;N=1242489.334&amp;layers=ch.kantone.cadastralwebmap-farbe,ch.swisstopo.amtliches-strassenverzeichnis,ch.bfs.gebaeude_wohnungs_register,KML||https://tinyurl.com/yy7ya4g9/ZH/0154_bdg_erw.kml" TargetMode="External"/><Relationship Id="rId873" Type="http://schemas.openxmlformats.org/officeDocument/2006/relationships/hyperlink" Target="https://map.geo.admin.ch/?zoom=13&amp;E=2694215.422&amp;N=1241613.962&amp;layers=ch.kantone.cadastralwebmap-farbe,ch.swisstopo.amtliches-strassenverzeichnis,ch.bfs.gebaeude_wohnungs_register,KML||https://tinyurl.com/yy7ya4g9/ZH/0195_bdg_erw.kml" TargetMode="External"/><Relationship Id="rId1089" Type="http://schemas.openxmlformats.org/officeDocument/2006/relationships/hyperlink" Target="https://map.geo.admin.ch/?zoom=13&amp;E=2699941.49&amp;N=1263449.61&amp;layers=ch.kantone.cadastralwebmap-farbe,ch.swisstopo.amtliches-strassenverzeichnis,ch.bfs.gebaeude_wohnungs_register,KML||https://tinyurl.com/yy7ya4g9/ZH/0230_bdg_erw.kml" TargetMode="External"/><Relationship Id="rId1296" Type="http://schemas.openxmlformats.org/officeDocument/2006/relationships/hyperlink" Target="https://map.geo.admin.ch/?zoom=13&amp;E=2680203.692&amp;N=1248562.06&amp;layers=ch.kantone.cadastralwebmap-farbe,ch.swisstopo.amtliches-strassenverzeichnis,ch.bfs.gebaeude_wohnungs_register,KML||https://tinyurl.com/yy7ya4g9/ZH/0261_bdg_erw.kml" TargetMode="External"/><Relationship Id="rId16" Type="http://schemas.openxmlformats.org/officeDocument/2006/relationships/hyperlink" Target="https://map.geo.admin.ch/?zoom=13&amp;E=2676647.455&amp;N=1236430.613&amp;layers=ch.kantone.cadastralwebmap-farbe,ch.swisstopo.amtliches-strassenverzeichnis,ch.bfs.gebaeude_wohnungs_register,KML||https://tinyurl.com/yy7ya4g9/ZH/0002_bdg_erw.kml" TargetMode="External"/><Relationship Id="rId221" Type="http://schemas.openxmlformats.org/officeDocument/2006/relationships/hyperlink" Target="https://map.geo.admin.ch/?zoom=13&amp;E=2686886.474&amp;N=1261836.663&amp;layers=ch.kantone.cadastralwebmap-farbe,ch.swisstopo.amtliches-strassenverzeichnis,ch.bfs.gebaeude_wohnungs_register,KML||https://tinyurl.com/yy7ya4g9/ZH/0056_bdg_erw.kml" TargetMode="External"/><Relationship Id="rId319" Type="http://schemas.openxmlformats.org/officeDocument/2006/relationships/hyperlink" Target="https://map.geo.admin.ch/?zoom=13&amp;E=2679955.44&amp;N=1273224.876&amp;layers=ch.kantone.cadastralwebmap-farbe,ch.swisstopo.amtliches-strassenverzeichnis,ch.bfs.gebaeude_wohnungs_register,KML||https://tinyurl.com/yy7ya4g9/ZH/0071_bdg_erw.kml" TargetMode="External"/><Relationship Id="rId526" Type="http://schemas.openxmlformats.org/officeDocument/2006/relationships/hyperlink" Target="https://map.geo.admin.ch/?zoom=13&amp;E=2686159.122&amp;N=1237202.714&amp;layers=ch.kantone.cadastralwebmap-farbe,ch.swisstopo.amtliches-strassenverzeichnis,ch.bfs.gebaeude_wohnungs_register,KML||https://tinyurl.com/yy7ya4g9/ZH/0137_bdg_erw.kml" TargetMode="External"/><Relationship Id="rId1156" Type="http://schemas.openxmlformats.org/officeDocument/2006/relationships/hyperlink" Target="https://map.geo.admin.ch/?zoom=13&amp;E=2677587.606&amp;N=1246588.203&amp;layers=ch.kantone.cadastralwebmap-farbe,ch.swisstopo.amtliches-strassenverzeichnis,ch.bfs.gebaeude_wohnungs_register,KML||https://tinyurl.com/yy7ya4g9/ZH/0248_bdg_erw.kml" TargetMode="External"/><Relationship Id="rId1363" Type="http://schemas.openxmlformats.org/officeDocument/2006/relationships/hyperlink" Target="https://map.geo.admin.ch/?zoom=13&amp;E=2683226.681&amp;N=1247706.58&amp;layers=ch.kantone.cadastralwebmap-farbe,ch.swisstopo.amtliches-strassenverzeichnis,ch.bfs.gebaeude_wohnungs_register,KML||https://tinyurl.com/yy7ya4g9/ZH/0261_bdg_erw.kml" TargetMode="External"/><Relationship Id="rId733" Type="http://schemas.openxmlformats.org/officeDocument/2006/relationships/hyperlink" Target="https://map.geo.admin.ch/?zoom=13&amp;E=2690637.767&amp;N=1236375.537&amp;layers=ch.kantone.cadastralwebmap-farbe,ch.swisstopo.amtliches-strassenverzeichnis,ch.bfs.gebaeude_wohnungs_register,KML||https://tinyurl.com/yy7ya4g9/ZH/0156_bdg_erw.kml" TargetMode="External"/><Relationship Id="rId940" Type="http://schemas.openxmlformats.org/officeDocument/2006/relationships/hyperlink" Target="https://map.geo.admin.ch/?zoom=13&amp;E=2697019.403&amp;N=1267957.001&amp;layers=ch.kantone.cadastralwebmap-farbe,ch.swisstopo.amtliches-strassenverzeichnis,ch.bfs.gebaeude_wohnungs_register,KML||https://tinyurl.com/yy7ya4g9/ZH/0214_bdg_erw.kml" TargetMode="External"/><Relationship Id="rId1016" Type="http://schemas.openxmlformats.org/officeDocument/2006/relationships/hyperlink" Target="https://map.geo.admin.ch/?zoom=13&amp;E=2695480.923&amp;N=1261631.455&amp;layers=ch.kantone.cadastralwebmap-farbe,ch.swisstopo.amtliches-strassenverzeichnis,ch.bfs.gebaeude_wohnungs_register,KML||https://tinyurl.com/yy7ya4g9/ZH/0230_bdg_erw.kml" TargetMode="External"/><Relationship Id="rId165" Type="http://schemas.openxmlformats.org/officeDocument/2006/relationships/hyperlink" Target="https://map.geo.admin.ch/?zoom=13&amp;E=2683829.765&amp;N=1264343.161&amp;layers=ch.kantone.cadastralwebmap-farbe,ch.swisstopo.amtliches-strassenverzeichnis,ch.bfs.gebaeude_wohnungs_register,KML||https://tinyurl.com/yy7ya4g9/ZH/0053_bdg_erw.kml" TargetMode="External"/><Relationship Id="rId372" Type="http://schemas.openxmlformats.org/officeDocument/2006/relationships/hyperlink" Target="https://map.geo.admin.ch/?zoom=13&amp;E=2671394.795&amp;N=1256957.633&amp;layers=ch.kantone.cadastralwebmap-farbe,ch.swisstopo.amtliches-strassenverzeichnis,ch.bfs.gebaeude_wohnungs_register,KML||https://tinyurl.com/yy7ya4g9/ZH/0094_bdg_erw.kml" TargetMode="External"/><Relationship Id="rId677" Type="http://schemas.openxmlformats.org/officeDocument/2006/relationships/hyperlink" Target="https://map.geo.admin.ch/?zoom=13&amp;E=2695548.039&amp;N=1234080.425&amp;layers=ch.kantone.cadastralwebmap-farbe,ch.swisstopo.amtliches-strassenverzeichnis,ch.bfs.gebaeude_wohnungs_register,KML||https://tinyurl.com/yy7ya4g9/ZH/0155_bdg_erw.kml" TargetMode="External"/><Relationship Id="rId800" Type="http://schemas.openxmlformats.org/officeDocument/2006/relationships/hyperlink" Target="https://map.geo.admin.ch/?zoom=13&amp;E=2690406.338&amp;N=1248698.902&amp;layers=ch.kantone.cadastralwebmap-farbe,ch.swisstopo.amtliches-strassenverzeichnis,ch.bfs.gebaeude_wohnungs_register,KML||https://tinyurl.com/yy7ya4g9/ZH/0191_bdg_erw.kml" TargetMode="External"/><Relationship Id="rId1223" Type="http://schemas.openxmlformats.org/officeDocument/2006/relationships/hyperlink" Target="https://map.geo.admin.ch/?zoom=13&amp;E=2674824.514&amp;N=1249397.34&amp;layers=ch.kantone.cadastralwebmap-farbe,ch.swisstopo.amtliches-strassenverzeichnis,ch.bfs.gebaeude_wohnungs_register,KML||https://tinyurl.com/yy7ya4g9/ZH/0250_bdg_erw.kml" TargetMode="External"/><Relationship Id="rId1430" Type="http://schemas.openxmlformats.org/officeDocument/2006/relationships/hyperlink" Target="https://map.geo.admin.ch/?zoom=13&amp;E=2678799.272&amp;N=1251008.604&amp;layers=ch.kantone.cadastralwebmap-farbe,ch.swisstopo.amtliches-strassenverzeichnis,ch.bfs.gebaeude_wohnungs_register,KML||https://tinyurl.com/yy7ya4g9/ZH/0261_bdg_erw.kml" TargetMode="External"/><Relationship Id="rId232" Type="http://schemas.openxmlformats.org/officeDocument/2006/relationships/hyperlink" Target="https://map.geo.admin.ch/?zoom=13&amp;E=2687364.175&amp;N=1261654.2&amp;layers=ch.kantone.cadastralwebmap-farbe,ch.swisstopo.amtliches-strassenverzeichnis,ch.bfs.gebaeude_wohnungs_register,KML||https://tinyurl.com/yy7ya4g9/ZH/0056_bdg_erw.kml" TargetMode="External"/><Relationship Id="rId884" Type="http://schemas.openxmlformats.org/officeDocument/2006/relationships/hyperlink" Target="https://map.geo.admin.ch/?zoom=13&amp;E=2696921.405&amp;N=1241158.848&amp;layers=ch.kantone.cadastralwebmap-farbe,ch.swisstopo.amtliches-strassenverzeichnis,ch.bfs.gebaeude_wohnungs_register,KML||https://tinyurl.com/yy7ya4g9/ZH/0196_bdg_erw.kml" TargetMode="External"/><Relationship Id="rId27" Type="http://schemas.openxmlformats.org/officeDocument/2006/relationships/hyperlink" Target="https://map.geo.admin.ch/?zoom=13&amp;E=2674825.242&amp;N=1237144.935&amp;layers=ch.kantone.cadastralwebmap-farbe,ch.swisstopo.amtliches-strassenverzeichnis,ch.bfs.gebaeude_wohnungs_register,KML||https://tinyurl.com/yy7ya4g9/ZH/0002_bdg_erw.kml" TargetMode="External"/><Relationship Id="rId537" Type="http://schemas.openxmlformats.org/officeDocument/2006/relationships/hyperlink" Target="https://map.geo.admin.ch/?zoom=13&amp;E=2684372.971&amp;N=1240725.246&amp;layers=ch.kantone.cadastralwebmap-farbe,ch.swisstopo.amtliches-strassenverzeichnis,ch.bfs.gebaeude_wohnungs_register,KML||https://tinyurl.com/yy7ya4g9/ZH/0139_bdg_erw.kml" TargetMode="External"/><Relationship Id="rId744" Type="http://schemas.openxmlformats.org/officeDocument/2006/relationships/hyperlink" Target="https://map.geo.admin.ch/?zoom=13&amp;E=2692657.39&amp;N=1235518.726&amp;layers=ch.kantone.cadastralwebmap-farbe,ch.swisstopo.amtliches-strassenverzeichnis,ch.bfs.gebaeude_wohnungs_register,KML||https://tinyurl.com/yy7ya4g9/ZH/0156_bdg_erw.kml" TargetMode="External"/><Relationship Id="rId951" Type="http://schemas.openxmlformats.org/officeDocument/2006/relationships/hyperlink" Target="https://map.geo.admin.ch/?zoom=13&amp;E=2696183.574&amp;N=1267335.659&amp;layers=ch.kantone.cadastralwebmap-farbe,ch.swisstopo.amtliches-strassenverzeichnis,ch.bfs.gebaeude_wohnungs_register,KML||https://tinyurl.com/yy7ya4g9/ZH/0221_bdg_erw.kml" TargetMode="External"/><Relationship Id="rId1167" Type="http://schemas.openxmlformats.org/officeDocument/2006/relationships/hyperlink" Target="https://map.geo.admin.ch/?zoom=13&amp;E=2675047.471&amp;N=1248802.299&amp;layers=ch.kantone.cadastralwebmap-farbe,ch.swisstopo.amtliches-strassenverzeichnis,ch.bfs.gebaeude_wohnungs_register,KML||https://tinyurl.com/yy7ya4g9/ZH/0250_bdg_erw.kml" TargetMode="External"/><Relationship Id="rId1374" Type="http://schemas.openxmlformats.org/officeDocument/2006/relationships/hyperlink" Target="https://map.geo.admin.ch/?zoom=13&amp;E=2679599.407&amp;N=1250300.541&amp;layers=ch.kantone.cadastralwebmap-farbe,ch.swisstopo.amtliches-strassenverzeichnis,ch.bfs.gebaeude_wohnungs_register,KML||https://tinyurl.com/yy7ya4g9/ZH/0261_bdg_erw.kml" TargetMode="External"/><Relationship Id="rId80" Type="http://schemas.openxmlformats.org/officeDocument/2006/relationships/hyperlink" Target="https://map.geo.admin.ch/?zoom=13&amp;E=2682512.46&amp;N=1231458.039&amp;layers=ch.kantone.cadastralwebmap-farbe,ch.swisstopo.amtliches-strassenverzeichnis,ch.bfs.gebaeude_wohnungs_register,KML||https://tinyurl.com/yy7ya4g9/ZH/0006_bdg_erw.kml" TargetMode="External"/><Relationship Id="rId176" Type="http://schemas.openxmlformats.org/officeDocument/2006/relationships/hyperlink" Target="https://map.geo.admin.ch/?zoom=13&amp;E=2682082.074&amp;N=1263865.134&amp;layers=ch.kantone.cadastralwebmap-farbe,ch.swisstopo.amtliches-strassenverzeichnis,ch.bfs.gebaeude_wohnungs_register,KML||https://tinyurl.com/yy7ya4g9/ZH/0053_bdg_erw.kml" TargetMode="External"/><Relationship Id="rId383" Type="http://schemas.openxmlformats.org/officeDocument/2006/relationships/hyperlink" Target="https://map.geo.admin.ch/?zoom=13&amp;E=2678156.686&amp;N=1254625.954&amp;layers=ch.kantone.cadastralwebmap-farbe,ch.swisstopo.amtliches-strassenverzeichnis,ch.bfs.gebaeude_wohnungs_register,KML||https://tinyurl.com/yy7ya4g9/ZH/0096_bdg_erw.kml" TargetMode="External"/><Relationship Id="rId590" Type="http://schemas.openxmlformats.org/officeDocument/2006/relationships/hyperlink" Target="https://map.geo.admin.ch/?zoom=13&amp;E=2688854.371&amp;N=1238903.744&amp;layers=ch.kantone.cadastralwebmap-farbe,ch.swisstopo.amtliches-strassenverzeichnis,ch.bfs.gebaeude_wohnungs_register,KML||https://tinyurl.com/yy7ya4g9/ZH/0152_bdg_erw.kml" TargetMode="External"/><Relationship Id="rId604" Type="http://schemas.openxmlformats.org/officeDocument/2006/relationships/hyperlink" Target="https://map.geo.admin.ch/?zoom=13&amp;E=2700524.854&amp;N=1234090.117&amp;layers=ch.kantone.cadastralwebmap-farbe,ch.swisstopo.amtliches-strassenverzeichnis,ch.bfs.gebaeude_wohnungs_register,KML||https://tinyurl.com/yy7ya4g9/ZH/0153_bdg_erw.kml" TargetMode="External"/><Relationship Id="rId811" Type="http://schemas.openxmlformats.org/officeDocument/2006/relationships/hyperlink" Target="https://map.geo.admin.ch/?zoom=13&amp;E=2688408.149&amp;N=1247880.232&amp;layers=ch.kantone.cadastralwebmap-farbe,ch.swisstopo.amtliches-strassenverzeichnis,ch.bfs.gebaeude_wohnungs_register,KML||https://tinyurl.com/yy7ya4g9/ZH/0191_bdg_erw.kml" TargetMode="External"/><Relationship Id="rId1027" Type="http://schemas.openxmlformats.org/officeDocument/2006/relationships/hyperlink" Target="https://map.geo.admin.ch/?zoom=13&amp;E=2697213.197&amp;N=1262928.278&amp;layers=ch.kantone.cadastralwebmap-farbe,ch.swisstopo.amtliches-strassenverzeichnis,ch.bfs.gebaeude_wohnungs_register,KML||https://tinyurl.com/yy7ya4g9/ZH/0230_bdg_erw.kml" TargetMode="External"/><Relationship Id="rId1234" Type="http://schemas.openxmlformats.org/officeDocument/2006/relationships/hyperlink" Target="https://map.geo.admin.ch/?zoom=13&amp;E=2681869.335&amp;N=1246378.621&amp;layers=ch.kantone.cadastralwebmap-farbe,ch.swisstopo.amtliches-strassenverzeichnis,ch.bfs.gebaeude_wohnungs_register,KML||https://tinyurl.com/yy7ya4g9/ZH/0261_bdg_erw.kml" TargetMode="External"/><Relationship Id="rId1441" Type="http://schemas.openxmlformats.org/officeDocument/2006/relationships/hyperlink" Target="https://map.geo.admin.ch/?zoom=13&amp;E=2680551.291&amp;N=1251274.788&amp;layers=ch.kantone.cadastralwebmap-farbe,ch.swisstopo.amtliches-strassenverzeichnis,ch.bfs.gebaeude_wohnungs_register,KML||https://tinyurl.com/yy7ya4g9/ZH/0261_bdg_erw.kml" TargetMode="External"/><Relationship Id="rId243" Type="http://schemas.openxmlformats.org/officeDocument/2006/relationships/hyperlink" Target="https://map.geo.admin.ch/?zoom=13&amp;E=2678425.788&amp;N=1269273.283&amp;layers=ch.kantone.cadastralwebmap-farbe,ch.swisstopo.amtliches-strassenverzeichnis,ch.bfs.gebaeude_wohnungs_register,KML||https://tinyurl.com/yy7ya4g9/ZH/0058_bdg_erw.kml" TargetMode="External"/><Relationship Id="rId450" Type="http://schemas.openxmlformats.org/officeDocument/2006/relationships/hyperlink" Target="https://map.geo.admin.ch/?zoom=13&amp;E=2700757.098&amp;N=1236878.251&amp;layers=ch.kantone.cadastralwebmap-farbe,ch.swisstopo.amtliches-strassenverzeichnis,ch.bfs.gebaeude_wohnungs_register,KML||https://tinyurl.com/yy7ya4g9/ZH/0116_bdg_erw.kml" TargetMode="External"/><Relationship Id="rId688" Type="http://schemas.openxmlformats.org/officeDocument/2006/relationships/hyperlink" Target="https://map.geo.admin.ch/?zoom=13&amp;E=2695873.376&amp;N=1234008.28&amp;layers=ch.kantone.cadastralwebmap-farbe,ch.swisstopo.amtliches-strassenverzeichnis,ch.bfs.gebaeude_wohnungs_register,KML||https://tinyurl.com/yy7ya4g9/ZH/0155_bdg_erw.kml" TargetMode="External"/><Relationship Id="rId895" Type="http://schemas.openxmlformats.org/officeDocument/2006/relationships/hyperlink" Target="https://map.geo.admin.ch/?zoom=13&amp;E=2691687.171&amp;N=1249136.058&amp;layers=ch.kantone.cadastralwebmap-farbe,ch.swisstopo.amtliches-strassenverzeichnis,ch.bfs.gebaeude_wohnungs_register,KML||https://tinyurl.com/yy7ya4g9/ZH/0197_bdg_erw.kml" TargetMode="External"/><Relationship Id="rId909" Type="http://schemas.openxmlformats.org/officeDocument/2006/relationships/hyperlink" Target="https://map.geo.admin.ch/?zoom=13&amp;E=2694146.556&amp;N=1249932.484&amp;layers=ch.kantone.cadastralwebmap-farbe,ch.swisstopo.amtliches-strassenverzeichnis,ch.bfs.gebaeude_wohnungs_register,KML||https://tinyurl.com/yy7ya4g9/ZH/0199_bdg_erw.kml" TargetMode="External"/><Relationship Id="rId1080" Type="http://schemas.openxmlformats.org/officeDocument/2006/relationships/hyperlink" Target="https://map.geo.admin.ch/?zoom=13&amp;E=2696458.246&amp;N=1260504.024&amp;layers=ch.kantone.cadastralwebmap-farbe,ch.swisstopo.amtliches-strassenverzeichnis,ch.bfs.gebaeude_wohnungs_register,KML||https://tinyurl.com/yy7ya4g9/ZH/0230_bdg_erw.kml" TargetMode="External"/><Relationship Id="rId1301" Type="http://schemas.openxmlformats.org/officeDocument/2006/relationships/hyperlink" Target="https://map.geo.admin.ch/?zoom=13&amp;E=2678934.721&amp;N=1248783.859&amp;layers=ch.kantone.cadastralwebmap-farbe,ch.swisstopo.amtliches-strassenverzeichnis,ch.bfs.gebaeude_wohnungs_register,KML||https://tinyurl.com/yy7ya4g9/ZH/0261_bdg_erw.kml" TargetMode="External"/><Relationship Id="rId38" Type="http://schemas.openxmlformats.org/officeDocument/2006/relationships/hyperlink" Target="https://map.geo.admin.ch/?zoom=13&amp;E=2676835.684&amp;N=1236706.293&amp;layers=ch.kantone.cadastralwebmap-farbe,ch.swisstopo.amtliches-strassenverzeichnis,ch.bfs.gebaeude_wohnungs_register,KML||https://tinyurl.com/yy7ya4g9/ZH/0002_bdg_erw.kml" TargetMode="External"/><Relationship Id="rId103" Type="http://schemas.openxmlformats.org/officeDocument/2006/relationships/hyperlink" Target="https://map.geo.admin.ch/?zoom=13&amp;E=2673611.733&amp;N=1235116.122&amp;layers=ch.kantone.cadastralwebmap-farbe,ch.swisstopo.amtliches-strassenverzeichnis,ch.bfs.gebaeude_wohnungs_register,KML||https://tinyurl.com/yy7ya4g9/ZH/0010_bdg_erw.kml" TargetMode="External"/><Relationship Id="rId310" Type="http://schemas.openxmlformats.org/officeDocument/2006/relationships/hyperlink" Target="https://map.geo.admin.ch/?zoom=13&amp;E=2682706.045&amp;N=1274780.679&amp;layers=ch.kantone.cadastralwebmap-farbe,ch.swisstopo.amtliches-strassenverzeichnis,ch.bfs.gebaeude_wohnungs_register,KML||https://tinyurl.com/yy7ya4g9/ZH/0067_bdg_erw.kml" TargetMode="External"/><Relationship Id="rId548" Type="http://schemas.openxmlformats.org/officeDocument/2006/relationships/hyperlink" Target="https://map.geo.admin.ch/?zoom=13&amp;E=2684837.56&amp;N=1238808.037&amp;layers=ch.kantone.cadastralwebmap-farbe,ch.swisstopo.amtliches-strassenverzeichnis,ch.bfs.gebaeude_wohnungs_register,KML||https://tinyurl.com/yy7ya4g9/ZH/0141_bdg_erw.kml" TargetMode="External"/><Relationship Id="rId755" Type="http://schemas.openxmlformats.org/officeDocument/2006/relationships/hyperlink" Target="https://map.geo.admin.ch/?zoom=13&amp;E=2697006.03&amp;N=1233624.808&amp;layers=ch.kantone.cadastralwebmap-farbe,ch.swisstopo.amtliches-strassenverzeichnis,ch.bfs.gebaeude_wohnungs_register,KML||https://tinyurl.com/yy7ya4g9/ZH/0158_bdg_erw.kml" TargetMode="External"/><Relationship Id="rId962" Type="http://schemas.openxmlformats.org/officeDocument/2006/relationships/hyperlink" Target="https://map.geo.admin.ch/?zoom=13&amp;E=2706539.759&amp;N=1254709.815&amp;layers=ch.kantone.cadastralwebmap-farbe,ch.swisstopo.amtliches-strassenverzeichnis,ch.bfs.gebaeude_wohnungs_register,KML||https://tinyurl.com/yy7ya4g9/ZH/0228_bdg_erw.kml" TargetMode="External"/><Relationship Id="rId1178" Type="http://schemas.openxmlformats.org/officeDocument/2006/relationships/hyperlink" Target="https://map.geo.admin.ch/?zoom=13&amp;E=2674905.336&amp;N=1249244.332&amp;layers=ch.kantone.cadastralwebmap-farbe,ch.swisstopo.amtliches-strassenverzeichnis,ch.bfs.gebaeude_wohnungs_register,KML||https://tinyurl.com/yy7ya4g9/ZH/0250_bdg_erw.kml" TargetMode="External"/><Relationship Id="rId1385" Type="http://schemas.openxmlformats.org/officeDocument/2006/relationships/hyperlink" Target="https://map.geo.admin.ch/?zoom=13&amp;E=2685920.936&amp;N=1245975.335&amp;layers=ch.kantone.cadastralwebmap-farbe,ch.swisstopo.amtliches-strassenverzeichnis,ch.bfs.gebaeude_wohnungs_register,KML||https://tinyurl.com/yy7ya4g9/ZH/0261_bdg_erw.kml" TargetMode="External"/><Relationship Id="rId91" Type="http://schemas.openxmlformats.org/officeDocument/2006/relationships/hyperlink" Target="https://map.geo.admin.ch/?zoom=13&amp;E=2677770.951&amp;N=1233978.123&amp;layers=ch.kantone.cadastralwebmap-farbe,ch.swisstopo.amtliches-strassenverzeichnis,ch.bfs.gebaeude_wohnungs_register,KML||https://tinyurl.com/yy7ya4g9/ZH/0009_bdg_erw.kml" TargetMode="External"/><Relationship Id="rId187" Type="http://schemas.openxmlformats.org/officeDocument/2006/relationships/hyperlink" Target="https://map.geo.admin.ch/?zoom=13&amp;E=2683701.947&amp;N=1264208.251&amp;layers=ch.kantone.cadastralwebmap-farbe,ch.swisstopo.amtliches-strassenverzeichnis,ch.bfs.gebaeude_wohnungs_register,KML||https://tinyurl.com/yy7ya4g9/ZH/0053_bdg_erw.kml" TargetMode="External"/><Relationship Id="rId394" Type="http://schemas.openxmlformats.org/officeDocument/2006/relationships/hyperlink" Target="https://map.geo.admin.ch/?zoom=13&amp;E=2682050.089&amp;N=1256992.884&amp;layers=ch.kantone.cadastralwebmap-farbe,ch.swisstopo.amtliches-strassenverzeichnis,ch.bfs.gebaeude_wohnungs_register,KML||https://tinyurl.com/yy7ya4g9/ZH/0097_bdg_erw.kml" TargetMode="External"/><Relationship Id="rId408" Type="http://schemas.openxmlformats.org/officeDocument/2006/relationships/hyperlink" Target="https://map.geo.admin.ch/?zoom=13&amp;E=2678402.674&amp;N=1266909.771&amp;layers=ch.kantone.cadastralwebmap-farbe,ch.swisstopo.amtliches-strassenverzeichnis,ch.bfs.gebaeude_wohnungs_register,KML||https://tinyurl.com/yy7ya4g9/ZH/0100_bdg_erw.kml" TargetMode="External"/><Relationship Id="rId615" Type="http://schemas.openxmlformats.org/officeDocument/2006/relationships/hyperlink" Target="https://map.geo.admin.ch/?zoom=13&amp;E=2700864.372&amp;N=1234641.752&amp;layers=ch.kantone.cadastralwebmap-farbe,ch.swisstopo.amtliches-strassenverzeichnis,ch.bfs.gebaeude_wohnungs_register,KML||https://tinyurl.com/yy7ya4g9/ZH/0153_bdg_erw.kml" TargetMode="External"/><Relationship Id="rId822" Type="http://schemas.openxmlformats.org/officeDocument/2006/relationships/hyperlink" Target="https://map.geo.admin.ch/?zoom=13&amp;E=2687796.529&amp;N=1249830.289&amp;layers=ch.kantone.cadastralwebmap-farbe,ch.swisstopo.amtliches-strassenverzeichnis,ch.bfs.gebaeude_wohnungs_register,KML||https://tinyurl.com/yy7ya4g9/ZH/0191_bdg_erw.kml" TargetMode="External"/><Relationship Id="rId1038" Type="http://schemas.openxmlformats.org/officeDocument/2006/relationships/hyperlink" Target="https://map.geo.admin.ch/?zoom=13&amp;E=2695938.368&amp;N=1260874.145&amp;layers=ch.kantone.cadastralwebmap-farbe,ch.swisstopo.amtliches-strassenverzeichnis,ch.bfs.gebaeude_wohnungs_register,KML||https://tinyurl.com/yy7ya4g9/ZH/0230_bdg_erw.kml" TargetMode="External"/><Relationship Id="rId1245" Type="http://schemas.openxmlformats.org/officeDocument/2006/relationships/hyperlink" Target="https://map.geo.admin.ch/?zoom=13&amp;E=2682144.271&amp;N=1251374.059&amp;layers=ch.kantone.cadastralwebmap-farbe,ch.swisstopo.amtliches-strassenverzeichnis,ch.bfs.gebaeude_wohnungs_register,KML||https://tinyurl.com/yy7ya4g9/ZH/0261_bdg_erw.kml" TargetMode="External"/><Relationship Id="rId1452" Type="http://schemas.openxmlformats.org/officeDocument/2006/relationships/hyperlink" Target="https://map.geo.admin.ch/?zoom=13&amp;E=2683722.236&amp;N=1248666.781&amp;layers=ch.kantone.cadastralwebmap-farbe,ch.swisstopo.amtliches-strassenverzeichnis,ch.bfs.gebaeude_wohnungs_register,KML||https://tinyurl.com/yy7ya4g9/ZH/0261_bdg_erw.kml" TargetMode="External"/><Relationship Id="rId254" Type="http://schemas.openxmlformats.org/officeDocument/2006/relationships/hyperlink" Target="https://map.geo.admin.ch/?zoom=13&amp;E=2678818.37&amp;N=1268276.135&amp;layers=ch.kantone.cadastralwebmap-farbe,ch.swisstopo.amtliches-strassenverzeichnis,ch.bfs.gebaeude_wohnungs_register,KML||https://tinyurl.com/yy7ya4g9/ZH/0058_bdg_erw.kml" TargetMode="External"/><Relationship Id="rId699" Type="http://schemas.openxmlformats.org/officeDocument/2006/relationships/hyperlink" Target="https://map.geo.admin.ch/?zoom=13&amp;E=2695138.642&amp;N=1235058.13&amp;layers=ch.kantone.cadastralwebmap-farbe,ch.swisstopo.amtliches-strassenverzeichnis,ch.bfs.gebaeude_wohnungs_register,KML||https://tinyurl.com/yy7ya4g9/ZH/0155_bdg_erw.kml" TargetMode="External"/><Relationship Id="rId1091" Type="http://schemas.openxmlformats.org/officeDocument/2006/relationships/hyperlink" Target="https://map.geo.admin.ch/?zoom=13&amp;E=2696222.898&amp;N=1264024.081&amp;layers=ch.kantone.cadastralwebmap-farbe,ch.swisstopo.amtliches-strassenverzeichnis,ch.bfs.gebaeude_wohnungs_register,KML||https://tinyurl.com/yy7ya4g9/ZH/0230_bdg_erw.kml" TargetMode="External"/><Relationship Id="rId1105" Type="http://schemas.openxmlformats.org/officeDocument/2006/relationships/hyperlink" Target="https://map.geo.admin.ch/?zoom=13&amp;E=2676182.975&amp;N=1245494.55&amp;layers=ch.kantone.cadastralwebmap-farbe,ch.swisstopo.amtliches-strassenverzeichnis,ch.bfs.gebaeude_wohnungs_register,KML||https://tinyurl.com/yy7ya4g9/ZH/0242_bdg_erw.kml" TargetMode="External"/><Relationship Id="rId1312" Type="http://schemas.openxmlformats.org/officeDocument/2006/relationships/hyperlink" Target="https://map.geo.admin.ch/?zoom=13&amp;E=2679663.931&amp;N=1251751.434&amp;layers=ch.kantone.cadastralwebmap-farbe,ch.swisstopo.amtliches-strassenverzeichnis,ch.bfs.gebaeude_wohnungs_register,KML||https://tinyurl.com/yy7ya4g9/ZH/0261_bdg_erw.kml" TargetMode="External"/><Relationship Id="rId49" Type="http://schemas.openxmlformats.org/officeDocument/2006/relationships/hyperlink" Target="https://map.geo.admin.ch/?zoom=13&amp;E=2676494.92&amp;N=1236589.81&amp;layers=ch.kantone.cadastralwebmap-farbe,ch.swisstopo.amtliches-strassenverzeichnis,ch.bfs.gebaeude_wohnungs_register,KML||https://tinyurl.com/yy7ya4g9/ZH/0002_bdg_erw.kml" TargetMode="External"/><Relationship Id="rId114" Type="http://schemas.openxmlformats.org/officeDocument/2006/relationships/hyperlink" Target="https://map.geo.admin.ch/?zoom=13&amp;E=2680044.286&amp;N=1232723.628&amp;layers=ch.kantone.cadastralwebmap-farbe,ch.swisstopo.amtliches-strassenverzeichnis,ch.bfs.gebaeude_wohnungs_register,KML||https://tinyurl.com/yy7ya4g9/ZH/0012_bdg_erw.kml" TargetMode="External"/><Relationship Id="rId461" Type="http://schemas.openxmlformats.org/officeDocument/2006/relationships/hyperlink" Target="https://map.geo.admin.ch/?zoom=13&amp;E=2705842.754&amp;N=1240296.208&amp;layers=ch.kantone.cadastralwebmap-farbe,ch.swisstopo.amtliches-strassenverzeichnis,ch.bfs.gebaeude_wohnungs_register,KML||https://tinyurl.com/yy7ya4g9/ZH/0117_bdg_erw.kml" TargetMode="External"/><Relationship Id="rId559" Type="http://schemas.openxmlformats.org/officeDocument/2006/relationships/hyperlink" Target="https://map.geo.admin.ch/?zoom=13&amp;E=2685120.442&amp;N=1239101.726&amp;layers=ch.kantone.cadastralwebmap-farbe,ch.swisstopo.amtliches-strassenverzeichnis,ch.bfs.gebaeude_wohnungs_register,KML||https://tinyurl.com/yy7ya4g9/ZH/0141_bdg_erw.kml" TargetMode="External"/><Relationship Id="rId766" Type="http://schemas.openxmlformats.org/officeDocument/2006/relationships/hyperlink" Target="https://map.geo.admin.ch/?zoom=13&amp;E=2697774.444&amp;N=1233881.266&amp;layers=ch.kantone.cadastralwebmap-farbe,ch.swisstopo.amtliches-strassenverzeichnis,ch.bfs.gebaeude_wohnungs_register,KML||https://tinyurl.com/yy7ya4g9/ZH/0158_bdg_erw.kml" TargetMode="External"/><Relationship Id="rId1189" Type="http://schemas.openxmlformats.org/officeDocument/2006/relationships/hyperlink" Target="https://map.geo.admin.ch/?zoom=13&amp;E=2674437.865&amp;N=1248480.791&amp;layers=ch.kantone.cadastralwebmap-farbe,ch.swisstopo.amtliches-strassenverzeichnis,ch.bfs.gebaeude_wohnungs_register,KML||https://tinyurl.com/yy7ya4g9/ZH/0250_bdg_erw.kml" TargetMode="External"/><Relationship Id="rId1396" Type="http://schemas.openxmlformats.org/officeDocument/2006/relationships/hyperlink" Target="https://map.geo.admin.ch/?zoom=13&amp;E=2682644.15&amp;N=1249515.016&amp;layers=ch.kantone.cadastralwebmap-farbe,ch.swisstopo.amtliches-strassenverzeichnis,ch.bfs.gebaeude_wohnungs_register,KML||https://tinyurl.com/yy7ya4g9/ZH/0261_bdg_erw.kml" TargetMode="External"/><Relationship Id="rId198" Type="http://schemas.openxmlformats.org/officeDocument/2006/relationships/hyperlink" Target="https://map.geo.admin.ch/?zoom=13&amp;E=2683623.222&amp;N=1264457.778&amp;layers=ch.kantone.cadastralwebmap-farbe,ch.swisstopo.amtliches-strassenverzeichnis,ch.bfs.gebaeude_wohnungs_register,KML||https://tinyurl.com/yy7ya4g9/ZH/0053_bdg_erw.kml" TargetMode="External"/><Relationship Id="rId321" Type="http://schemas.openxmlformats.org/officeDocument/2006/relationships/hyperlink" Target="https://map.geo.admin.ch/?zoom=13&amp;E=2680009.771&amp;N=1273291.583&amp;layers=ch.kantone.cadastralwebmap-farbe,ch.swisstopo.amtliches-strassenverzeichnis,ch.bfs.gebaeude_wohnungs_register,KML||https://tinyurl.com/yy7ya4g9/ZH/0071_bdg_erw.kml" TargetMode="External"/><Relationship Id="rId419" Type="http://schemas.openxmlformats.org/officeDocument/2006/relationships/hyperlink" Target="https://map.geo.admin.ch/?zoom=13&amp;E=2677731.835&amp;N=1265854.76&amp;layers=ch.kantone.cadastralwebmap-farbe,ch.swisstopo.amtliches-strassenverzeichnis,ch.bfs.gebaeude_wohnungs_register,KML||https://tinyurl.com/yy7ya4g9/ZH/0100_bdg_erw.kml" TargetMode="External"/><Relationship Id="rId626" Type="http://schemas.openxmlformats.org/officeDocument/2006/relationships/hyperlink" Target="https://map.geo.admin.ch/?zoom=13&amp;E=2700750.696&amp;N=1234691.714&amp;layers=ch.kantone.cadastralwebmap-farbe,ch.swisstopo.amtliches-strassenverzeichnis,ch.bfs.gebaeude_wohnungs_register,KML||https://tinyurl.com/yy7ya4g9/ZH/0153_bdg_erw.kml" TargetMode="External"/><Relationship Id="rId973" Type="http://schemas.openxmlformats.org/officeDocument/2006/relationships/hyperlink" Target="https://map.geo.admin.ch/?zoom=13&amp;E=2706563.32&amp;N=1254930.68&amp;layers=ch.kantone.cadastralwebmap-farbe,ch.swisstopo.amtliches-strassenverzeichnis,ch.bfs.gebaeude_wohnungs_register,KML||https://tinyurl.com/yy7ya4g9/ZH/0228_bdg_erw.kml" TargetMode="External"/><Relationship Id="rId1049" Type="http://schemas.openxmlformats.org/officeDocument/2006/relationships/hyperlink" Target="https://map.geo.admin.ch/?zoom=13&amp;E=2700395.178&amp;N=1262622.275&amp;layers=ch.kantone.cadastralwebmap-farbe,ch.swisstopo.amtliches-strassenverzeichnis,ch.bfs.gebaeude_wohnungs_register,KML||https://tinyurl.com/yy7ya4g9/ZH/0230_bdg_erw.kml" TargetMode="External"/><Relationship Id="rId1256" Type="http://schemas.openxmlformats.org/officeDocument/2006/relationships/hyperlink" Target="https://map.geo.admin.ch/?zoom=13&amp;E=2684363.165&amp;N=1249017.214&amp;layers=ch.kantone.cadastralwebmap-farbe,ch.swisstopo.amtliches-strassenverzeichnis,ch.bfs.gebaeude_wohnungs_register,KML||https://tinyurl.com/yy7ya4g9/ZH/0261_bdg_erw.kml" TargetMode="External"/><Relationship Id="rId833" Type="http://schemas.openxmlformats.org/officeDocument/2006/relationships/hyperlink" Target="https://map.geo.admin.ch/?zoom=13&amp;E=2688285.287&amp;N=1247814.119&amp;layers=ch.kantone.cadastralwebmap-farbe,ch.swisstopo.amtliches-strassenverzeichnis,ch.bfs.gebaeude_wohnungs_register,KML||https://tinyurl.com/yy7ya4g9/ZH/0191_bdg_erw.kml" TargetMode="External"/><Relationship Id="rId1116" Type="http://schemas.openxmlformats.org/officeDocument/2006/relationships/hyperlink" Target="https://map.geo.admin.ch/?zoom=13&amp;E=2672896.301&amp;N=1251722.878&amp;layers=ch.kantone.cadastralwebmap-farbe,ch.swisstopo.amtliches-strassenverzeichnis,ch.bfs.gebaeude_wohnungs_register,KML||https://tinyurl.com/yy7ya4g9/ZH/0243_bdg_erw.kml" TargetMode="External"/><Relationship Id="rId1463" Type="http://schemas.openxmlformats.org/officeDocument/2006/relationships/hyperlink" Target="https://map.geo.admin.ch/?zoom=13&amp;E=2678753.805&amp;N=1250258.755&amp;layers=ch.kantone.cadastralwebmap-farbe,ch.swisstopo.amtliches-strassenverzeichnis,ch.bfs.gebaeude_wohnungs_register,KML||https://tinyurl.com/yy7ya4g9/ZH/0261_bdg_erw.kml" TargetMode="External"/><Relationship Id="rId265" Type="http://schemas.openxmlformats.org/officeDocument/2006/relationships/hyperlink" Target="https://map.geo.admin.ch/?zoom=13&amp;E=2680685.782&amp;N=1262333.668&amp;layers=ch.kantone.cadastralwebmap-farbe,ch.swisstopo.amtliches-strassenverzeichnis,ch.bfs.gebaeude_wohnungs_register,KML||https://tinyurl.com/yy7ya4g9/ZH/0060_bdg_erw.kml" TargetMode="External"/><Relationship Id="rId472" Type="http://schemas.openxmlformats.org/officeDocument/2006/relationships/hyperlink" Target="https://map.geo.admin.ch/?zoom=13&amp;E=2710830.604&amp;N=1237563.499&amp;layers=ch.kantone.cadastralwebmap-farbe,ch.swisstopo.amtliches-strassenverzeichnis,ch.bfs.gebaeude_wohnungs_register,KML||https://tinyurl.com/yy7ya4g9/ZH/0120_bdg_erw.kml" TargetMode="External"/><Relationship Id="rId900" Type="http://schemas.openxmlformats.org/officeDocument/2006/relationships/hyperlink" Target="https://map.geo.admin.ch/?zoom=13&amp;E=2694633.493&amp;N=1247498.577&amp;layers=ch.kantone.cadastralwebmap-farbe,ch.swisstopo.amtliches-strassenverzeichnis,ch.bfs.gebaeude_wohnungs_register,KML||https://tinyurl.com/yy7ya4g9/ZH/0198_bdg_erw.kml" TargetMode="External"/><Relationship Id="rId1323" Type="http://schemas.openxmlformats.org/officeDocument/2006/relationships/hyperlink" Target="https://map.geo.admin.ch/?zoom=13&amp;E=2681762.31&amp;N=1251312.438&amp;layers=ch.kantone.cadastralwebmap-farbe,ch.swisstopo.amtliches-strassenverzeichnis,ch.bfs.gebaeude_wohnungs_register,KML||https://tinyurl.com/yy7ya4g9/ZH/0261_bdg_erw.kml" TargetMode="External"/><Relationship Id="rId125" Type="http://schemas.openxmlformats.org/officeDocument/2006/relationships/hyperlink" Target="https://map.geo.admin.ch/?zoom=13&amp;E=2696471.466&amp;N=1274002.491&amp;layers=ch.kantone.cadastralwebmap-farbe,ch.swisstopo.amtliches-strassenverzeichnis,ch.bfs.gebaeude_wohnungs_register,KML||https://tinyurl.com/yy7ya4g9/ZH/0037_bdg_erw.kml" TargetMode="External"/><Relationship Id="rId332" Type="http://schemas.openxmlformats.org/officeDocument/2006/relationships/hyperlink" Target="https://map.geo.admin.ch/?zoom=13&amp;E=2684856.475&amp;N=1259621.639&amp;layers=ch.kantone.cadastralwebmap-farbe,ch.swisstopo.amtliches-strassenverzeichnis,ch.bfs.gebaeude_wohnungs_register,KML||https://tinyurl.com/yy7ya4g9/ZH/0072_bdg_erw.kml" TargetMode="External"/><Relationship Id="rId777" Type="http://schemas.openxmlformats.org/officeDocument/2006/relationships/hyperlink" Target="https://map.geo.admin.ch/?zoom=13&amp;E=2704974.352&amp;N=1247224.931&amp;layers=ch.kantone.cadastralwebmap-farbe,ch.swisstopo.amtliches-strassenverzeichnis,ch.bfs.gebaeude_wohnungs_register,KML||https://tinyurl.com/yy7ya4g9/ZH/0173_bdg_erw.kml" TargetMode="External"/><Relationship Id="rId984" Type="http://schemas.openxmlformats.org/officeDocument/2006/relationships/hyperlink" Target="https://map.geo.admin.ch/?zoom=13&amp;E=2696240.292&amp;N=1264027.288&amp;layers=ch.kantone.cadastralwebmap-farbe,ch.swisstopo.amtliches-strassenverzeichnis,ch.bfs.gebaeude_wohnungs_register,KML||https://tinyurl.com/yy7ya4g9/ZH/0230_bdg_erw.kml" TargetMode="External"/><Relationship Id="rId637" Type="http://schemas.openxmlformats.org/officeDocument/2006/relationships/hyperlink" Target="https://map.geo.admin.ch/?zoom=13&amp;E=2701500.626&amp;N=1234045.271&amp;layers=ch.kantone.cadastralwebmap-farbe,ch.swisstopo.amtliches-strassenverzeichnis,ch.bfs.gebaeude_wohnungs_register,KML||https://tinyurl.com/yy7ya4g9/ZH/0153_bdg_erw.kml" TargetMode="External"/><Relationship Id="rId844" Type="http://schemas.openxmlformats.org/officeDocument/2006/relationships/hyperlink" Target="https://map.geo.admin.ch/?zoom=13&amp;E=2696390.482&amp;N=1238051.857&amp;layers=ch.kantone.cadastralwebmap-farbe,ch.swisstopo.amtliches-strassenverzeichnis,ch.bfs.gebaeude_wohnungs_register,KML||https://tinyurl.com/yy7ya4g9/ZH/0192_bdg_erw.kml" TargetMode="External"/><Relationship Id="rId1267" Type="http://schemas.openxmlformats.org/officeDocument/2006/relationships/hyperlink" Target="https://map.geo.admin.ch/?zoom=13&amp;E=2684363.849&amp;N=1247934.525&amp;layers=ch.kantone.cadastralwebmap-farbe,ch.swisstopo.amtliches-strassenverzeichnis,ch.bfs.gebaeude_wohnungs_register,KML||https://tinyurl.com/yy7ya4g9/ZH/0261_bdg_erw.kml" TargetMode="External"/><Relationship Id="rId1474" Type="http://schemas.openxmlformats.org/officeDocument/2006/relationships/hyperlink" Target="https://map.geo.admin.ch/?zoom=13&amp;E=2686099.297&amp;N=1249144.192&amp;layers=ch.kantone.cadastralwebmap-farbe,ch.swisstopo.amtliches-strassenverzeichnis,ch.bfs.gebaeude_wohnungs_register,KML||https://tinyurl.com/yy7ya4g9/ZH/0261_bdg_erw.kml" TargetMode="External"/><Relationship Id="rId276" Type="http://schemas.openxmlformats.org/officeDocument/2006/relationships/hyperlink" Target="https://map.geo.admin.ch/?zoom=13&amp;E=2679615.713&amp;N=1271890.816&amp;layers=ch.kantone.cadastralwebmap-farbe,ch.swisstopo.amtliches-strassenverzeichnis,ch.bfs.gebaeude_wohnungs_register,KML||https://tinyurl.com/yy7ya4g9/ZH/0061_bdg_erw.kml" TargetMode="External"/><Relationship Id="rId483" Type="http://schemas.openxmlformats.org/officeDocument/2006/relationships/hyperlink" Target="https://map.geo.admin.ch/?zoom=13&amp;E=2703509.069&amp;N=1243378.005&amp;layers=ch.kantone.cadastralwebmap-farbe,ch.swisstopo.amtliches-strassenverzeichnis,ch.bfs.gebaeude_wohnungs_register,KML||https://tinyurl.com/yy7ya4g9/ZH/0121_bdg_erw.kml" TargetMode="External"/><Relationship Id="rId690" Type="http://schemas.openxmlformats.org/officeDocument/2006/relationships/hyperlink" Target="https://map.geo.admin.ch/?zoom=13&amp;E=2695814.7&amp;N=1233994.064&amp;layers=ch.kantone.cadastralwebmap-farbe,ch.swisstopo.amtliches-strassenverzeichnis,ch.bfs.gebaeude_wohnungs_register,KML||https://tinyurl.com/yy7ya4g9/ZH/0155_bdg_erw.kml" TargetMode="External"/><Relationship Id="rId704" Type="http://schemas.openxmlformats.org/officeDocument/2006/relationships/hyperlink" Target="https://map.geo.admin.ch/?zoom=13&amp;E=2694714.876&amp;N=1234708.604&amp;layers=ch.kantone.cadastralwebmap-farbe,ch.swisstopo.amtliches-strassenverzeichnis,ch.bfs.gebaeude_wohnungs_register,KML||https://tinyurl.com/yy7ya4g9/ZH/0155_bdg_erw.kml" TargetMode="External"/><Relationship Id="rId911" Type="http://schemas.openxmlformats.org/officeDocument/2006/relationships/hyperlink" Target="https://map.geo.admin.ch/?zoom=13&amp;E=2692522.045&amp;N=1248993.871&amp;layers=ch.kantone.cadastralwebmap-farbe,ch.swisstopo.amtliches-strassenverzeichnis,ch.bfs.gebaeude_wohnungs_register,KML||https://tinyurl.com/yy7ya4g9/ZH/0199_bdg_erw.kml" TargetMode="External"/><Relationship Id="rId1127" Type="http://schemas.openxmlformats.org/officeDocument/2006/relationships/hyperlink" Target="https://map.geo.admin.ch/?zoom=13&amp;E=2675847.129&amp;N=1249989.924&amp;layers=ch.kantone.cadastralwebmap-farbe,ch.swisstopo.amtliches-strassenverzeichnis,ch.bfs.gebaeude_wohnungs_register,KML||https://tinyurl.com/yy7ya4g9/ZH/0247_bdg_erw.kml" TargetMode="External"/><Relationship Id="rId1334" Type="http://schemas.openxmlformats.org/officeDocument/2006/relationships/hyperlink" Target="https://map.geo.admin.ch/?zoom=13&amp;E=2682043.341&amp;N=1250739.828&amp;layers=ch.kantone.cadastralwebmap-farbe,ch.swisstopo.amtliches-strassenverzeichnis,ch.bfs.gebaeude_wohnungs_register,KML||https://tinyurl.com/yy7ya4g9/ZH/0261_bdg_erw.kml" TargetMode="External"/><Relationship Id="rId40" Type="http://schemas.openxmlformats.org/officeDocument/2006/relationships/hyperlink" Target="https://map.geo.admin.ch/?zoom=13&amp;E=2676816.171&amp;N=1236715.689&amp;layers=ch.kantone.cadastralwebmap-farbe,ch.swisstopo.amtliches-strassenverzeichnis,ch.bfs.gebaeude_wohnungs_register,KML||https://tinyurl.com/yy7ya4g9/ZH/0002_bdg_erw.kml" TargetMode="External"/><Relationship Id="rId136" Type="http://schemas.openxmlformats.org/officeDocument/2006/relationships/hyperlink" Target="https://map.geo.admin.ch/?zoom=13&amp;E=2689796.424&amp;N=1255397.556&amp;layers=ch.kantone.cadastralwebmap-farbe,ch.swisstopo.amtliches-strassenverzeichnis,ch.bfs.gebaeude_wohnungs_register,KML||https://tinyurl.com/yy7ya4g9/ZH/0052_bdg_erw.kml" TargetMode="External"/><Relationship Id="rId343" Type="http://schemas.openxmlformats.org/officeDocument/2006/relationships/hyperlink" Target="https://map.geo.admin.ch/?zoom=13&amp;E=2675251.873&amp;N=1254713.591&amp;layers=ch.kantone.cadastralwebmap-farbe,ch.swisstopo.amtliches-strassenverzeichnis,ch.bfs.gebaeude_wohnungs_register,KML||https://tinyurl.com/yy7ya4g9/ZH/0084_bdg_erw.kml" TargetMode="External"/><Relationship Id="rId550" Type="http://schemas.openxmlformats.org/officeDocument/2006/relationships/hyperlink" Target="https://map.geo.admin.ch/?zoom=13&amp;E=2685785.315&amp;N=1237543.015&amp;layers=ch.kantone.cadastralwebmap-farbe,ch.swisstopo.amtliches-strassenverzeichnis,ch.bfs.gebaeude_wohnungs_register,KML||https://tinyurl.com/yy7ya4g9/ZH/0141_bdg_erw.kml" TargetMode="External"/><Relationship Id="rId788" Type="http://schemas.openxmlformats.org/officeDocument/2006/relationships/hyperlink" Target="https://map.geo.admin.ch/?zoom=13&amp;E=2700121.732&amp;N=1253012.128&amp;layers=ch.kantone.cadastralwebmap-farbe,ch.swisstopo.amtliches-strassenverzeichnis,ch.bfs.gebaeude_wohnungs_register,KML||https://tinyurl.com/yy7ya4g9/ZH/0180_bdg_erw.kml" TargetMode="External"/><Relationship Id="rId995" Type="http://schemas.openxmlformats.org/officeDocument/2006/relationships/hyperlink" Target="https://map.geo.admin.ch/?zoom=13&amp;E=2701044.85&amp;N=1262384.855&amp;layers=ch.kantone.cadastralwebmap-farbe,ch.swisstopo.amtliches-strassenverzeichnis,ch.bfs.gebaeude_wohnungs_register,KML||https://tinyurl.com/yy7ya4g9/ZH/0230_bdg_erw.kml" TargetMode="External"/><Relationship Id="rId1180" Type="http://schemas.openxmlformats.org/officeDocument/2006/relationships/hyperlink" Target="https://map.geo.admin.ch/?zoom=13&amp;E=2674827.599&amp;N=1249192.487&amp;layers=ch.kantone.cadastralwebmap-farbe,ch.swisstopo.amtliches-strassenverzeichnis,ch.bfs.gebaeude_wohnungs_register,KML||https://tinyurl.com/yy7ya4g9/ZH/0250_bdg_erw.kml" TargetMode="External"/><Relationship Id="rId1401" Type="http://schemas.openxmlformats.org/officeDocument/2006/relationships/hyperlink" Target="https://map.geo.admin.ch/?zoom=13&amp;E=2682701.627&amp;N=1247293.637&amp;layers=ch.kantone.cadastralwebmap-farbe,ch.swisstopo.amtliches-strassenverzeichnis,ch.bfs.gebaeude_wohnungs_register,KML||https://tinyurl.com/yy7ya4g9/ZH/0261_bdg_erw.kml" TargetMode="External"/><Relationship Id="rId203" Type="http://schemas.openxmlformats.org/officeDocument/2006/relationships/hyperlink" Target="https://map.geo.admin.ch/?zoom=13&amp;E=2683045.475&amp;N=1264296.082&amp;layers=ch.kantone.cadastralwebmap-farbe,ch.swisstopo.amtliches-strassenverzeichnis,ch.bfs.gebaeude_wohnungs_register,KML||https://tinyurl.com/yy7ya4g9/ZH/0053_bdg_erw.kml" TargetMode="External"/><Relationship Id="rId648" Type="http://schemas.openxmlformats.org/officeDocument/2006/relationships/hyperlink" Target="https://map.geo.admin.ch/?zoom=13&amp;E=2691281.297&amp;N=1242293.074&amp;layers=ch.kantone.cadastralwebmap-farbe,ch.swisstopo.amtliches-strassenverzeichnis,ch.bfs.gebaeude_wohnungs_register,KML||https://tinyurl.com/yy7ya4g9/ZH/0154_bdg_erw.kml" TargetMode="External"/><Relationship Id="rId855" Type="http://schemas.openxmlformats.org/officeDocument/2006/relationships/hyperlink" Target="https://map.geo.admin.ch/?zoom=13&amp;E=2694449.657&amp;N=1246399.146&amp;layers=ch.kantone.cadastralwebmap-farbe,ch.swisstopo.amtliches-strassenverzeichnis,ch.bfs.gebaeude_wohnungs_register,KML||https://tinyurl.com/yy7ya4g9/ZH/0194_bdg_erw.kml" TargetMode="External"/><Relationship Id="rId1040" Type="http://schemas.openxmlformats.org/officeDocument/2006/relationships/hyperlink" Target="https://map.geo.admin.ch/?zoom=13&amp;E=2697434.253&amp;N=1260797.999&amp;layers=ch.kantone.cadastralwebmap-farbe,ch.swisstopo.amtliches-strassenverzeichnis,ch.bfs.gebaeude_wohnungs_register,KML||https://tinyurl.com/yy7ya4g9/ZH/0230_bdg_erw.kml" TargetMode="External"/><Relationship Id="rId1278" Type="http://schemas.openxmlformats.org/officeDocument/2006/relationships/hyperlink" Target="https://map.geo.admin.ch/?zoom=13&amp;E=2684979.413&amp;N=1246049.477&amp;layers=ch.kantone.cadastralwebmap-farbe,ch.swisstopo.amtliches-strassenverzeichnis,ch.bfs.gebaeude_wohnungs_register,KML||https://tinyurl.com/yy7ya4g9/ZH/0261_bdg_erw.kml" TargetMode="External"/><Relationship Id="rId1485" Type="http://schemas.openxmlformats.org/officeDocument/2006/relationships/hyperlink" Target="https://map.geo.admin.ch/?zoom=13&amp;E=2691939.376&amp;N=1230743.615&amp;layers=ch.kantone.cadastralwebmap-farbe,ch.swisstopo.amtliches-strassenverzeichnis,ch.bfs.gebaeude_wohnungs_register,KML||https://tinyurl.com/yy7ya4g9/ZH/0293_bdg_erw.kml" TargetMode="External"/><Relationship Id="rId287" Type="http://schemas.openxmlformats.org/officeDocument/2006/relationships/hyperlink" Target="https://map.geo.admin.ch/?zoom=13&amp;E=2685784.159&amp;N=1253463.052&amp;layers=ch.kantone.cadastralwebmap-farbe,ch.swisstopo.amtliches-strassenverzeichnis,ch.bfs.gebaeude_wohnungs_register,KML||https://tinyurl.com/yy7ya4g9/ZH/0066_bdg_erw.kml" TargetMode="External"/><Relationship Id="rId410" Type="http://schemas.openxmlformats.org/officeDocument/2006/relationships/hyperlink" Target="https://map.geo.admin.ch/?zoom=13&amp;E=2678394.074&amp;N=1266909.971&amp;layers=ch.kantone.cadastralwebmap-farbe,ch.swisstopo.amtliches-strassenverzeichnis,ch.bfs.gebaeude_wohnungs_register,KML||https://tinyurl.com/yy7ya4g9/ZH/0100_bdg_erw.kml" TargetMode="External"/><Relationship Id="rId494" Type="http://schemas.openxmlformats.org/officeDocument/2006/relationships/hyperlink" Target="https://map.geo.admin.ch/?zoom=13&amp;E=2702250.328&amp;N=1241884.089&amp;layers=ch.kantone.cadastralwebmap-farbe,ch.swisstopo.amtliches-strassenverzeichnis,ch.bfs.gebaeude_wohnungs_register,KML||https://tinyurl.com/yy7ya4g9/ZH/0121_bdg_erw.kml" TargetMode="External"/><Relationship Id="rId508" Type="http://schemas.openxmlformats.org/officeDocument/2006/relationships/hyperlink" Target="https://map.geo.admin.ch/?zoom=13&amp;E=2682526.143&amp;N=1240713.775&amp;layers=ch.kantone.cadastralwebmap-farbe,ch.swisstopo.amtliches-strassenverzeichnis,ch.bfs.gebaeude_wohnungs_register,KML||https://tinyurl.com/yy7ya4g9/ZH/0131_bdg_erw.kml" TargetMode="External"/><Relationship Id="rId715" Type="http://schemas.openxmlformats.org/officeDocument/2006/relationships/hyperlink" Target="https://map.geo.admin.ch/?zoom=13&amp;E=2696050.549&amp;N=1234600.298&amp;layers=ch.kantone.cadastralwebmap-farbe,ch.swisstopo.amtliches-strassenverzeichnis,ch.bfs.gebaeude_wohnungs_register,KML||https://tinyurl.com/yy7ya4g9/ZH/0155_bdg_erw.kml" TargetMode="External"/><Relationship Id="rId922" Type="http://schemas.openxmlformats.org/officeDocument/2006/relationships/hyperlink" Target="https://map.geo.admin.ch/?zoom=13&amp;E=2689939.443&amp;N=1252630.151&amp;layers=ch.kantone.cadastralwebmap-farbe,ch.swisstopo.amtliches-strassenverzeichnis,ch.bfs.gebaeude_wohnungs_register,KML||https://tinyurl.com/yy7ya4g9/ZH/0200_bdg_erw.kml" TargetMode="External"/><Relationship Id="rId1138" Type="http://schemas.openxmlformats.org/officeDocument/2006/relationships/hyperlink" Target="https://map.geo.admin.ch/?zoom=13&amp;E=2675915.432&amp;N=1250182.46&amp;layers=ch.kantone.cadastralwebmap-farbe,ch.swisstopo.amtliches-strassenverzeichnis,ch.bfs.gebaeude_wohnungs_register,KML||https://tinyurl.com/yy7ya4g9/ZH/0247_bdg_erw.kml" TargetMode="External"/><Relationship Id="rId1345" Type="http://schemas.openxmlformats.org/officeDocument/2006/relationships/hyperlink" Target="https://map.geo.admin.ch/?zoom=13&amp;E=2683422.308&amp;N=1250885.692&amp;layers=ch.kantone.cadastralwebmap-farbe,ch.swisstopo.amtliches-strassenverzeichnis,ch.bfs.gebaeude_wohnungs_register,KML||https://tinyurl.com/yy7ya4g9/ZH/0261_bdg_erw.kml" TargetMode="External"/><Relationship Id="rId147" Type="http://schemas.openxmlformats.org/officeDocument/2006/relationships/hyperlink" Target="https://map.geo.admin.ch/?zoom=13&amp;E=2690510.686&amp;N=1254939.629&amp;layers=ch.kantone.cadastralwebmap-farbe,ch.swisstopo.amtliches-strassenverzeichnis,ch.bfs.gebaeude_wohnungs_register,KML||https://tinyurl.com/yy7ya4g9/ZH/0052_bdg_erw.kml" TargetMode="External"/><Relationship Id="rId354" Type="http://schemas.openxmlformats.org/officeDocument/2006/relationships/hyperlink" Target="https://map.geo.admin.ch/?zoom=13&amp;E=2676722.856&amp;N=1258994.276&amp;layers=ch.kantone.cadastralwebmap-farbe,ch.swisstopo.amtliches-strassenverzeichnis,ch.bfs.gebaeude_wohnungs_register,KML||https://tinyurl.com/yy7ya4g9/ZH/0086_bdg_erw.kml" TargetMode="External"/><Relationship Id="rId799" Type="http://schemas.openxmlformats.org/officeDocument/2006/relationships/hyperlink" Target="https://map.geo.admin.ch/?zoom=13&amp;E=2689901.737&amp;N=1251295.555&amp;layers=ch.kantone.cadastralwebmap-farbe,ch.swisstopo.amtliches-strassenverzeichnis,ch.bfs.gebaeude_wohnungs_register,KML||https://tinyurl.com/yy7ya4g9/ZH/0191_bdg_erw.kml" TargetMode="External"/><Relationship Id="rId1191" Type="http://schemas.openxmlformats.org/officeDocument/2006/relationships/hyperlink" Target="https://map.geo.admin.ch/?zoom=13&amp;E=2674209.145&amp;N=1248471.825&amp;layers=ch.kantone.cadastralwebmap-farbe,ch.swisstopo.amtliches-strassenverzeichnis,ch.bfs.gebaeude_wohnungs_register,KML||https://tinyurl.com/yy7ya4g9/ZH/0250_bdg_erw.kml" TargetMode="External"/><Relationship Id="rId1205" Type="http://schemas.openxmlformats.org/officeDocument/2006/relationships/hyperlink" Target="https://map.geo.admin.ch/?zoom=13&amp;E=2674317.562&amp;N=1249440.251&amp;layers=ch.kantone.cadastralwebmap-farbe,ch.swisstopo.amtliches-strassenverzeichnis,ch.bfs.gebaeude_wohnungs_register,KML||https://tinyurl.com/yy7ya4g9/ZH/0250_bdg_erw.kml" TargetMode="External"/><Relationship Id="rId51" Type="http://schemas.openxmlformats.org/officeDocument/2006/relationships/hyperlink" Target="https://map.geo.admin.ch/?zoom=13&amp;E=2674871.645&amp;N=1237827.802&amp;layers=ch.kantone.cadastralwebmap-farbe,ch.swisstopo.amtliches-strassenverzeichnis,ch.bfs.gebaeude_wohnungs_register,KML||https://tinyurl.com/yy7ya4g9/ZH/0002_bdg_erw.kml" TargetMode="External"/><Relationship Id="rId561" Type="http://schemas.openxmlformats.org/officeDocument/2006/relationships/hyperlink" Target="https://map.geo.admin.ch/?zoom=13&amp;E=2685585.515&amp;N=1238718.395&amp;layers=ch.kantone.cadastralwebmap-farbe,ch.swisstopo.amtliches-strassenverzeichnis,ch.bfs.gebaeude_wohnungs_register,KML||https://tinyurl.com/yy7ya4g9/ZH/0141_bdg_erw.kml" TargetMode="External"/><Relationship Id="rId659" Type="http://schemas.openxmlformats.org/officeDocument/2006/relationships/hyperlink" Target="https://map.geo.admin.ch/?zoom=13&amp;E=2686538.412&amp;N=1240934.384&amp;layers=ch.kantone.cadastralwebmap-farbe,ch.swisstopo.amtliches-strassenverzeichnis,ch.bfs.gebaeude_wohnungs_register,KML||https://tinyurl.com/yy7ya4g9/ZH/0154_bdg_erw.kml" TargetMode="External"/><Relationship Id="rId866" Type="http://schemas.openxmlformats.org/officeDocument/2006/relationships/hyperlink" Target="https://map.geo.admin.ch/?zoom=13&amp;E=2692262.416&amp;N=1241957.616&amp;layers=ch.kantone.cadastralwebmap-farbe,ch.swisstopo.amtliches-strassenverzeichnis,ch.bfs.gebaeude_wohnungs_register,KML||https://tinyurl.com/yy7ya4g9/ZH/0195_bdg_erw.kml" TargetMode="External"/><Relationship Id="rId1289" Type="http://schemas.openxmlformats.org/officeDocument/2006/relationships/hyperlink" Target="https://map.geo.admin.ch/?zoom=13&amp;E=2680015.803&amp;N=1248065.749&amp;layers=ch.kantone.cadastralwebmap-farbe,ch.swisstopo.amtliches-strassenverzeichnis,ch.bfs.gebaeude_wohnungs_register,KML||https://tinyurl.com/yy7ya4g9/ZH/0261_bdg_erw.kml" TargetMode="External"/><Relationship Id="rId1412" Type="http://schemas.openxmlformats.org/officeDocument/2006/relationships/hyperlink" Target="https://map.geo.admin.ch/?zoom=13&amp;E=2681591.656&amp;N=1243742.423&amp;layers=ch.kantone.cadastralwebmap-farbe,ch.swisstopo.amtliches-strassenverzeichnis,ch.bfs.gebaeude_wohnungs_register,KML||https://tinyurl.com/yy7ya4g9/ZH/0261_bdg_erw.kml" TargetMode="External"/><Relationship Id="rId1496" Type="http://schemas.openxmlformats.org/officeDocument/2006/relationships/hyperlink" Target="https://map.geo.admin.ch/?zoom=13&amp;E=2693888.544&amp;N=1252966.33&amp;layers=ch.kantone.cadastralwebmap-farbe,ch.swisstopo.amtliches-strassenverzeichnis,ch.bfs.gebaeude_wohnungs_register,KML||https://tinyurl.com/yy7ya4g9/ZH/0296_bdg_erw.kml" TargetMode="External"/><Relationship Id="rId214" Type="http://schemas.openxmlformats.org/officeDocument/2006/relationships/hyperlink" Target="https://map.geo.admin.ch/?zoom=13&amp;E=2681581.125&amp;N=1269705.791&amp;layers=ch.kantone.cadastralwebmap-farbe,ch.swisstopo.amtliches-strassenverzeichnis,ch.bfs.gebaeude_wohnungs_register,KML||https://tinyurl.com/yy7ya4g9/ZH/0055_bdg_erw.kml" TargetMode="External"/><Relationship Id="rId298" Type="http://schemas.openxmlformats.org/officeDocument/2006/relationships/hyperlink" Target="https://map.geo.admin.ch/?zoom=13&amp;E=2683001.909&amp;N=1273771.95&amp;layers=ch.kantone.cadastralwebmap-farbe,ch.swisstopo.amtliches-strassenverzeichnis,ch.bfs.gebaeude_wohnungs_register,KML||https://tinyurl.com/yy7ya4g9/ZH/0067_bdg_erw.kml" TargetMode="External"/><Relationship Id="rId421" Type="http://schemas.openxmlformats.org/officeDocument/2006/relationships/hyperlink" Target="https://map.geo.admin.ch/?zoom=13&amp;E=2677739.61&amp;N=1265836.18&amp;layers=ch.kantone.cadastralwebmap-farbe,ch.swisstopo.amtliches-strassenverzeichnis,ch.bfs.gebaeude_wohnungs_register,KML||https://tinyurl.com/yy7ya4g9/ZH/0100_bdg_erw.kml" TargetMode="External"/><Relationship Id="rId519" Type="http://schemas.openxmlformats.org/officeDocument/2006/relationships/hyperlink" Target="https://map.geo.admin.ch/?zoom=13&amp;E=2683931.454&amp;N=1242115.372&amp;layers=ch.kantone.cadastralwebmap-farbe,ch.swisstopo.amtliches-strassenverzeichnis,ch.bfs.gebaeude_wohnungs_register,KML||https://tinyurl.com/yy7ya4g9/ZH/0135_bdg_erw.kml" TargetMode="External"/><Relationship Id="rId1051" Type="http://schemas.openxmlformats.org/officeDocument/2006/relationships/hyperlink" Target="https://map.geo.admin.ch/?zoom=13&amp;E=2694623.323&amp;N=1262832.662&amp;layers=ch.kantone.cadastralwebmap-farbe,ch.swisstopo.amtliches-strassenverzeichnis,ch.bfs.gebaeude_wohnungs_register,KML||https://tinyurl.com/yy7ya4g9/ZH/0230_bdg_erw.kml" TargetMode="External"/><Relationship Id="rId1149" Type="http://schemas.openxmlformats.org/officeDocument/2006/relationships/hyperlink" Target="https://map.geo.admin.ch/?zoom=13&amp;E=2677111.447&amp;N=1250117.561&amp;layers=ch.kantone.cadastralwebmap-farbe,ch.swisstopo.amtliches-strassenverzeichnis,ch.bfs.gebaeude_wohnungs_register,KML||https://tinyurl.com/yy7ya4g9/ZH/0247_bdg_erw.kml" TargetMode="External"/><Relationship Id="rId1356" Type="http://schemas.openxmlformats.org/officeDocument/2006/relationships/hyperlink" Target="https://map.geo.admin.ch/?zoom=13&amp;E=2685726.408&amp;N=1250957.951&amp;layers=ch.kantone.cadastralwebmap-farbe,ch.swisstopo.amtliches-strassenverzeichnis,ch.bfs.gebaeude_wohnungs_register,KML||https://tinyurl.com/yy7ya4g9/ZH/0261_bdg_erw.kml" TargetMode="External"/><Relationship Id="rId158" Type="http://schemas.openxmlformats.org/officeDocument/2006/relationships/hyperlink" Target="https://map.geo.admin.ch/?zoom=13&amp;E=2689407.547&amp;N=1255649.26&amp;layers=ch.kantone.cadastralwebmap-farbe,ch.swisstopo.amtliches-strassenverzeichnis,ch.bfs.gebaeude_wohnungs_register,KML||https://tinyurl.com/yy7ya4g9/ZH/0052_bdg_erw.kml" TargetMode="External"/><Relationship Id="rId726" Type="http://schemas.openxmlformats.org/officeDocument/2006/relationships/hyperlink" Target="https://map.geo.admin.ch/?zoom=13&amp;E=2695094.88&amp;N=1234432.248&amp;layers=ch.kantone.cadastralwebmap-farbe,ch.swisstopo.amtliches-strassenverzeichnis,ch.bfs.gebaeude_wohnungs_register,KML||https://tinyurl.com/yy7ya4g9/ZH/0155_bdg_erw.kml" TargetMode="External"/><Relationship Id="rId933" Type="http://schemas.openxmlformats.org/officeDocument/2006/relationships/hyperlink" Target="https://map.geo.admin.ch/?zoom=13&amp;E=2689888.841&amp;N=1252043.992&amp;layers=ch.kantone.cadastralwebmap-farbe,ch.swisstopo.amtliches-strassenverzeichnis,ch.bfs.gebaeude_wohnungs_register,KML||https://tinyurl.com/yy7ya4g9/ZH/0200_bdg_erw.kml" TargetMode="External"/><Relationship Id="rId1009" Type="http://schemas.openxmlformats.org/officeDocument/2006/relationships/hyperlink" Target="https://map.geo.admin.ch/?zoom=13&amp;E=2700977.605&amp;N=1262383.557&amp;layers=ch.kantone.cadastralwebmap-farbe,ch.swisstopo.amtliches-strassenverzeichnis,ch.bfs.gebaeude_wohnungs_register,KML||https://tinyurl.com/yy7ya4g9/ZH/0230_bdg_erw.kml" TargetMode="External"/><Relationship Id="rId62" Type="http://schemas.openxmlformats.org/officeDocument/2006/relationships/hyperlink" Target="https://map.geo.admin.ch/?zoom=13&amp;E=2682461.563&amp;N=1233393.543&amp;layers=ch.kantone.cadastralwebmap-farbe,ch.swisstopo.amtliches-strassenverzeichnis,ch.bfs.gebaeude_wohnungs_register,KML||https://tinyurl.com/yy7ya4g9/ZH/0004_bdg_erw.kml" TargetMode="External"/><Relationship Id="rId365" Type="http://schemas.openxmlformats.org/officeDocument/2006/relationships/hyperlink" Target="https://map.geo.admin.ch/?zoom=13&amp;E=2670515.676&amp;N=1262424.338&amp;layers=ch.kantone.cadastralwebmap-farbe,ch.swisstopo.amtliches-strassenverzeichnis,ch.bfs.gebaeude_wohnungs_register,KML||https://tinyurl.com/yy7ya4g9/ZH/0091_bdg_erw.kml" TargetMode="External"/><Relationship Id="rId572" Type="http://schemas.openxmlformats.org/officeDocument/2006/relationships/hyperlink" Target="https://map.geo.admin.ch/?zoom=13&amp;E=2685047.31&amp;N=1238893.893&amp;layers=ch.kantone.cadastralwebmap-farbe,ch.swisstopo.amtliches-strassenverzeichnis,ch.bfs.gebaeude_wohnungs_register,KML||https://tinyurl.com/yy7ya4g9/ZH/0141_bdg_erw.kml" TargetMode="External"/><Relationship Id="rId1216" Type="http://schemas.openxmlformats.org/officeDocument/2006/relationships/hyperlink" Target="https://map.geo.admin.ch/?zoom=13&amp;E=2673406.755&amp;N=1247535.258&amp;layers=ch.kantone.cadastralwebmap-farbe,ch.swisstopo.amtliches-strassenverzeichnis,ch.bfs.gebaeude_wohnungs_register,KML||https://tinyurl.com/yy7ya4g9/ZH/0250_bdg_erw.kml" TargetMode="External"/><Relationship Id="rId1423" Type="http://schemas.openxmlformats.org/officeDocument/2006/relationships/hyperlink" Target="https://map.geo.admin.ch/?zoom=13&amp;E=2680170.712&amp;N=1247095.372&amp;layers=ch.kantone.cadastralwebmap-farbe,ch.swisstopo.amtliches-strassenverzeichnis,ch.bfs.gebaeude_wohnungs_register,KML||https://tinyurl.com/yy7ya4g9/ZH/0261_bdg_erw.kml" TargetMode="External"/><Relationship Id="rId225" Type="http://schemas.openxmlformats.org/officeDocument/2006/relationships/hyperlink" Target="https://map.geo.admin.ch/?zoom=13&amp;E=2686861.355&amp;N=1262850.539&amp;layers=ch.kantone.cadastralwebmap-farbe,ch.swisstopo.amtliches-strassenverzeichnis,ch.bfs.gebaeude_wohnungs_register,KML||https://tinyurl.com/yy7ya4g9/ZH/0056_bdg_erw.kml" TargetMode="External"/><Relationship Id="rId432" Type="http://schemas.openxmlformats.org/officeDocument/2006/relationships/hyperlink" Target="https://map.geo.admin.ch/?zoom=13&amp;E=2706640.051&amp;N=1244296.324&amp;layers=ch.kantone.cadastralwebmap-farbe,ch.swisstopo.amtliches-strassenverzeichnis,ch.bfs.gebaeude_wohnungs_register,KML||https://tinyurl.com/yy7ya4g9/ZH/0111_bdg_erw.kml" TargetMode="External"/><Relationship Id="rId877" Type="http://schemas.openxmlformats.org/officeDocument/2006/relationships/hyperlink" Target="https://map.geo.admin.ch/?zoom=13&amp;E=2690513.225&amp;N=1244955.442&amp;layers=ch.kantone.cadastralwebmap-farbe,ch.swisstopo.amtliches-strassenverzeichnis,ch.bfs.gebaeude_wohnungs_register,KML||https://tinyurl.com/yy7ya4g9/ZH/0195_bdg_erw.kml" TargetMode="External"/><Relationship Id="rId1062" Type="http://schemas.openxmlformats.org/officeDocument/2006/relationships/hyperlink" Target="https://map.geo.admin.ch/?zoom=13&amp;E=2695398.32&amp;N=1262440.251&amp;layers=ch.kantone.cadastralwebmap-farbe,ch.swisstopo.amtliches-strassenverzeichnis,ch.bfs.gebaeude_wohnungs_register,KML||https://tinyurl.com/yy7ya4g9/ZH/0230_bdg_erw.kml" TargetMode="External"/><Relationship Id="rId737" Type="http://schemas.openxmlformats.org/officeDocument/2006/relationships/hyperlink" Target="https://map.geo.admin.ch/?zoom=13&amp;E=2690829.347&amp;N=1237248.727&amp;layers=ch.kantone.cadastralwebmap-farbe,ch.swisstopo.amtliches-strassenverzeichnis,ch.bfs.gebaeude_wohnungs_register,KML||https://tinyurl.com/yy7ya4g9/ZH/0156_bdg_erw.kml" TargetMode="External"/><Relationship Id="rId944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367" Type="http://schemas.openxmlformats.org/officeDocument/2006/relationships/hyperlink" Target="https://map.geo.admin.ch/?zoom=13&amp;E=2680151.051&amp;N=1249785.947&amp;layers=ch.kantone.cadastralwebmap-farbe,ch.swisstopo.amtliches-strassenverzeichnis,ch.bfs.gebaeude_wohnungs_register,KML||https://tinyurl.com/yy7ya4g9/ZH/0261_bdg_erw.kml" TargetMode="External"/><Relationship Id="rId73" Type="http://schemas.openxmlformats.org/officeDocument/2006/relationships/hyperlink" Target="https://map.geo.admin.ch/?zoom=13&amp;E=2676421.12&amp;N=1238895.274&amp;layers=ch.kantone.cadastralwebmap-farbe,ch.swisstopo.amtliches-strassenverzeichnis,ch.bfs.gebaeude_wohnungs_register,KML||https://tinyurl.com/yy7ya4g9/ZH/0005_bdg_erw.kml" TargetMode="External"/><Relationship Id="rId169" Type="http://schemas.openxmlformats.org/officeDocument/2006/relationships/hyperlink" Target="https://map.geo.admin.ch/?zoom=13&amp;E=2682902.828&amp;N=1264182.984&amp;layers=ch.kantone.cadastralwebmap-farbe,ch.swisstopo.amtliches-strassenverzeichnis,ch.bfs.gebaeude_wohnungs_register,KML||https://tinyurl.com/yy7ya4g9/ZH/0053_bdg_erw.kml" TargetMode="External"/><Relationship Id="rId376" Type="http://schemas.openxmlformats.org/officeDocument/2006/relationships/hyperlink" Target="https://map.geo.admin.ch/?zoom=13&amp;E=2671042.607&amp;N=1257379.248&amp;layers=ch.kantone.cadastralwebmap-farbe,ch.swisstopo.amtliches-strassenverzeichnis,ch.bfs.gebaeude_wohnungs_register,KML||https://tinyurl.com/yy7ya4g9/ZH/0094_bdg_erw.kml" TargetMode="External"/><Relationship Id="rId583" Type="http://schemas.openxmlformats.org/officeDocument/2006/relationships/hyperlink" Target="https://map.geo.admin.ch/?zoom=13&amp;E=2687472.167&amp;N=1240101.329&amp;layers=ch.kantone.cadastralwebmap-farbe,ch.swisstopo.amtliches-strassenverzeichnis,ch.bfs.gebaeude_wohnungs_register,KML||https://tinyurl.com/yy7ya4g9/ZH/0151_bdg_erw.kml" TargetMode="External"/><Relationship Id="rId790" Type="http://schemas.openxmlformats.org/officeDocument/2006/relationships/hyperlink" Target="https://map.geo.admin.ch/?zoom=13&amp;E=2703418.238&amp;N=1252816.012&amp;layers=ch.kantone.cadastralwebmap-farbe,ch.swisstopo.amtliches-strassenverzeichnis,ch.bfs.gebaeude_wohnungs_register,KML||https://tinyurl.com/yy7ya4g9/ZH/0182_bdg_erw.kml" TargetMode="External"/><Relationship Id="rId804" Type="http://schemas.openxmlformats.org/officeDocument/2006/relationships/hyperlink" Target="https://map.geo.admin.ch/?zoom=13&amp;E=2690211.449&amp;N=1250132.865&amp;layers=ch.kantone.cadastralwebmap-farbe,ch.swisstopo.amtliches-strassenverzeichnis,ch.bfs.gebaeude_wohnungs_register,KML||https://tinyurl.com/yy7ya4g9/ZH/0191_bdg_erw.kml" TargetMode="External"/><Relationship Id="rId1227" Type="http://schemas.openxmlformats.org/officeDocument/2006/relationships/hyperlink" Target="https://map.geo.admin.ch/?zoom=13&amp;E=2675774.717&amp;N=1252131.844&amp;layers=ch.kantone.cadastralwebmap-farbe,ch.swisstopo.amtliches-strassenverzeichnis,ch.bfs.gebaeude_wohnungs_register,KML||https://tinyurl.com/yy7ya4g9/ZH/0251_bdg_erw.kml" TargetMode="External"/><Relationship Id="rId1434" Type="http://schemas.openxmlformats.org/officeDocument/2006/relationships/hyperlink" Target="https://map.geo.admin.ch/?zoom=13&amp;E=2681378.53&amp;N=1244255.946&amp;layers=ch.kantone.cadastralwebmap-farbe,ch.swisstopo.amtliches-strassenverzeichnis,ch.bfs.gebaeude_wohnungs_register,KML||https://tinyurl.com/yy7ya4g9/ZH/0261_bdg_erw.kml" TargetMode="External"/><Relationship Id="rId4" Type="http://schemas.openxmlformats.org/officeDocument/2006/relationships/hyperlink" Target="https://map.geo.admin.ch/?zoom=13&amp;E=2679235.749&amp;N=1235525.718&amp;layers=ch.kantone.cadastralwebmap-farbe,ch.swisstopo.amtliches-strassenverzeichnis,ch.bfs.gebaeude_wohnungs_register,KML||https://tinyurl.com/yy7ya4g9/ZH/0001_bdg_erw.kml" TargetMode="External"/><Relationship Id="rId236" Type="http://schemas.openxmlformats.org/officeDocument/2006/relationships/hyperlink" Target="https://map.geo.admin.ch/?zoom=13&amp;E=2679991.93&amp;N=1268290.571&amp;layers=ch.kantone.cadastralwebmap-farbe,ch.swisstopo.amtliches-strassenverzeichnis,ch.bfs.gebaeude_wohnungs_register,KML||https://tinyurl.com/yy7ya4g9/ZH/0058_bdg_erw.kml" TargetMode="External"/><Relationship Id="rId443" Type="http://schemas.openxmlformats.org/officeDocument/2006/relationships/hyperlink" Target="https://map.geo.admin.ch/?zoom=13&amp;E=2698627.958&amp;N=1236556.937&amp;layers=ch.kantone.cadastralwebmap-farbe,ch.swisstopo.amtliches-strassenverzeichnis,ch.bfs.gebaeude_wohnungs_register,KML||https://tinyurl.com/yy7ya4g9/ZH/0116_bdg_erw.kml" TargetMode="External"/><Relationship Id="rId650" Type="http://schemas.openxmlformats.org/officeDocument/2006/relationships/hyperlink" Target="https://map.geo.admin.ch/?zoom=13&amp;E=2687686.193&amp;N=1240939.019&amp;layers=ch.kantone.cadastralwebmap-farbe,ch.swisstopo.amtliches-strassenverzeichnis,ch.bfs.gebaeude_wohnungs_register,KML||https://tinyurl.com/yy7ya4g9/ZH/0154_bdg_erw.kml" TargetMode="External"/><Relationship Id="rId888" Type="http://schemas.openxmlformats.org/officeDocument/2006/relationships/hyperlink" Target="https://map.geo.admin.ch/?zoom=13&amp;E=2691433.378&amp;N=1248409.715&amp;layers=ch.kantone.cadastralwebmap-farbe,ch.swisstopo.amtliches-strassenverzeichnis,ch.bfs.gebaeude_wohnungs_register,KML||https://tinyurl.com/yy7ya4g9/ZH/0197_bdg_erw.kml" TargetMode="External"/><Relationship Id="rId1073" Type="http://schemas.openxmlformats.org/officeDocument/2006/relationships/hyperlink" Target="https://map.geo.admin.ch/?zoom=13&amp;E=2697323.064&amp;N=1261191.478&amp;layers=ch.kantone.cadastralwebmap-farbe,ch.swisstopo.amtliches-strassenverzeichnis,ch.bfs.gebaeude_wohnungs_register,KML||https://tinyurl.com/yy7ya4g9/ZH/0230_bdg_erw.kml" TargetMode="External"/><Relationship Id="rId1280" Type="http://schemas.openxmlformats.org/officeDocument/2006/relationships/hyperlink" Target="https://map.geo.admin.ch/?zoom=13&amp;E=2687458.291&amp;N=1245896.986&amp;layers=ch.kantone.cadastralwebmap-farbe,ch.swisstopo.amtliches-strassenverzeichnis,ch.bfs.gebaeude_wohnungs_register,KML||https://tinyurl.com/yy7ya4g9/ZH/0261_bdg_erw.kml" TargetMode="External"/><Relationship Id="rId1501" Type="http://schemas.openxmlformats.org/officeDocument/2006/relationships/hyperlink" Target="https://map.geo.admin.ch/?zoom=13&amp;E=2693904.926&amp;N=1254331.652&amp;layers=ch.kantone.cadastralwebmap-farbe,ch.swisstopo.amtliches-strassenverzeichnis,ch.bfs.gebaeude_wohnungs_register,KML||https://tinyurl.com/yy7ya4g9/ZH/0296_bdg_erw.kml" TargetMode="External"/><Relationship Id="rId303" Type="http://schemas.openxmlformats.org/officeDocument/2006/relationships/hyperlink" Target="https://map.geo.admin.ch/?zoom=13&amp;E=2683448.052&amp;N=1274511.999&amp;layers=ch.kantone.cadastralwebmap-farbe,ch.swisstopo.amtliches-strassenverzeichnis,ch.bfs.gebaeude_wohnungs_register,KML||https://tinyurl.com/yy7ya4g9/ZH/0067_bdg_erw.kml" TargetMode="External"/><Relationship Id="rId748" Type="http://schemas.openxmlformats.org/officeDocument/2006/relationships/hyperlink" Target="https://map.geo.admin.ch/?zoom=13&amp;E=2689673.485&amp;N=1237492.005&amp;layers=ch.kantone.cadastralwebmap-farbe,ch.swisstopo.amtliches-strassenverzeichnis,ch.bfs.gebaeude_wohnungs_register,KML||https://tinyurl.com/yy7ya4g9/ZH/0156_bdg_erw.kml" TargetMode="External"/><Relationship Id="rId955" Type="http://schemas.openxmlformats.org/officeDocument/2006/relationships/hyperlink" Target="https://map.geo.admin.ch/?zoom=13&amp;E=2692551.529&amp;N=1264532.013&amp;layers=ch.kantone.cadastralwebmap-farbe,ch.swisstopo.amtliches-strassenverzeichnis,ch.bfs.gebaeude_wohnungs_register,KML||https://tinyurl.com/yy7ya4g9/ZH/0223_bdg_erw.kml" TargetMode="External"/><Relationship Id="rId1140" Type="http://schemas.openxmlformats.org/officeDocument/2006/relationships/hyperlink" Target="https://map.geo.admin.ch/?zoom=13&amp;E=2676013.901&amp;N=1250863.571&amp;layers=ch.kantone.cadastralwebmap-farbe,ch.swisstopo.amtliches-strassenverzeichnis,ch.bfs.gebaeude_wohnungs_register,KML||https://tinyurl.com/yy7ya4g9/ZH/0247_bdg_erw.kml" TargetMode="External"/><Relationship Id="rId1378" Type="http://schemas.openxmlformats.org/officeDocument/2006/relationships/hyperlink" Target="https://map.geo.admin.ch/?zoom=13&amp;E=2684043.035&amp;N=1248788.507&amp;layers=ch.kantone.cadastralwebmap-farbe,ch.swisstopo.amtliches-strassenverzeichnis,ch.bfs.gebaeude_wohnungs_register,KML||https://tinyurl.com/yy7ya4g9/ZH/0261_bdg_erw.kml" TargetMode="External"/><Relationship Id="rId84" Type="http://schemas.openxmlformats.org/officeDocument/2006/relationships/hyperlink" Target="https://map.geo.admin.ch/?zoom=13&amp;E=2674909.709&amp;N=1231832.118&amp;layers=ch.kantone.cadastralwebmap-farbe,ch.swisstopo.amtliches-strassenverzeichnis,ch.bfs.gebaeude_wohnungs_register,KML||https://tinyurl.com/yy7ya4g9/ZH/0008_bdg_erw.kml" TargetMode="External"/><Relationship Id="rId387" Type="http://schemas.openxmlformats.org/officeDocument/2006/relationships/hyperlink" Target="https://map.geo.admin.ch/?zoom=13&amp;E=2678302.001&amp;N=1255662.791&amp;layers=ch.kantone.cadastralwebmap-farbe,ch.swisstopo.amtliches-strassenverzeichnis,ch.bfs.gebaeude_wohnungs_register,KML||https://tinyurl.com/yy7ya4g9/ZH/0096_bdg_erw.kml" TargetMode="External"/><Relationship Id="rId510" Type="http://schemas.openxmlformats.org/officeDocument/2006/relationships/hyperlink" Target="https://map.geo.admin.ch/?zoom=13&amp;E=2682200.596&amp;N=1239520.261&amp;layers=ch.kantone.cadastralwebmap-farbe,ch.swisstopo.amtliches-strassenverzeichnis,ch.bfs.gebaeude_wohnungs_register,KML||https://tinyurl.com/yy7ya4g9/ZH/0131_bdg_erw.kml" TargetMode="External"/><Relationship Id="rId594" Type="http://schemas.openxmlformats.org/officeDocument/2006/relationships/hyperlink" Target="https://map.geo.admin.ch/?zoom=13&amp;E=2700417.425&amp;N=1236198.212&amp;layers=ch.kantone.cadastralwebmap-farbe,ch.swisstopo.amtliches-strassenverzeichnis,ch.bfs.gebaeude_wohnungs_register,KML||https://tinyurl.com/yy7ya4g9/ZH/0153_bdg_erw.kml" TargetMode="External"/><Relationship Id="rId608" Type="http://schemas.openxmlformats.org/officeDocument/2006/relationships/hyperlink" Target="https://map.geo.admin.ch/?zoom=13&amp;E=2701295.8&amp;N=1232591.478&amp;layers=ch.kantone.cadastralwebmap-farbe,ch.swisstopo.amtliches-strassenverzeichnis,ch.bfs.gebaeude_wohnungs_register,KML||https://tinyurl.com/yy7ya4g9/ZH/0153_bdg_erw.kml" TargetMode="External"/><Relationship Id="rId815" Type="http://schemas.openxmlformats.org/officeDocument/2006/relationships/hyperlink" Target="https://map.geo.admin.ch/?zoom=13&amp;E=2689052.737&amp;N=1249835.123&amp;layers=ch.kantone.cadastralwebmap-farbe,ch.swisstopo.amtliches-strassenverzeichnis,ch.bfs.gebaeude_wohnungs_register,KML||https://tinyurl.com/yy7ya4g9/ZH/0191_bdg_erw.kml" TargetMode="External"/><Relationship Id="rId1238" Type="http://schemas.openxmlformats.org/officeDocument/2006/relationships/hyperlink" Target="https://map.geo.admin.ch/?zoom=13&amp;E=2681302.618&amp;N=1248229.527&amp;layers=ch.kantone.cadastralwebmap-farbe,ch.swisstopo.amtliches-strassenverzeichnis,ch.bfs.gebaeude_wohnungs_register,KML||https://tinyurl.com/yy7ya4g9/ZH/0261_bdg_erw.kml" TargetMode="External"/><Relationship Id="rId1445" Type="http://schemas.openxmlformats.org/officeDocument/2006/relationships/hyperlink" Target="https://map.geo.admin.ch/?zoom=13&amp;E=2683870.986&amp;N=1252999.93&amp;layers=ch.kantone.cadastralwebmap-farbe,ch.swisstopo.amtliches-strassenverzeichnis,ch.bfs.gebaeude_wohnungs_register,KML||https://tinyurl.com/yy7ya4g9/ZH/0261_bdg_erw.kml" TargetMode="External"/><Relationship Id="rId247" Type="http://schemas.openxmlformats.org/officeDocument/2006/relationships/hyperlink" Target="https://map.geo.admin.ch/?zoom=13&amp;E=2680713.236&amp;N=1267754.878&amp;layers=ch.kantone.cadastralwebmap-farbe,ch.swisstopo.amtliches-strassenverzeichnis,ch.bfs.gebaeude_wohnungs_register,KML||https://tinyurl.com/yy7ya4g9/ZH/0058_bdg_erw.kml" TargetMode="External"/><Relationship Id="rId899" Type="http://schemas.openxmlformats.org/officeDocument/2006/relationships/hyperlink" Target="https://map.geo.admin.ch/?zoom=13&amp;E=2691681.017&amp;N=1249140.469&amp;layers=ch.kantone.cadastralwebmap-farbe,ch.swisstopo.amtliches-strassenverzeichnis,ch.bfs.gebaeude_wohnungs_register,KML||https://tinyurl.com/yy7ya4g9/ZH/0197_bdg_erw.kml" TargetMode="External"/><Relationship Id="rId1000" Type="http://schemas.openxmlformats.org/officeDocument/2006/relationships/hyperlink" Target="https://map.geo.admin.ch/?zoom=13&amp;E=2696855.365&amp;N=1262261.077&amp;layers=ch.kantone.cadastralwebmap-farbe,ch.swisstopo.amtliches-strassenverzeichnis,ch.bfs.gebaeude_wohnungs_register,KML||https://tinyurl.com/yy7ya4g9/ZH/0230_bdg_erw.kml" TargetMode="External"/><Relationship Id="rId1084" Type="http://schemas.openxmlformats.org/officeDocument/2006/relationships/hyperlink" Target="https://map.geo.admin.ch/?zoom=13&amp;E=2693597.169&amp;N=1263186.825&amp;layers=ch.kantone.cadastralwebmap-farbe,ch.swisstopo.amtliches-strassenverzeichnis,ch.bfs.gebaeude_wohnungs_register,KML||https://tinyurl.com/yy7ya4g9/ZH/0230_bdg_erw.kml" TargetMode="External"/><Relationship Id="rId1305" Type="http://schemas.openxmlformats.org/officeDocument/2006/relationships/hyperlink" Target="https://map.geo.admin.ch/?zoom=13&amp;E=2679795.552&amp;N=1249858.369&amp;layers=ch.kantone.cadastralwebmap-farbe,ch.swisstopo.amtliches-strassenverzeichnis,ch.bfs.gebaeude_wohnungs_register,KML||https://tinyurl.com/yy7ya4g9/ZH/0261_bdg_erw.kml" TargetMode="External"/><Relationship Id="rId107" Type="http://schemas.openxmlformats.org/officeDocument/2006/relationships/hyperlink" Target="https://map.geo.admin.ch/?zoom=13&amp;E=2673903.273&amp;N=1234105.605&amp;layers=ch.kantone.cadastralwebmap-farbe,ch.swisstopo.amtliches-strassenverzeichnis,ch.bfs.gebaeude_wohnungs_register,KML||https://tinyurl.com/yy7ya4g9/ZH/0010_bdg_erw.kml" TargetMode="External"/><Relationship Id="rId454" Type="http://schemas.openxmlformats.org/officeDocument/2006/relationships/hyperlink" Target="https://map.geo.admin.ch/?zoom=13&amp;E=2699913.983&amp;N=1236769.97&amp;layers=ch.kantone.cadastralwebmap-farbe,ch.swisstopo.amtliches-strassenverzeichnis,ch.bfs.gebaeude_wohnungs_register,KML||https://tinyurl.com/yy7ya4g9/ZH/0116_bdg_erw.kml" TargetMode="External"/><Relationship Id="rId661" Type="http://schemas.openxmlformats.org/officeDocument/2006/relationships/hyperlink" Target="https://map.geo.admin.ch/?zoom=13&amp;E=2686652.962&amp;N=1241625.047&amp;layers=ch.kantone.cadastralwebmap-farbe,ch.swisstopo.amtliches-strassenverzeichnis,ch.bfs.gebaeude_wohnungs_register,KML||https://tinyurl.com/yy7ya4g9/ZH/0154_bdg_erw.kml" TargetMode="External"/><Relationship Id="rId759" Type="http://schemas.openxmlformats.org/officeDocument/2006/relationships/hyperlink" Target="https://map.geo.admin.ch/?zoom=13&amp;E=2698768.135&amp;N=1233014.185&amp;layers=ch.kantone.cadastralwebmap-farbe,ch.swisstopo.amtliches-strassenverzeichnis,ch.bfs.gebaeude_wohnungs_register,KML||https://tinyurl.com/yy7ya4g9/ZH/0158_bdg_erw.kml" TargetMode="External"/><Relationship Id="rId966" Type="http://schemas.openxmlformats.org/officeDocument/2006/relationships/hyperlink" Target="https://map.geo.admin.ch/?zoom=13&amp;E=2706118.378&amp;N=1255195.489&amp;layers=ch.kantone.cadastralwebmap-farbe,ch.swisstopo.amtliches-strassenverzeichnis,ch.bfs.gebaeude_wohnungs_register,KML||https://tinyurl.com/yy7ya4g9/ZH/0228_bdg_erw.kml" TargetMode="External"/><Relationship Id="rId1291" Type="http://schemas.openxmlformats.org/officeDocument/2006/relationships/hyperlink" Target="https://map.geo.admin.ch/?zoom=13&amp;E=2679891.871&amp;N=1248084.691&amp;layers=ch.kantone.cadastralwebmap-farbe,ch.swisstopo.amtliches-strassenverzeichnis,ch.bfs.gebaeude_wohnungs_register,KML||https://tinyurl.com/yy7ya4g9/ZH/0261_bdg_erw.kml" TargetMode="External"/><Relationship Id="rId1389" Type="http://schemas.openxmlformats.org/officeDocument/2006/relationships/hyperlink" Target="https://map.geo.admin.ch/?zoom=13&amp;E=2684968.436&amp;N=1248259.376&amp;layers=ch.kantone.cadastralwebmap-farbe,ch.swisstopo.amtliches-strassenverzeichnis,ch.bfs.gebaeude_wohnungs_register,KML||https://tinyurl.com/yy7ya4g9/ZH/0261_bdg_erw.kml" TargetMode="External"/><Relationship Id="rId11" Type="http://schemas.openxmlformats.org/officeDocument/2006/relationships/hyperlink" Target="https://map.geo.admin.ch/?zoom=13&amp;E=2677531.491&amp;N=1238368.143&amp;layers=ch.kantone.cadastralwebmap-farbe,ch.swisstopo.amtliches-strassenverzeichnis,ch.bfs.gebaeude_wohnungs_register,KML||https://tinyurl.com/yy7ya4g9/ZH/0002_bdg_erw.kml" TargetMode="External"/><Relationship Id="rId314" Type="http://schemas.openxmlformats.org/officeDocument/2006/relationships/hyperlink" Target="https://map.geo.admin.ch/?zoom=13&amp;E=2686530.52&amp;N=1252806.866&amp;layers=ch.kantone.cadastralwebmap-farbe,ch.swisstopo.amtliches-strassenverzeichnis,ch.bfs.gebaeude_wohnungs_register,KML||https://tinyurl.com/yy7ya4g9/ZH/0069_bdg_erw.kml" TargetMode="External"/><Relationship Id="rId398" Type="http://schemas.openxmlformats.org/officeDocument/2006/relationships/hyperlink" Target="https://map.geo.admin.ch/?zoom=13&amp;E=2677373.979&amp;N=1264587.291&amp;layers=ch.kantone.cadastralwebmap-farbe,ch.swisstopo.amtliches-strassenverzeichnis,ch.bfs.gebaeude_wohnungs_register,KML||https://tinyurl.com/yy7ya4g9/ZH/0100_bdg_erw.kml" TargetMode="External"/><Relationship Id="rId521" Type="http://schemas.openxmlformats.org/officeDocument/2006/relationships/hyperlink" Target="https://map.geo.admin.ch/?zoom=13&amp;E=2686418.887&amp;N=1236267.383&amp;layers=ch.kantone.cadastralwebmap-farbe,ch.swisstopo.amtliches-strassenverzeichnis,ch.bfs.gebaeude_wohnungs_register,KML||https://tinyurl.com/yy7ya4g9/ZH/0137_bdg_erw.kml" TargetMode="External"/><Relationship Id="rId619" Type="http://schemas.openxmlformats.org/officeDocument/2006/relationships/hyperlink" Target="https://map.geo.admin.ch/?zoom=13&amp;E=2700753.754&amp;N=1233237.129&amp;layers=ch.kantone.cadastralwebmap-farbe,ch.swisstopo.amtliches-strassenverzeichnis,ch.bfs.gebaeude_wohnungs_register,KML||https://tinyurl.com/yy7ya4g9/ZH/0153_bdg_erw.kml" TargetMode="External"/><Relationship Id="rId1151" Type="http://schemas.openxmlformats.org/officeDocument/2006/relationships/hyperlink" Target="https://map.geo.admin.ch/?zoom=13&amp;E=2676227.37&amp;N=1251246.022&amp;layers=ch.kantone.cadastralwebmap-farbe,ch.swisstopo.amtliches-strassenverzeichnis,ch.bfs.gebaeude_wohnungs_register,KML||https://tinyurl.com/yy7ya4g9/ZH/0247_bdg_erw.kml" TargetMode="External"/><Relationship Id="rId1249" Type="http://schemas.openxmlformats.org/officeDocument/2006/relationships/hyperlink" Target="https://map.geo.admin.ch/?zoom=13&amp;E=2683447.046&amp;N=1248608.359&amp;layers=ch.kantone.cadastralwebmap-farbe,ch.swisstopo.amtliches-strassenverzeichnis,ch.bfs.gebaeude_wohnungs_register,KML||https://tinyurl.com/yy7ya4g9/ZH/0261_bdg_erw.kml" TargetMode="External"/><Relationship Id="rId95" Type="http://schemas.openxmlformats.org/officeDocument/2006/relationships/hyperlink" Target="https://map.geo.admin.ch/?zoom=13&amp;E=2673602.152&amp;N=1235184.077&amp;layers=ch.kantone.cadastralwebmap-farbe,ch.swisstopo.amtliches-strassenverzeichnis,ch.bfs.gebaeude_wohnungs_register,KML||https://tinyurl.com/yy7ya4g9/ZH/0010_bdg_erw.kml" TargetMode="External"/><Relationship Id="rId160" Type="http://schemas.openxmlformats.org/officeDocument/2006/relationships/hyperlink" Target="https://map.geo.admin.ch/?zoom=13&amp;E=2690910.512&amp;N=1253841.898&amp;layers=ch.kantone.cadastralwebmap-farbe,ch.swisstopo.amtliches-strassenverzeichnis,ch.bfs.gebaeude_wohnungs_register,KML||https://tinyurl.com/yy7ya4g9/ZH/0052_bdg_erw.kml" TargetMode="External"/><Relationship Id="rId826" Type="http://schemas.openxmlformats.org/officeDocument/2006/relationships/hyperlink" Target="https://map.geo.admin.ch/?zoom=13&amp;E=2689022.592&amp;N=1250399.365&amp;layers=ch.kantone.cadastralwebmap-farbe,ch.swisstopo.amtliches-strassenverzeichnis,ch.bfs.gebaeude_wohnungs_register,KML||https://tinyurl.com/yy7ya4g9/ZH/0191_bdg_erw.kml" TargetMode="External"/><Relationship Id="rId1011" Type="http://schemas.openxmlformats.org/officeDocument/2006/relationships/hyperlink" Target="https://map.geo.admin.ch/?zoom=13&amp;E=2700989.146&amp;N=1262381.772&amp;layers=ch.kantone.cadastralwebmap-farbe,ch.swisstopo.amtliches-strassenverzeichnis,ch.bfs.gebaeude_wohnungs_register,KML||https://tinyurl.com/yy7ya4g9/ZH/0230_bdg_erw.kml" TargetMode="External"/><Relationship Id="rId1109" Type="http://schemas.openxmlformats.org/officeDocument/2006/relationships/hyperlink" Target="https://map.geo.admin.ch/?zoom=13&amp;E=2673944.393&amp;N=1246426.848&amp;layers=ch.kantone.cadastralwebmap-farbe,ch.swisstopo.amtliches-strassenverzeichnis,ch.bfs.gebaeude_wohnungs_register,KML||https://tinyurl.com/yy7ya4g9/ZH/0242_bdg_erw.kml" TargetMode="External"/><Relationship Id="rId1456" Type="http://schemas.openxmlformats.org/officeDocument/2006/relationships/hyperlink" Target="https://map.geo.admin.ch/?zoom=13&amp;E=2685662.459&amp;N=1248969.213&amp;layers=ch.kantone.cadastralwebmap-farbe,ch.swisstopo.amtliches-strassenverzeichnis,ch.bfs.gebaeude_wohnungs_register,KML||https://tinyurl.com/yy7ya4g9/ZH/0261_bdg_erw.kml" TargetMode="External"/><Relationship Id="rId258" Type="http://schemas.openxmlformats.org/officeDocument/2006/relationships/hyperlink" Target="https://map.geo.admin.ch/?zoom=13&amp;E=2680411.673&amp;N=1268151.068&amp;layers=ch.kantone.cadastralwebmap-farbe,ch.swisstopo.amtliches-strassenverzeichnis,ch.bfs.gebaeude_wohnungs_register,KML||https://tinyurl.com/yy7ya4g9/ZH/0058_bdg_erw.kml" TargetMode="External"/><Relationship Id="rId465" Type="http://schemas.openxmlformats.org/officeDocument/2006/relationships/hyperlink" Target="https://map.geo.admin.ch/?zoom=13&amp;E=2706453.175&amp;N=1242056.846&amp;layers=ch.kantone.cadastralwebmap-farbe,ch.swisstopo.amtliches-strassenverzeichnis,ch.bfs.gebaeude_wohnungs_register,KML||https://tinyurl.com/yy7ya4g9/ZH/0117_bdg_erw.kml" TargetMode="External"/><Relationship Id="rId672" Type="http://schemas.openxmlformats.org/officeDocument/2006/relationships/hyperlink" Target="https://map.geo.admin.ch/?zoom=13&amp;E=2695101.185&amp;N=1235159.148&amp;layers=ch.kantone.cadastralwebmap-farbe,ch.swisstopo.amtliches-strassenverzeichnis,ch.bfs.gebaeude_wohnungs_register,KML||https://tinyurl.com/yy7ya4g9/ZH/0155_bdg_erw.kml" TargetMode="External"/><Relationship Id="rId1095" Type="http://schemas.openxmlformats.org/officeDocument/2006/relationships/hyperlink" Target="https://map.geo.admin.ch/?zoom=13&amp;E=2702342.196&amp;N=1255929.011&amp;layers=ch.kantone.cadastralwebmap-farbe,ch.swisstopo.amtliches-strassenverzeichnis,ch.bfs.gebaeude_wohnungs_register,KML||https://tinyurl.com/yy7ya4g9/ZH/0231_bdg_erw.kml" TargetMode="External"/><Relationship Id="rId1316" Type="http://schemas.openxmlformats.org/officeDocument/2006/relationships/hyperlink" Target="https://map.geo.admin.ch/?zoom=13&amp;E=2679751.911&amp;N=1250419.124&amp;layers=ch.kantone.cadastralwebmap-farbe,ch.swisstopo.amtliches-strassenverzeichnis,ch.bfs.gebaeude_wohnungs_register,KML||https://tinyurl.com/yy7ya4g9/ZH/0261_bdg_erw.kml" TargetMode="External"/><Relationship Id="rId22" Type="http://schemas.openxmlformats.org/officeDocument/2006/relationships/hyperlink" Target="https://map.geo.admin.ch/?zoom=13&amp;E=2676563.88&amp;N=1237388.214&amp;layers=ch.kantone.cadastralwebmap-farbe,ch.swisstopo.amtliches-strassenverzeichnis,ch.bfs.gebaeude_wohnungs_register,KML||https://tinyurl.com/yy7ya4g9/ZH/0002_bdg_erw.kml" TargetMode="External"/><Relationship Id="rId118" Type="http://schemas.openxmlformats.org/officeDocument/2006/relationships/hyperlink" Target="https://map.geo.admin.ch/?zoom=13&amp;E=2679129.632&amp;N=1241276.305&amp;layers=ch.kantone.cadastralwebmap-farbe,ch.swisstopo.amtliches-strassenverzeichnis,ch.bfs.gebaeude_wohnungs_register,KML||https://tinyurl.com/yy7ya4g9/ZH/0013_bdg_erw.kml" TargetMode="External"/><Relationship Id="rId325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2" Type="http://schemas.openxmlformats.org/officeDocument/2006/relationships/hyperlink" Target="https://map.geo.admin.ch/?zoom=13&amp;E=2686489.654&amp;N=1236436.439&amp;layers=ch.kantone.cadastralwebmap-farbe,ch.swisstopo.amtliches-strassenverzeichnis,ch.bfs.gebaeude_wohnungs_register,KML||https://tinyurl.com/yy7ya4g9/ZH/0137_bdg_erw.kml" TargetMode="External"/><Relationship Id="rId977" Type="http://schemas.openxmlformats.org/officeDocument/2006/relationships/hyperlink" Target="https://map.geo.admin.ch/?zoom=13&amp;E=2699010.595&amp;N=1259648.937&amp;layers=ch.kantone.cadastralwebmap-farbe,ch.swisstopo.amtliches-strassenverzeichnis,ch.bfs.gebaeude_wohnungs_register,KML||https://tinyurl.com/yy7ya4g9/ZH/0230_bdg_erw.kml" TargetMode="External"/><Relationship Id="rId1162" Type="http://schemas.openxmlformats.org/officeDocument/2006/relationships/hyperlink" Target="https://map.geo.admin.ch/?zoom=13&amp;E=2674959.461&amp;N=1249355.888&amp;layers=ch.kantone.cadastralwebmap-farbe,ch.swisstopo.amtliches-strassenverzeichnis,ch.bfs.gebaeude_wohnungs_register,KML||https://tinyurl.com/yy7ya4g9/ZH/0250_bdg_erw.kml" TargetMode="External"/><Relationship Id="rId171" Type="http://schemas.openxmlformats.org/officeDocument/2006/relationships/hyperlink" Target="https://map.geo.admin.ch/?zoom=13&amp;E=2682585.893&amp;N=1264515.061&amp;layers=ch.kantone.cadastralwebmap-farbe,ch.swisstopo.amtliches-strassenverzeichnis,ch.bfs.gebaeude_wohnungs_register,KML||https://tinyurl.com/yy7ya4g9/ZH/0053_bdg_erw.kml" TargetMode="External"/><Relationship Id="rId837" Type="http://schemas.openxmlformats.org/officeDocument/2006/relationships/hyperlink" Target="https://map.geo.admin.ch/?zoom=13&amp;E=2689099.734&amp;N=1249474.223&amp;layers=ch.kantone.cadastralwebmap-farbe,ch.swisstopo.amtliches-strassenverzeichnis,ch.bfs.gebaeude_wohnungs_register,KML||https://tinyurl.com/yy7ya4g9/ZH/0191_bdg_erw.kml" TargetMode="External"/><Relationship Id="rId1022" Type="http://schemas.openxmlformats.org/officeDocument/2006/relationships/hyperlink" Target="https://map.geo.admin.ch/?zoom=13&amp;E=2699360.196&amp;N=1262624.067&amp;layers=ch.kantone.cadastralwebmap-farbe,ch.swisstopo.amtliches-strassenverzeichnis,ch.bfs.gebaeude_wohnungs_register,KML||https://tinyurl.com/yy7ya4g9/ZH/0230_bdg_erw.kml" TargetMode="External"/><Relationship Id="rId1467" Type="http://schemas.openxmlformats.org/officeDocument/2006/relationships/hyperlink" Target="https://map.geo.admin.ch/?zoom=13&amp;E=2679953.57&amp;N=1253453.613&amp;layers=ch.kantone.cadastralwebmap-farbe,ch.swisstopo.amtliches-strassenverzeichnis,ch.bfs.gebaeude_wohnungs_register,KML||https://tinyurl.com/yy7ya4g9/ZH/0261_bdg_erw.kml" TargetMode="External"/><Relationship Id="rId269" Type="http://schemas.openxmlformats.org/officeDocument/2006/relationships/hyperlink" Target="https://map.geo.admin.ch/?zoom=13&amp;E=2681063.354&amp;N=1262561.393&amp;layers=ch.kantone.cadastralwebmap-farbe,ch.swisstopo.amtliches-strassenverzeichnis,ch.bfs.gebaeude_wohnungs_register,KML||https://tinyurl.com/yy7ya4g9/ZH/0060_bdg_erw.kml" TargetMode="External"/><Relationship Id="rId476" Type="http://schemas.openxmlformats.org/officeDocument/2006/relationships/hyperlink" Target="https://map.geo.admin.ch/?zoom=13&amp;E=2712358.948&amp;N=1240669.019&amp;layers=ch.kantone.cadastralwebmap-farbe,ch.swisstopo.amtliches-strassenverzeichnis,ch.bfs.gebaeude_wohnungs_register,KML||https://tinyurl.com/yy7ya4g9/ZH/0120_bdg_erw.kml" TargetMode="External"/><Relationship Id="rId683" Type="http://schemas.openxmlformats.org/officeDocument/2006/relationships/hyperlink" Target="https://map.geo.admin.ch/?zoom=13&amp;E=2694068.653&amp;N=1234848.497&amp;layers=ch.kantone.cadastralwebmap-farbe,ch.swisstopo.amtliches-strassenverzeichnis,ch.bfs.gebaeude_wohnungs_register,KML||https://tinyurl.com/yy7ya4g9/ZH/0155_bdg_erw.kml" TargetMode="External"/><Relationship Id="rId890" Type="http://schemas.openxmlformats.org/officeDocument/2006/relationships/hyperlink" Target="https://map.geo.admin.ch/?zoom=13&amp;E=2691591.251&amp;N=1248714.241&amp;layers=ch.kantone.cadastralwebmap-farbe,ch.swisstopo.amtliches-strassenverzeichnis,ch.bfs.gebaeude_wohnungs_register,KML||https://tinyurl.com/yy7ya4g9/ZH/0197_bdg_erw.kml" TargetMode="External"/><Relationship Id="rId904" Type="http://schemas.openxmlformats.org/officeDocument/2006/relationships/hyperlink" Target="https://map.geo.admin.ch/?zoom=13&amp;E=2695297.234&amp;N=1245226.602&amp;layers=ch.kantone.cadastralwebmap-farbe,ch.swisstopo.amtliches-strassenverzeichnis,ch.bfs.gebaeude_wohnungs_register,KML||https://tinyurl.com/yy7ya4g9/ZH/0198_bdg_erw.kml" TargetMode="External"/><Relationship Id="rId1327" Type="http://schemas.openxmlformats.org/officeDocument/2006/relationships/hyperlink" Target="https://map.geo.admin.ch/?zoom=13&amp;E=2681648.856&amp;N=1250585.441&amp;layers=ch.kantone.cadastralwebmap-farbe,ch.swisstopo.amtliches-strassenverzeichnis,ch.bfs.gebaeude_wohnungs_register,KML||https://tinyurl.com/yy7ya4g9/ZH/0261_bdg_erw.kml" TargetMode="External"/><Relationship Id="rId33" Type="http://schemas.openxmlformats.org/officeDocument/2006/relationships/hyperlink" Target="https://map.geo.admin.ch/?zoom=13&amp;E=2676733.465&amp;N=1237274.773&amp;layers=ch.kantone.cadastralwebmap-farbe,ch.swisstopo.amtliches-strassenverzeichnis,ch.bfs.gebaeude_wohnungs_register,KML||https://tinyurl.com/yy7ya4g9/ZH/0002_bdg_erw.kml" TargetMode="External"/><Relationship Id="rId129" Type="http://schemas.openxmlformats.org/officeDocument/2006/relationships/hyperlink" Target="https://map.geo.admin.ch/?zoom=13&amp;E=2683683.36&amp;N=1262050.208&amp;layers=ch.kantone.cadastralwebmap-farbe,ch.swisstopo.amtliches-strassenverzeichnis,ch.bfs.gebaeude_wohnungs_register,KML||https://tinyurl.com/yy7ya4g9/ZH/0051_bdg_erw.kml" TargetMode="External"/><Relationship Id="rId336" Type="http://schemas.openxmlformats.org/officeDocument/2006/relationships/hyperlink" Target="https://map.geo.admin.ch/?zoom=13&amp;E=2684522.77&amp;N=1260812.543&amp;layers=ch.kantone.cadastralwebmap-farbe,ch.swisstopo.amtliches-strassenverzeichnis,ch.bfs.gebaeude_wohnungs_register,KML||https://tinyurl.com/yy7ya4g9/ZH/0072_bdg_erw.kml" TargetMode="External"/><Relationship Id="rId543" Type="http://schemas.openxmlformats.org/officeDocument/2006/relationships/hyperlink" Target="https://map.geo.admin.ch/?zoom=13&amp;E=2684548.002&amp;N=1238865.185&amp;layers=ch.kantone.cadastralwebmap-farbe,ch.swisstopo.amtliches-strassenverzeichnis,ch.bfs.gebaeude_wohnungs_register,KML||https://tinyurl.com/yy7ya4g9/ZH/0141_bdg_erw.kml" TargetMode="External"/><Relationship Id="rId988" Type="http://schemas.openxmlformats.org/officeDocument/2006/relationships/hyperlink" Target="https://map.geo.admin.ch/?zoom=13&amp;E=2696399.287&amp;N=1261966.731&amp;layers=ch.kantone.cadastralwebmap-farbe,ch.swisstopo.amtliches-strassenverzeichnis,ch.bfs.gebaeude_wohnungs_register,KML||https://tinyurl.com/yy7ya4g9/ZH/0230_bdg_erw.kml" TargetMode="External"/><Relationship Id="rId1173" Type="http://schemas.openxmlformats.org/officeDocument/2006/relationships/hyperlink" Target="https://map.geo.admin.ch/?zoom=13&amp;E=2674814.045&amp;N=1248410.413&amp;layers=ch.kantone.cadastralwebmap-farbe,ch.swisstopo.amtliches-strassenverzeichnis,ch.bfs.gebaeude_wohnungs_register,KML||https://tinyurl.com/yy7ya4g9/ZH/0250_bdg_erw.kml" TargetMode="External"/><Relationship Id="rId1380" Type="http://schemas.openxmlformats.org/officeDocument/2006/relationships/hyperlink" Target="https://map.geo.admin.ch/?zoom=13&amp;E=2681898.617&amp;N=1247844.395&amp;layers=ch.kantone.cadastralwebmap-farbe,ch.swisstopo.amtliches-strassenverzeichnis,ch.bfs.gebaeude_wohnungs_register,KML||https://tinyurl.com/yy7ya4g9/ZH/0261_bdg_erw.kml" TargetMode="External"/><Relationship Id="rId182" Type="http://schemas.openxmlformats.org/officeDocument/2006/relationships/hyperlink" Target="https://map.geo.admin.ch/?zoom=13&amp;E=2684302.192&amp;N=1265467.505&amp;layers=ch.kantone.cadastralwebmap-farbe,ch.swisstopo.amtliches-strassenverzeichnis,ch.bfs.gebaeude_wohnungs_register,KML||https://tinyurl.com/yy7ya4g9/ZH/0053_bdg_erw.kml" TargetMode="External"/><Relationship Id="rId403" Type="http://schemas.openxmlformats.org/officeDocument/2006/relationships/hyperlink" Target="https://map.geo.admin.ch/?zoom=13&amp;E=2676658.281&amp;N=1265229.112&amp;layers=ch.kantone.cadastralwebmap-farbe,ch.swisstopo.amtliches-strassenverzeichnis,ch.bfs.gebaeude_wohnungs_register,KML||https://tinyurl.com/yy7ya4g9/ZH/0100_bdg_erw.kml" TargetMode="External"/><Relationship Id="rId750" Type="http://schemas.openxmlformats.org/officeDocument/2006/relationships/hyperlink" Target="https://map.geo.admin.ch/?zoom=13&amp;E=2698716.704&amp;N=1236051.664&amp;layers=ch.kantone.cadastralwebmap-farbe,ch.swisstopo.amtliches-strassenverzeichnis,ch.bfs.gebaeude_wohnungs_register,KML||https://tinyurl.com/yy7ya4g9/ZH/0157_bdg_erw.kml" TargetMode="External"/><Relationship Id="rId848" Type="http://schemas.openxmlformats.org/officeDocument/2006/relationships/hyperlink" Target="https://map.geo.admin.ch/?zoom=13&amp;E=2694607.627&amp;N=1239794.912&amp;layers=ch.kantone.cadastralwebmap-farbe,ch.swisstopo.amtliches-strassenverzeichnis,ch.bfs.gebaeude_wohnungs_register,KML||https://tinyurl.com/yy7ya4g9/ZH/0192_bdg_erw.kml" TargetMode="External"/><Relationship Id="rId1033" Type="http://schemas.openxmlformats.org/officeDocument/2006/relationships/hyperlink" Target="https://map.geo.admin.ch/?zoom=13&amp;E=2697597.415&amp;N=1260570.136&amp;layers=ch.kantone.cadastralwebmap-farbe,ch.swisstopo.amtliches-strassenverzeichnis,ch.bfs.gebaeude_wohnungs_register,KML||https://tinyurl.com/yy7ya4g9/ZH/0230_bdg_erw.kml" TargetMode="External"/><Relationship Id="rId1478" Type="http://schemas.openxmlformats.org/officeDocument/2006/relationships/hyperlink" Target="https://map.geo.admin.ch/?zoom=13&amp;E=2678117.041&amp;N=1250715.016&amp;layers=ch.kantone.cadastralwebmap-farbe,ch.swisstopo.amtliches-strassenverzeichnis,ch.bfs.gebaeude_wohnungs_register,KML||https://tinyurl.com/yy7ya4g9/ZH/0261_bdg_erw.kml" TargetMode="External"/><Relationship Id="rId487" Type="http://schemas.openxmlformats.org/officeDocument/2006/relationships/hyperlink" Target="https://map.geo.admin.ch/?zoom=13&amp;E=2701837.481&amp;N=1242156.424&amp;layers=ch.kantone.cadastralwebmap-farbe,ch.swisstopo.amtliches-strassenverzeichnis,ch.bfs.gebaeude_wohnungs_register,KML||https://tinyurl.com/yy7ya4g9/ZH/0121_bdg_erw.kml" TargetMode="External"/><Relationship Id="rId610" Type="http://schemas.openxmlformats.org/officeDocument/2006/relationships/hyperlink" Target="https://map.geo.admin.ch/?zoom=13&amp;E=2698798.7&amp;N=1235704.624&amp;layers=ch.kantone.cadastralwebmap-farbe,ch.swisstopo.amtliches-strassenverzeichnis,ch.bfs.gebaeude_wohnungs_register,KML||https://tinyurl.com/yy7ya4g9/ZH/0153_bdg_erw.kml" TargetMode="External"/><Relationship Id="rId694" Type="http://schemas.openxmlformats.org/officeDocument/2006/relationships/hyperlink" Target="https://map.geo.admin.ch/?zoom=13&amp;E=2694390&amp;N=1235103.694&amp;layers=ch.kantone.cadastralwebmap-farbe,ch.swisstopo.amtliches-strassenverzeichnis,ch.bfs.gebaeude_wohnungs_register,KML||https://tinyurl.com/yy7ya4g9/ZH/0155_bdg_erw.kml" TargetMode="External"/><Relationship Id="rId708" Type="http://schemas.openxmlformats.org/officeDocument/2006/relationships/hyperlink" Target="https://map.geo.admin.ch/?zoom=13&amp;E=2694853.215&amp;N=1234287.896&amp;layers=ch.kantone.cadastralwebmap-farbe,ch.swisstopo.amtliches-strassenverzeichnis,ch.bfs.gebaeude_wohnungs_register,KML||https://tinyurl.com/yy7ya4g9/ZH/0155_bdg_erw.kml" TargetMode="External"/><Relationship Id="rId915" Type="http://schemas.openxmlformats.org/officeDocument/2006/relationships/hyperlink" Target="https://map.geo.admin.ch/?zoom=13&amp;E=2692381.08&amp;N=1249021.021&amp;layers=ch.kantone.cadastralwebmap-farbe,ch.swisstopo.amtliches-strassenverzeichnis,ch.bfs.gebaeude_wohnungs_register,KML||https://tinyurl.com/yy7ya4g9/ZH/0199_bdg_erw.kml" TargetMode="External"/><Relationship Id="rId1240" Type="http://schemas.openxmlformats.org/officeDocument/2006/relationships/hyperlink" Target="https://map.geo.admin.ch/?zoom=13&amp;E=2682079.135&amp;N=1248081.842&amp;layers=ch.kantone.cadastralwebmap-farbe,ch.swisstopo.amtliches-strassenverzeichnis,ch.bfs.gebaeude_wohnungs_register,KML||https://tinyurl.com/yy7ya4g9/ZH/0261_bdg_erw.kml" TargetMode="External"/><Relationship Id="rId1338" Type="http://schemas.openxmlformats.org/officeDocument/2006/relationships/hyperlink" Target="https://map.geo.admin.ch/?zoom=13&amp;E=2681357.592&amp;N=1251820.366&amp;layers=ch.kantone.cadastralwebmap-farbe,ch.swisstopo.amtliches-strassenverzeichnis,ch.bfs.gebaeude_wohnungs_register,KML||https://tinyurl.com/yy7ya4g9/ZH/0261_bdg_erw.kml" TargetMode="External"/><Relationship Id="rId347" Type="http://schemas.openxmlformats.org/officeDocument/2006/relationships/hyperlink" Target="https://map.geo.admin.ch/?zoom=13&amp;E=2676103.733&amp;N=1254560.247&amp;layers=ch.kantone.cadastralwebmap-farbe,ch.swisstopo.amtliches-strassenverzeichnis,ch.bfs.gebaeude_wohnungs_register,KML||https://tinyurl.com/yy7ya4g9/ZH/0084_bdg_erw.kml" TargetMode="External"/><Relationship Id="rId999" Type="http://schemas.openxmlformats.org/officeDocument/2006/relationships/hyperlink" Target="https://map.geo.admin.ch/?zoom=13&amp;E=2701055.22&amp;N=1262514.119&amp;layers=ch.kantone.cadastralwebmap-farbe,ch.swisstopo.amtliches-strassenverzeichnis,ch.bfs.gebaeude_wohnungs_register,KML||https://tinyurl.com/yy7ya4g9/ZH/0230_bdg_erw.kml" TargetMode="External"/><Relationship Id="rId1100" Type="http://schemas.openxmlformats.org/officeDocument/2006/relationships/hyperlink" Target="https://map.geo.admin.ch/?zoom=13&amp;E=2676038.981&amp;N=1245517.468&amp;layers=ch.kantone.cadastralwebmap-farbe,ch.swisstopo.amtliches-strassenverzeichnis,ch.bfs.gebaeude_wohnungs_register,KML||https://tinyurl.com/yy7ya4g9/ZH/0242_bdg_erw.kml" TargetMode="External"/><Relationship Id="rId1184" Type="http://schemas.openxmlformats.org/officeDocument/2006/relationships/hyperlink" Target="https://map.geo.admin.ch/?zoom=13&amp;E=2674706.919&amp;N=1249241.097&amp;layers=ch.kantone.cadastralwebmap-farbe,ch.swisstopo.amtliches-strassenverzeichnis,ch.bfs.gebaeude_wohnungs_register,KML||https://tinyurl.com/yy7ya4g9/ZH/0250_bdg_erw.kml" TargetMode="External"/><Relationship Id="rId1405" Type="http://schemas.openxmlformats.org/officeDocument/2006/relationships/hyperlink" Target="https://map.geo.admin.ch/?zoom=13&amp;E=2683323.5&amp;N=1247556.738&amp;layers=ch.kantone.cadastralwebmap-farbe,ch.swisstopo.amtliches-strassenverzeichnis,ch.bfs.gebaeude_wohnungs_register,KML||https://tinyurl.com/yy7ya4g9/ZH/0261_bdg_erw.kml" TargetMode="External"/><Relationship Id="rId44" Type="http://schemas.openxmlformats.org/officeDocument/2006/relationships/hyperlink" Target="https://map.geo.admin.ch/?zoom=13&amp;E=2676113.933&amp;N=1236335.344&amp;layers=ch.kantone.cadastralwebmap-farbe,ch.swisstopo.amtliches-strassenverzeichnis,ch.bfs.gebaeude_wohnungs_register,KML||https://tinyurl.com/yy7ya4g9/ZH/0002_bdg_erw.kml" TargetMode="External"/><Relationship Id="rId554" Type="http://schemas.openxmlformats.org/officeDocument/2006/relationships/hyperlink" Target="https://map.geo.admin.ch/?zoom=13&amp;E=2684651.954&amp;N=1237593.892&amp;layers=ch.kantone.cadastralwebmap-farbe,ch.swisstopo.amtliches-strassenverzeichnis,ch.bfs.gebaeude_wohnungs_register,KML||https://tinyurl.com/yy7ya4g9/ZH/0141_bdg_erw.kml" TargetMode="External"/><Relationship Id="rId761" Type="http://schemas.openxmlformats.org/officeDocument/2006/relationships/hyperlink" Target="https://map.geo.admin.ch/?zoom=13&amp;E=2697824.615&amp;N=1233857.469&amp;layers=ch.kantone.cadastralwebmap-farbe,ch.swisstopo.amtliches-strassenverzeichnis,ch.bfs.gebaeude_wohnungs_register,KML||https://tinyurl.com/yy7ya4g9/ZH/0158_bdg_erw.kml" TargetMode="External"/><Relationship Id="rId859" Type="http://schemas.openxmlformats.org/officeDocument/2006/relationships/hyperlink" Target="https://map.geo.admin.ch/?zoom=13&amp;E=2693410.803&amp;N=1247477.399&amp;layers=ch.kantone.cadastralwebmap-farbe,ch.swisstopo.amtliches-strassenverzeichnis,ch.bfs.gebaeude_wohnungs_register,KML||https://tinyurl.com/yy7ya4g9/ZH/0194_bdg_erw.kml" TargetMode="External"/><Relationship Id="rId1391" Type="http://schemas.openxmlformats.org/officeDocument/2006/relationships/hyperlink" Target="https://map.geo.admin.ch/?zoom=13&amp;E=2684953.452&amp;N=1248264.693&amp;layers=ch.kantone.cadastralwebmap-farbe,ch.swisstopo.amtliches-strassenverzeichnis,ch.bfs.gebaeude_wohnungs_register,KML||https://tinyurl.com/yy7ya4g9/ZH/0261_bdg_erw.kml" TargetMode="External"/><Relationship Id="rId1489" Type="http://schemas.openxmlformats.org/officeDocument/2006/relationships/hyperlink" Target="https://map.geo.admin.ch/?zoom=13&amp;E=2707602.824&amp;N=1261495.037&amp;layers=ch.kantone.cadastralwebmap-farbe,ch.swisstopo.amtliches-strassenverzeichnis,ch.bfs.gebaeude_wohnungs_register,KML||https://tinyurl.com/yy7ya4g9/ZH/0294_bdg_erw.kml" TargetMode="External"/><Relationship Id="rId193" Type="http://schemas.openxmlformats.org/officeDocument/2006/relationships/hyperlink" Target="https://map.geo.admin.ch/?zoom=13&amp;E=2682231.868&amp;N=1263730.522&amp;layers=ch.kantone.cadastralwebmap-farbe,ch.swisstopo.amtliches-strassenverzeichnis,ch.bfs.gebaeude_wohnungs_register,KML||https://tinyurl.com/yy7ya4g9/ZH/0053_bdg_erw.kml" TargetMode="External"/><Relationship Id="rId207" Type="http://schemas.openxmlformats.org/officeDocument/2006/relationships/hyperlink" Target="https://map.geo.admin.ch/?zoom=13&amp;E=2689221.09&amp;N=1252376.752&amp;layers=ch.kantone.cadastralwebmap-farbe,ch.swisstopo.amtliches-strassenverzeichnis,ch.bfs.gebaeude_wohnungs_register,KML||https://tinyurl.com/yy7ya4g9/ZH/0054_bdg_erw.kml" TargetMode="External"/><Relationship Id="rId414" Type="http://schemas.openxmlformats.org/officeDocument/2006/relationships/hyperlink" Target="https://map.geo.admin.ch/?zoom=13&amp;E=2676404.042&amp;N=1266319.7&amp;layers=ch.kantone.cadastralwebmap-farbe,ch.swisstopo.amtliches-strassenverzeichnis,ch.bfs.gebaeude_wohnungs_register,KML||https://tinyurl.com/yy7ya4g9/ZH/0100_bdg_erw.kml" TargetMode="External"/><Relationship Id="rId498" Type="http://schemas.openxmlformats.org/officeDocument/2006/relationships/hyperlink" Target="https://map.geo.admin.ch/?zoom=13&amp;E=2703014.993&amp;N=1242666.819&amp;layers=ch.kantone.cadastralwebmap-farbe,ch.swisstopo.amtliches-strassenverzeichnis,ch.bfs.gebaeude_wohnungs_register,KML||https://tinyurl.com/yy7ya4g9/ZH/0121_bdg_erw.kml" TargetMode="External"/><Relationship Id="rId621" Type="http://schemas.openxmlformats.org/officeDocument/2006/relationships/hyperlink" Target="https://map.geo.admin.ch/?zoom=13&amp;E=2701684.391&amp;N=1234327.084&amp;layers=ch.kantone.cadastralwebmap-farbe,ch.swisstopo.amtliches-strassenverzeichnis,ch.bfs.gebaeude_wohnungs_register,KML||https://tinyurl.com/yy7ya4g9/ZH/0153_bdg_erw.kml" TargetMode="External"/><Relationship Id="rId1044" Type="http://schemas.openxmlformats.org/officeDocument/2006/relationships/hyperlink" Target="https://map.geo.admin.ch/?zoom=13&amp;E=2697379.498&amp;N=1260973.049&amp;layers=ch.kantone.cadastralwebmap-farbe,ch.swisstopo.amtliches-strassenverzeichnis,ch.bfs.gebaeude_wohnungs_register,KML||https://tinyurl.com/yy7ya4g9/ZH/0230_bdg_erw.kml" TargetMode="External"/><Relationship Id="rId1251" Type="http://schemas.openxmlformats.org/officeDocument/2006/relationships/hyperlink" Target="https://map.geo.admin.ch/?zoom=13&amp;E=2683404.297&amp;N=1250495.531&amp;layers=ch.kantone.cadastralwebmap-farbe,ch.swisstopo.amtliches-strassenverzeichnis,ch.bfs.gebaeude_wohnungs_register,KML||https://tinyurl.com/yy7ya4g9/ZH/0261_bdg_erw.kml" TargetMode="External"/><Relationship Id="rId1349" Type="http://schemas.openxmlformats.org/officeDocument/2006/relationships/hyperlink" Target="https://map.geo.admin.ch/?zoom=13&amp;E=2683888.567&amp;N=1251316.879&amp;layers=ch.kantone.cadastralwebmap-farbe,ch.swisstopo.amtliches-strassenverzeichnis,ch.bfs.gebaeude_wohnungs_register,KML||https://tinyurl.com/yy7ya4g9/ZH/0261_bdg_erw.kml" TargetMode="External"/><Relationship Id="rId260" Type="http://schemas.openxmlformats.org/officeDocument/2006/relationships/hyperlink" Target="https://map.geo.admin.ch/?zoom=13&amp;E=2679274.965&amp;N=1268609.47&amp;layers=ch.kantone.cadastralwebmap-farbe,ch.swisstopo.amtliches-strassenverzeichnis,ch.bfs.gebaeude_wohnungs_register,KML||https://tinyurl.com/yy7ya4g9/ZH/0058_bdg_erw.kml" TargetMode="External"/><Relationship Id="rId719" Type="http://schemas.openxmlformats.org/officeDocument/2006/relationships/hyperlink" Target="https://map.geo.admin.ch/?zoom=13&amp;E=2694725.678&amp;N=1234729.049&amp;layers=ch.kantone.cadastralwebmap-farbe,ch.swisstopo.amtliches-strassenverzeichnis,ch.bfs.gebaeude_wohnungs_register,KML||https://tinyurl.com/yy7ya4g9/ZH/0155_bdg_erw.kml" TargetMode="External"/><Relationship Id="rId926" Type="http://schemas.openxmlformats.org/officeDocument/2006/relationships/hyperlink" Target="https://map.geo.admin.ch/?zoom=13&amp;E=2690968.115&amp;N=1251546.74&amp;layers=ch.kantone.cadastralwebmap-farbe,ch.swisstopo.amtliches-strassenverzeichnis,ch.bfs.gebaeude_wohnungs_register,KML||https://tinyurl.com/yy7ya4g9/ZH/0200_bdg_erw.kml" TargetMode="External"/><Relationship Id="rId1111" Type="http://schemas.openxmlformats.org/officeDocument/2006/relationships/hyperlink" Target="https://map.geo.admin.ch/?zoom=13&amp;E=2675415.608&amp;N=1245285.931&amp;layers=ch.kantone.cadastralwebmap-farbe,ch.swisstopo.amtliches-strassenverzeichnis,ch.bfs.gebaeude_wohnungs_register,KML||https://tinyurl.com/yy7ya4g9/ZH/0242_bdg_erw.kml" TargetMode="External"/><Relationship Id="rId55" Type="http://schemas.openxmlformats.org/officeDocument/2006/relationships/hyperlink" Target="https://map.geo.admin.ch/?zoom=13&amp;E=2677146.57&amp;N=1237530.704&amp;layers=ch.kantone.cadastralwebmap-farbe,ch.swisstopo.amtliches-strassenverzeichnis,ch.bfs.gebaeude_wohnungs_register,KML||https://tinyurl.com/yy7ya4g9/ZH/0002_bdg_erw.kml" TargetMode="External"/><Relationship Id="rId120" Type="http://schemas.openxmlformats.org/officeDocument/2006/relationships/hyperlink" Target="https://map.geo.admin.ch/?zoom=13&amp;E=2680691.297&amp;N=1240687.646&amp;layers=ch.kantone.cadastralwebmap-farbe,ch.swisstopo.amtliches-strassenverzeichnis,ch.bfs.gebaeude_wohnungs_register,KML||https://tinyurl.com/yy7ya4g9/ZH/0013_bdg_erw.kml" TargetMode="External"/><Relationship Id="rId358" Type="http://schemas.openxmlformats.org/officeDocument/2006/relationships/hyperlink" Target="https://map.geo.admin.ch/?zoom=13&amp;E=2680192.663&amp;N=1260540.355&amp;layers=ch.kantone.cadastralwebmap-farbe,ch.swisstopo.amtliches-strassenverzeichnis,ch.bfs.gebaeude_wohnungs_register,KML||https://tinyurl.com/yy7ya4g9/ZH/0089_bdg_erw.kml" TargetMode="External"/><Relationship Id="rId565" Type="http://schemas.openxmlformats.org/officeDocument/2006/relationships/hyperlink" Target="https://map.geo.admin.ch/?zoom=13&amp;E=2684420.097&amp;N=1239092.63&amp;layers=ch.kantone.cadastralwebmap-farbe,ch.swisstopo.amtliches-strassenverzeichnis,ch.bfs.gebaeude_wohnungs_register,KML||https://tinyurl.com/yy7ya4g9/ZH/0141_bdg_erw.kml" TargetMode="External"/><Relationship Id="rId772" Type="http://schemas.openxmlformats.org/officeDocument/2006/relationships/hyperlink" Target="https://map.geo.admin.ch/?zoom=13&amp;E=2685468.71&amp;N=1243601.494&amp;layers=ch.kantone.cadastralwebmap-farbe,ch.swisstopo.amtliches-strassenverzeichnis,ch.bfs.gebaeude_wohnungs_register,KML||https://tinyurl.com/yy7ya4g9/ZH/0161_bdg_erw.kml" TargetMode="External"/><Relationship Id="rId1195" Type="http://schemas.openxmlformats.org/officeDocument/2006/relationships/hyperlink" Target="https://map.geo.admin.ch/?zoom=13&amp;E=2674259.953&amp;N=1248273.138&amp;layers=ch.kantone.cadastralwebmap-farbe,ch.swisstopo.amtliches-strassenverzeichnis,ch.bfs.gebaeude_wohnungs_register,KML||https://tinyurl.com/yy7ya4g9/ZH/0250_bdg_erw.kml" TargetMode="External"/><Relationship Id="rId1209" Type="http://schemas.openxmlformats.org/officeDocument/2006/relationships/hyperlink" Target="https://map.geo.admin.ch/?zoom=13&amp;E=2674441.571&amp;N=1249142.637&amp;layers=ch.kantone.cadastralwebmap-farbe,ch.swisstopo.amtliches-strassenverzeichnis,ch.bfs.gebaeude_wohnungs_register,KML||https://tinyurl.com/yy7ya4g9/ZH/0250_bdg_erw.kml" TargetMode="External"/><Relationship Id="rId1416" Type="http://schemas.openxmlformats.org/officeDocument/2006/relationships/hyperlink" Target="https://map.geo.admin.ch/?zoom=13&amp;E=2681997.011&amp;N=1246213.742&amp;layers=ch.kantone.cadastralwebmap-farbe,ch.swisstopo.amtliches-strassenverzeichnis,ch.bfs.gebaeude_wohnungs_register,KML||https://tinyurl.com/yy7ya4g9/ZH/0261_bdg_erw.kml" TargetMode="External"/><Relationship Id="rId218" Type="http://schemas.openxmlformats.org/officeDocument/2006/relationships/hyperlink" Target="https://map.geo.admin.ch/?zoom=13&amp;E=2685998.998&amp;N=1260722.259&amp;layers=ch.kantone.cadastralwebmap-farbe,ch.swisstopo.amtliches-strassenverzeichnis,ch.bfs.gebaeude_wohnungs_register,KML||https://tinyurl.com/yy7ya4g9/ZH/0056_bdg_erw.kml" TargetMode="External"/><Relationship Id="rId425" Type="http://schemas.openxmlformats.org/officeDocument/2006/relationships/hyperlink" Target="https://map.geo.admin.ch/?zoom=13&amp;E=2676485.283&amp;N=1261146.403&amp;layers=ch.kantone.cadastralwebmap-farbe,ch.swisstopo.amtliches-strassenverzeichnis,ch.bfs.gebaeude_wohnungs_register,KML||https://tinyurl.com/yy7ya4g9/ZH/0101_bdg_erw.kml" TargetMode="External"/><Relationship Id="rId632" Type="http://schemas.openxmlformats.org/officeDocument/2006/relationships/hyperlink" Target="https://map.geo.admin.ch/?zoom=13&amp;E=2700792.342&amp;N=1234720.828&amp;layers=ch.kantone.cadastralwebmap-farbe,ch.swisstopo.amtliches-strassenverzeichnis,ch.bfs.gebaeude_wohnungs_register,KML||https://tinyurl.com/yy7ya4g9/ZH/0153_bdg_erw.kml" TargetMode="External"/><Relationship Id="rId1055" Type="http://schemas.openxmlformats.org/officeDocument/2006/relationships/hyperlink" Target="https://map.geo.admin.ch/?zoom=13&amp;E=2697048.79&amp;N=1260964.072&amp;layers=ch.kantone.cadastralwebmap-farbe,ch.swisstopo.amtliches-strassenverzeichnis,ch.bfs.gebaeude_wohnungs_register,KML||https://tinyurl.com/yy7ya4g9/ZH/0230_bdg_erw.kml" TargetMode="External"/><Relationship Id="rId1262" Type="http://schemas.openxmlformats.org/officeDocument/2006/relationships/hyperlink" Target="https://map.geo.admin.ch/?zoom=13&amp;E=2684034.126&amp;N=1247562.674&amp;layers=ch.kantone.cadastralwebmap-farbe,ch.swisstopo.amtliches-strassenverzeichnis,ch.bfs.gebaeude_wohnungs_register,KML||https://tinyurl.com/yy7ya4g9/ZH/0261_bdg_erw.kml" TargetMode="External"/><Relationship Id="rId271" Type="http://schemas.openxmlformats.org/officeDocument/2006/relationships/hyperlink" Target="https://map.geo.admin.ch/?zoom=13&amp;E=2680496.227&amp;N=1262545.153&amp;layers=ch.kantone.cadastralwebmap-farbe,ch.swisstopo.amtliches-strassenverzeichnis,ch.bfs.gebaeude_wohnungs_register,KML||https://tinyurl.com/yy7ya4g9/ZH/0060_bdg_erw.kml" TargetMode="External"/><Relationship Id="rId937" Type="http://schemas.openxmlformats.org/officeDocument/2006/relationships/hyperlink" Target="https://map.geo.admin.ch/?zoom=13&amp;E=2691685.397&amp;N=1251049.598&amp;layers=ch.kantone.cadastralwebmap-farbe,ch.swisstopo.amtliches-strassenverzeichnis,ch.bfs.gebaeude_wohnungs_register,KML||https://tinyurl.com/yy7ya4g9/ZH/0200_bdg_erw.kml" TargetMode="External"/><Relationship Id="rId1122" Type="http://schemas.openxmlformats.org/officeDocument/2006/relationships/hyperlink" Target="https://map.geo.admin.ch/?zoom=13&amp;E=2673305.063&amp;N=1253091.156&amp;layers=ch.kantone.cadastralwebmap-farbe,ch.swisstopo.amtliches-strassenverzeichnis,ch.bfs.gebaeude_wohnungs_register,KML||https://tinyurl.com/yy7ya4g9/ZH/0244_bdg_erw.kml" TargetMode="External"/><Relationship Id="rId66" Type="http://schemas.openxmlformats.org/officeDocument/2006/relationships/hyperlink" Target="https://map.geo.admin.ch/?zoom=13&amp;E=2684114.98&amp;N=1231385.815&amp;layers=ch.kantone.cadastralwebmap-farbe,ch.swisstopo.amtliches-strassenverzeichnis,ch.bfs.gebaeude_wohnungs_register,KML||https://tinyurl.com/yy7ya4g9/ZH/0004_bdg_erw.kml" TargetMode="External"/><Relationship Id="rId131" Type="http://schemas.openxmlformats.org/officeDocument/2006/relationships/hyperlink" Target="https://map.geo.admin.ch/?zoom=13&amp;E=2683300.539&amp;N=1261540.585&amp;layers=ch.kantone.cadastralwebmap-farbe,ch.swisstopo.amtliches-strassenverzeichnis,ch.bfs.gebaeude_wohnungs_register,KML||https://tinyurl.com/yy7ya4g9/ZH/0051_bdg_erw.kml" TargetMode="External"/><Relationship Id="rId369" Type="http://schemas.openxmlformats.org/officeDocument/2006/relationships/hyperlink" Target="https://map.geo.admin.ch/?zoom=13&amp;E=2681699.535&amp;N=1258819.627&amp;layers=ch.kantone.cadastralwebmap-farbe,ch.swisstopo.amtliches-strassenverzeichnis,ch.bfs.gebaeude_wohnungs_register,KML||https://tinyurl.com/yy7ya4g9/ZH/0092_bdg_erw.kml" TargetMode="External"/><Relationship Id="rId576" Type="http://schemas.openxmlformats.org/officeDocument/2006/relationships/hyperlink" Target="https://map.geo.admin.ch/?zoom=13&amp;E=2685983.172&amp;N=1237541.482&amp;layers=ch.kantone.cadastralwebmap-farbe,ch.swisstopo.amtliches-strassenverzeichnis,ch.bfs.gebaeude_wohnungs_register,KML||https://tinyurl.com/yy7ya4g9/ZH/0141_bdg_erw.kml" TargetMode="External"/><Relationship Id="rId783" Type="http://schemas.openxmlformats.org/officeDocument/2006/relationships/hyperlink" Target="https://map.geo.admin.ch/?zoom=13&amp;E=2701990.592&amp;N=1252165.304&amp;layers=ch.kantone.cadastralwebmap-farbe,ch.swisstopo.amtliches-strassenverzeichnis,ch.bfs.gebaeude_wohnungs_register,KML||https://tinyurl.com/yy7ya4g9/ZH/0178_bdg_erw.kml" TargetMode="External"/><Relationship Id="rId990" Type="http://schemas.openxmlformats.org/officeDocument/2006/relationships/hyperlink" Target="https://map.geo.admin.ch/?zoom=13&amp;E=2696391.111&amp;N=1261968.188&amp;layers=ch.kantone.cadastralwebmap-farbe,ch.swisstopo.amtliches-strassenverzeichnis,ch.bfs.gebaeude_wohnungs_register,KML||https://tinyurl.com/yy7ya4g9/ZH/0230_bdg_erw.kml" TargetMode="External"/><Relationship Id="rId1427" Type="http://schemas.openxmlformats.org/officeDocument/2006/relationships/hyperlink" Target="https://map.geo.admin.ch/?zoom=13&amp;E=2683898.784&amp;N=1248847.196&amp;layers=ch.kantone.cadastralwebmap-farbe,ch.swisstopo.amtliches-strassenverzeichnis,ch.bfs.gebaeude_wohnungs_register,KML||https://tinyurl.com/yy7ya4g9/ZH/0261_bdg_erw.kml" TargetMode="External"/><Relationship Id="rId229" Type="http://schemas.openxmlformats.org/officeDocument/2006/relationships/hyperlink" Target="https://map.geo.admin.ch/?zoom=13&amp;E=2687088.271&amp;N=1262364.765&amp;layers=ch.kantone.cadastralwebmap-farbe,ch.swisstopo.amtliches-strassenverzeichnis,ch.bfs.gebaeude_wohnungs_register,KML||https://tinyurl.com/yy7ya4g9/ZH/0056_bdg_erw.kml" TargetMode="External"/><Relationship Id="rId436" Type="http://schemas.openxmlformats.org/officeDocument/2006/relationships/hyperlink" Target="https://map.geo.admin.ch/?zoom=13&amp;E=2703088.475&amp;N=1234752.959&amp;layers=ch.kantone.cadastralwebmap-farbe,ch.swisstopo.amtliches-strassenverzeichnis,ch.bfs.gebaeude_wohnungs_register,KML||https://tinyurl.com/yy7ya4g9/ZH/0112_bdg_erw.kml" TargetMode="External"/><Relationship Id="rId643" Type="http://schemas.openxmlformats.org/officeDocument/2006/relationships/hyperlink" Target="https://map.geo.admin.ch/?zoom=13&amp;E=2686621.121&amp;N=1241706.368&amp;layers=ch.kantone.cadastralwebmap-farbe,ch.swisstopo.amtliches-strassenverzeichnis,ch.bfs.gebaeude_wohnungs_register,KML||https://tinyurl.com/yy7ya4g9/ZH/0154_bdg_erw.kml" TargetMode="External"/><Relationship Id="rId1066" Type="http://schemas.openxmlformats.org/officeDocument/2006/relationships/hyperlink" Target="https://map.geo.admin.ch/?zoom=13&amp;E=2697262.821&amp;N=1261151.217&amp;layers=ch.kantone.cadastralwebmap-farbe,ch.swisstopo.amtliches-strassenverzeichnis,ch.bfs.gebaeude_wohnungs_register,KML||https://tinyurl.com/yy7ya4g9/ZH/0230_bdg_erw.kml" TargetMode="External"/><Relationship Id="rId1273" Type="http://schemas.openxmlformats.org/officeDocument/2006/relationships/hyperlink" Target="https://map.geo.admin.ch/?zoom=13&amp;E=2684909.448&amp;N=1247372.249&amp;layers=ch.kantone.cadastralwebmap-farbe,ch.swisstopo.amtliches-strassenverzeichnis,ch.bfs.gebaeude_wohnungs_register,KML||https://tinyurl.com/yy7ya4g9/ZH/0261_bdg_erw.kml" TargetMode="External"/><Relationship Id="rId1480" Type="http://schemas.openxmlformats.org/officeDocument/2006/relationships/hyperlink" Target="https://map.geo.admin.ch/?zoom=13&amp;E=2691432.03&amp;N=1228791.877&amp;layers=ch.kantone.cadastralwebmap-farbe,ch.swisstopo.amtliches-strassenverzeichnis,ch.bfs.gebaeude_wohnungs_register,KML||https://tinyurl.com/yy7ya4g9/ZH/0293_bdg_erw.kml" TargetMode="External"/><Relationship Id="rId850" Type="http://schemas.openxmlformats.org/officeDocument/2006/relationships/hyperlink" Target="https://map.geo.admin.ch/?zoom=13&amp;E=2694597.996&amp;N=1240609.548&amp;layers=ch.kantone.cadastralwebmap-farbe,ch.swisstopo.amtliches-strassenverzeichnis,ch.bfs.gebaeude_wohnungs_register,KML||https://tinyurl.com/yy7ya4g9/ZH/0192_bdg_erw.kml" TargetMode="External"/><Relationship Id="rId948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133" Type="http://schemas.openxmlformats.org/officeDocument/2006/relationships/hyperlink" Target="https://map.geo.admin.ch/?zoom=13&amp;E=2676953.366&amp;N=1250114.674&amp;layers=ch.kantone.cadastralwebmap-farbe,ch.swisstopo.amtliches-strassenverzeichnis,ch.bfs.gebaeude_wohnungs_register,KML||https://tinyurl.com/yy7ya4g9/ZH/0247_bdg_erw.kml" TargetMode="External"/><Relationship Id="rId77" Type="http://schemas.openxmlformats.org/officeDocument/2006/relationships/hyperlink" Target="https://map.geo.admin.ch/?zoom=13&amp;E=2682875.367&amp;N=1231167.741&amp;layers=ch.kantone.cadastralwebmap-farbe,ch.swisstopo.amtliches-strassenverzeichnis,ch.bfs.gebaeude_wohnungs_register,KML||https://tinyurl.com/yy7ya4g9/ZH/0006_bdg_erw.kml" TargetMode="External"/><Relationship Id="rId282" Type="http://schemas.openxmlformats.org/officeDocument/2006/relationships/hyperlink" Target="https://map.geo.admin.ch/?zoom=13&amp;E=2691361.101&amp;N=1255965.003&amp;layers=ch.kantone.cadastralwebmap-farbe,ch.swisstopo.amtliches-strassenverzeichnis,ch.bfs.gebaeude_wohnungs_register,KML||https://tinyurl.com/yy7ya4g9/ZH/0064_bdg_erw.kml" TargetMode="External"/><Relationship Id="rId503" Type="http://schemas.openxmlformats.org/officeDocument/2006/relationships/hyperlink" Target="https://map.geo.admin.ch/?zoom=13&amp;E=2703761.633&amp;N=1243241.58&amp;layers=ch.kantone.cadastralwebmap-farbe,ch.swisstopo.amtliches-strassenverzeichnis,ch.bfs.gebaeude_wohnungs_register,KML||https://tinyurl.com/yy7ya4g9/ZH/0121_bdg_erw.kml" TargetMode="External"/><Relationship Id="rId587" Type="http://schemas.openxmlformats.org/officeDocument/2006/relationships/hyperlink" Target="https://map.geo.admin.ch/?zoom=13&amp;E=2688283.993&amp;N=1238511.03&amp;layers=ch.kantone.cadastralwebmap-farbe,ch.swisstopo.amtliches-strassenverzeichnis,ch.bfs.gebaeude_wohnungs_register,KML||https://tinyurl.com/yy7ya4g9/ZH/0152_bdg_erw.kml" TargetMode="External"/><Relationship Id="rId710" Type="http://schemas.openxmlformats.org/officeDocument/2006/relationships/hyperlink" Target="https://map.geo.admin.ch/?zoom=13&amp;E=2695741.359&amp;N=1233850.039&amp;layers=ch.kantone.cadastralwebmap-farbe,ch.swisstopo.amtliches-strassenverzeichnis,ch.bfs.gebaeude_wohnungs_register,KML||https://tinyurl.com/yy7ya4g9/ZH/0155_bdg_erw.kml" TargetMode="External"/><Relationship Id="rId808" Type="http://schemas.openxmlformats.org/officeDocument/2006/relationships/hyperlink" Target="https://map.geo.admin.ch/?zoom=13&amp;E=2689989.372&amp;N=1250051.089&amp;layers=ch.kantone.cadastralwebmap-farbe,ch.swisstopo.amtliches-strassenverzeichnis,ch.bfs.gebaeude_wohnungs_register,KML||https://tinyurl.com/yy7ya4g9/ZH/0191_bdg_erw.kml" TargetMode="External"/><Relationship Id="rId1340" Type="http://schemas.openxmlformats.org/officeDocument/2006/relationships/hyperlink" Target="https://map.geo.admin.ch/?zoom=13&amp;E=2680698.029&amp;N=1251815.048&amp;layers=ch.kantone.cadastralwebmap-farbe,ch.swisstopo.amtliches-strassenverzeichnis,ch.bfs.gebaeude_wohnungs_register,KML||https://tinyurl.com/yy7ya4g9/ZH/0261_bdg_erw.kml" TargetMode="External"/><Relationship Id="rId1438" Type="http://schemas.openxmlformats.org/officeDocument/2006/relationships/hyperlink" Target="https://map.geo.admin.ch/?zoom=13&amp;E=2679803.191&amp;N=1249230.578&amp;layers=ch.kantone.cadastralwebmap-farbe,ch.swisstopo.amtliches-strassenverzeichnis,ch.bfs.gebaeude_wohnungs_register,KML||https://tinyurl.com/yy7ya4g9/ZH/0261_bdg_erw.kml" TargetMode="External"/><Relationship Id="rId8" Type="http://schemas.openxmlformats.org/officeDocument/2006/relationships/hyperlink" Target="https://map.geo.admin.ch/?zoom=13&amp;E=2678369.819&amp;N=1236429.105&amp;layers=ch.kantone.cadastralwebmap-farbe,ch.swisstopo.amtliches-strassenverzeichnis,ch.bfs.gebaeude_wohnungs_register,KML||https://tinyurl.com/yy7ya4g9/ZH/0001_bdg_erw.kml" TargetMode="External"/><Relationship Id="rId142" Type="http://schemas.openxmlformats.org/officeDocument/2006/relationships/hyperlink" Target="https://map.geo.admin.ch/?zoom=13&amp;E=2688855.113&amp;N=1255343.587&amp;layers=ch.kantone.cadastralwebmap-farbe,ch.swisstopo.amtliches-strassenverzeichnis,ch.bfs.gebaeude_wohnungs_register,KML||https://tinyurl.com/yy7ya4g9/ZH/0052_bdg_erw.kml" TargetMode="External"/><Relationship Id="rId447" Type="http://schemas.openxmlformats.org/officeDocument/2006/relationships/hyperlink" Target="https://map.geo.admin.ch/?zoom=13&amp;E=2698803.161&amp;N=1237004.204&amp;layers=ch.kantone.cadastralwebmap-farbe,ch.swisstopo.amtliches-strassenverzeichnis,ch.bfs.gebaeude_wohnungs_register,KML||https://tinyurl.com/yy7ya4g9/ZH/0116_bdg_erw.kml" TargetMode="External"/><Relationship Id="rId794" Type="http://schemas.openxmlformats.org/officeDocument/2006/relationships/hyperlink" Target="https://map.geo.admin.ch/?zoom=13&amp;E=2689484.105&amp;N=1250398.467&amp;layers=ch.kantone.cadastralwebmap-farbe,ch.swisstopo.amtliches-strassenverzeichnis,ch.bfs.gebaeude_wohnungs_register,KML||https://tinyurl.com/yy7ya4g9/ZH/0191_bdg_erw.kml" TargetMode="External"/><Relationship Id="rId1077" Type="http://schemas.openxmlformats.org/officeDocument/2006/relationships/hyperlink" Target="https://map.geo.admin.ch/?zoom=13&amp;E=2700318.237&amp;N=1258003.064&amp;layers=ch.kantone.cadastralwebmap-farbe,ch.swisstopo.amtliches-strassenverzeichnis,ch.bfs.gebaeude_wohnungs_register,KML||https://tinyurl.com/yy7ya4g9/ZH/0230_bdg_erw.kml" TargetMode="External"/><Relationship Id="rId1200" Type="http://schemas.openxmlformats.org/officeDocument/2006/relationships/hyperlink" Target="https://map.geo.admin.ch/?zoom=13&amp;E=2674496.669&amp;N=1248083.353&amp;layers=ch.kantone.cadastralwebmap-farbe,ch.swisstopo.amtliches-strassenverzeichnis,ch.bfs.gebaeude_wohnungs_register,KML||https://tinyurl.com/yy7ya4g9/ZH/0250_bdg_erw.kml" TargetMode="External"/><Relationship Id="rId654" Type="http://schemas.openxmlformats.org/officeDocument/2006/relationships/hyperlink" Target="https://map.geo.admin.ch/?zoom=13&amp;E=2686678.429&amp;N=1241663.982&amp;layers=ch.kantone.cadastralwebmap-farbe,ch.swisstopo.amtliches-strassenverzeichnis,ch.bfs.gebaeude_wohnungs_register,KML||https://tinyurl.com/yy7ya4g9/ZH/0154_bdg_erw.kml" TargetMode="External"/><Relationship Id="rId861" Type="http://schemas.openxmlformats.org/officeDocument/2006/relationships/hyperlink" Target="https://map.geo.admin.ch/?zoom=13&amp;E=2691991.016&amp;N=1242549.722&amp;layers=ch.kantone.cadastralwebmap-farbe,ch.swisstopo.amtliches-strassenverzeichnis,ch.bfs.gebaeude_wohnungs_register,KML||https://tinyurl.com/yy7ya4g9/ZH/0195_bdg_erw.kml" TargetMode="External"/><Relationship Id="rId959" Type="http://schemas.openxmlformats.org/officeDocument/2006/relationships/hyperlink" Target="https://map.geo.admin.ch/?zoom=13&amp;E=2697022.839&amp;N=1265713.308&amp;layers=ch.kantone.cadastralwebmap-farbe,ch.swisstopo.amtliches-strassenverzeichnis,ch.bfs.gebaeude_wohnungs_register,KML||https://tinyurl.com/yy7ya4g9/ZH/0227_bdg_erw.kml" TargetMode="External"/><Relationship Id="rId1284" Type="http://schemas.openxmlformats.org/officeDocument/2006/relationships/hyperlink" Target="https://map.geo.admin.ch/?zoom=13&amp;E=2684423.507&amp;N=1245577.368&amp;layers=ch.kantone.cadastralwebmap-farbe,ch.swisstopo.amtliches-strassenverzeichnis,ch.bfs.gebaeude_wohnungs_register,KML||https://tinyurl.com/yy7ya4g9/ZH/0261_bdg_erw.kml" TargetMode="External"/><Relationship Id="rId1491" Type="http://schemas.openxmlformats.org/officeDocument/2006/relationships/hyperlink" Target="https://map.geo.admin.ch/?zoom=13&amp;E=2688815.453&amp;N=1230136.344&amp;layers=ch.kantone.cadastralwebmap-farbe,ch.swisstopo.amtliches-strassenverzeichnis,ch.bfs.gebaeude_wohnungs_register,KML||https://tinyurl.com/yy7ya4g9/ZH/0295_bdg_erw.kml" TargetMode="External"/><Relationship Id="rId1505" Type="http://schemas.openxmlformats.org/officeDocument/2006/relationships/hyperlink" Target="https://map.geo.admin.ch/?zoom=13&amp;E=2704361.644&amp;N=1266381.86&amp;layers=ch.kantone.cadastralwebmap-farbe,ch.swisstopo.amtliches-strassenverzeichnis,ch.bfs.gebaeude_wohnungs_register,KML||https://tinyurl.com/yy7ya4g9/ZH/0298_bdg_erw.kml" TargetMode="External"/><Relationship Id="rId293" Type="http://schemas.openxmlformats.org/officeDocument/2006/relationships/hyperlink" Target="https://map.geo.admin.ch/?zoom=13&amp;E=2685900.012&amp;N=1254160.577&amp;layers=ch.kantone.cadastralwebmap-farbe,ch.swisstopo.amtliches-strassenverzeichnis,ch.bfs.gebaeude_wohnungs_register,KML||https://tinyurl.com/yy7ya4g9/ZH/0066_bdg_erw.kml" TargetMode="External"/><Relationship Id="rId307" Type="http://schemas.openxmlformats.org/officeDocument/2006/relationships/hyperlink" Target="https://map.geo.admin.ch/?zoom=13&amp;E=2682620.479&amp;N=1273895.542&amp;layers=ch.kantone.cadastralwebmap-farbe,ch.swisstopo.amtliches-strassenverzeichnis,ch.bfs.gebaeude_wohnungs_register,KML||https://tinyurl.com/yy7ya4g9/ZH/0067_bdg_erw.kml" TargetMode="External"/><Relationship Id="rId514" Type="http://schemas.openxmlformats.org/officeDocument/2006/relationships/hyperlink" Target="https://map.geo.admin.ch/?zoom=13&amp;E=2682095.632&amp;N=1240624.519&amp;layers=ch.kantone.cadastralwebmap-farbe,ch.swisstopo.amtliches-strassenverzeichnis,ch.bfs.gebaeude_wohnungs_register,KML||https://tinyurl.com/yy7ya4g9/ZH/0131_bdg_erw.kml" TargetMode="External"/><Relationship Id="rId721" Type="http://schemas.openxmlformats.org/officeDocument/2006/relationships/hyperlink" Target="https://map.geo.admin.ch/?zoom=13&amp;E=2694335.548&amp;N=1235073.878&amp;layers=ch.kantone.cadastralwebmap-farbe,ch.swisstopo.amtliches-strassenverzeichnis,ch.bfs.gebaeude_wohnungs_register,KML||https://tinyurl.com/yy7ya4g9/ZH/0155_bdg_erw.kml" TargetMode="External"/><Relationship Id="rId1144" Type="http://schemas.openxmlformats.org/officeDocument/2006/relationships/hyperlink" Target="https://map.geo.admin.ch/?zoom=13&amp;E=2676065.619&amp;N=1249841.643&amp;layers=ch.kantone.cadastralwebmap-farbe,ch.swisstopo.amtliches-strassenverzeichnis,ch.bfs.gebaeude_wohnungs_register,KML||https://tinyurl.com/yy7ya4g9/ZH/0247_bdg_erw.kml" TargetMode="External"/><Relationship Id="rId1351" Type="http://schemas.openxmlformats.org/officeDocument/2006/relationships/hyperlink" Target="https://map.geo.admin.ch/?zoom=13&amp;E=2683473.444&amp;N=1252789.097&amp;layers=ch.kantone.cadastralwebmap-farbe,ch.swisstopo.amtliches-strassenverzeichnis,ch.bfs.gebaeude_wohnungs_register,KML||https://tinyurl.com/yy7ya4g9/ZH/0261_bdg_erw.kml" TargetMode="External"/><Relationship Id="rId1449" Type="http://schemas.openxmlformats.org/officeDocument/2006/relationships/hyperlink" Target="https://map.geo.admin.ch/?zoom=13&amp;E=2681892.837&amp;N=1250868.891&amp;layers=ch.kantone.cadastralwebmap-farbe,ch.swisstopo.amtliches-strassenverzeichnis,ch.bfs.gebaeude_wohnungs_register,KML||https://tinyurl.com/yy7ya4g9/ZH/0261_bdg_erw.kml" TargetMode="External"/><Relationship Id="rId88" Type="http://schemas.openxmlformats.org/officeDocument/2006/relationships/hyperlink" Target="https://map.geo.admin.ch/?zoom=13&amp;E=2676856.164&amp;N=1233407.642&amp;layers=ch.kantone.cadastralwebmap-farbe,ch.swisstopo.amtliches-strassenverzeichnis,ch.bfs.gebaeude_wohnungs_register,KML||https://tinyurl.com/yy7ya4g9/ZH/0009_bdg_erw.kml" TargetMode="External"/><Relationship Id="rId153" Type="http://schemas.openxmlformats.org/officeDocument/2006/relationships/hyperlink" Target="https://map.geo.admin.ch/?zoom=13&amp;E=2690833.734&amp;N=1254067.489&amp;layers=ch.kantone.cadastralwebmap-farbe,ch.swisstopo.amtliches-strassenverzeichnis,ch.bfs.gebaeude_wohnungs_register,KML||https://tinyurl.com/yy7ya4g9/ZH/0052_bdg_erw.kml" TargetMode="External"/><Relationship Id="rId360" Type="http://schemas.openxmlformats.org/officeDocument/2006/relationships/hyperlink" Target="https://map.geo.admin.ch/?zoom=13&amp;E=2679499.71&amp;N=1261439.985&amp;layers=ch.kantone.cadastralwebmap-farbe,ch.swisstopo.amtliches-strassenverzeichnis,ch.bfs.gebaeude_wohnungs_register,KML||https://tinyurl.com/yy7ya4g9/ZH/0089_bdg_erw.kml" TargetMode="External"/><Relationship Id="rId598" Type="http://schemas.openxmlformats.org/officeDocument/2006/relationships/hyperlink" Target="https://map.geo.admin.ch/?zoom=13&amp;E=2702218.003&amp;N=1233861.194&amp;layers=ch.kantone.cadastralwebmap-farbe,ch.swisstopo.amtliches-strassenverzeichnis,ch.bfs.gebaeude_wohnungs_register,KML||https://tinyurl.com/yy7ya4g9/ZH/0153_bdg_erw.kml" TargetMode="External"/><Relationship Id="rId819" Type="http://schemas.openxmlformats.org/officeDocument/2006/relationships/hyperlink" Target="https://map.geo.admin.ch/?zoom=13&amp;E=2690346.198&amp;N=1250034.97&amp;layers=ch.kantone.cadastralwebmap-farbe,ch.swisstopo.amtliches-strassenverzeichnis,ch.bfs.gebaeude_wohnungs_register,KML||https://tinyurl.com/yy7ya4g9/ZH/0191_bdg_erw.kml" TargetMode="External"/><Relationship Id="rId1004" Type="http://schemas.openxmlformats.org/officeDocument/2006/relationships/hyperlink" Target="https://map.geo.admin.ch/?zoom=13&amp;E=2698141.276&amp;N=1261839.124&amp;layers=ch.kantone.cadastralwebmap-farbe,ch.swisstopo.amtliches-strassenverzeichnis,ch.bfs.gebaeude_wohnungs_register,KML||https://tinyurl.com/yy7ya4g9/ZH/0230_bdg_erw.kml" TargetMode="External"/><Relationship Id="rId1211" Type="http://schemas.openxmlformats.org/officeDocument/2006/relationships/hyperlink" Target="https://map.geo.admin.ch/?zoom=13&amp;E=2674537.615&amp;N=1249003.187&amp;layers=ch.kantone.cadastralwebmap-farbe,ch.swisstopo.amtliches-strassenverzeichnis,ch.bfs.gebaeude_wohnungs_register,KML||https://tinyurl.com/yy7ya4g9/ZH/0250_bdg_erw.kml" TargetMode="External"/><Relationship Id="rId220" Type="http://schemas.openxmlformats.org/officeDocument/2006/relationships/hyperlink" Target="https://map.geo.admin.ch/?zoom=13&amp;E=2687260.839&amp;N=1261891.83&amp;layers=ch.kantone.cadastralwebmap-farbe,ch.swisstopo.amtliches-strassenverzeichnis,ch.bfs.gebaeude_wohnungs_register,KML||https://tinyurl.com/yy7ya4g9/ZH/0056_bdg_erw.kml" TargetMode="External"/><Relationship Id="rId458" Type="http://schemas.openxmlformats.org/officeDocument/2006/relationships/hyperlink" Target="https://map.geo.admin.ch/?zoom=13&amp;E=2700332.119&amp;N=1237880.255&amp;layers=ch.kantone.cadastralwebmap-farbe,ch.swisstopo.amtliches-strassenverzeichnis,ch.bfs.gebaeude_wohnungs_register,KML||https://tinyurl.com/yy7ya4g9/ZH/0116_bdg_erw.kml" TargetMode="External"/><Relationship Id="rId665" Type="http://schemas.openxmlformats.org/officeDocument/2006/relationships/hyperlink" Target="https://map.geo.admin.ch/?zoom=13&amp;E=2686591.985&amp;N=1240528.094&amp;layers=ch.kantone.cadastralwebmap-farbe,ch.swisstopo.amtliches-strassenverzeichnis,ch.bfs.gebaeude_wohnungs_register,KML||https://tinyurl.com/yy7ya4g9/ZH/0154_bdg_erw.kml" TargetMode="External"/><Relationship Id="rId872" Type="http://schemas.openxmlformats.org/officeDocument/2006/relationships/hyperlink" Target="https://map.geo.admin.ch/?zoom=13&amp;E=2693956.384&amp;N=1241394.359&amp;layers=ch.kantone.cadastralwebmap-farbe,ch.swisstopo.amtliches-strassenverzeichnis,ch.bfs.gebaeude_wohnungs_register,KML||https://tinyurl.com/yy7ya4g9/ZH/0195_bdg_erw.kml" TargetMode="External"/><Relationship Id="rId1088" Type="http://schemas.openxmlformats.org/officeDocument/2006/relationships/hyperlink" Target="https://map.geo.admin.ch/?zoom=13&amp;E=2700882.159&amp;N=1257890.094&amp;layers=ch.kantone.cadastralwebmap-farbe,ch.swisstopo.amtliches-strassenverzeichnis,ch.bfs.gebaeude_wohnungs_register,KML||https://tinyurl.com/yy7ya4g9/ZH/0230_bdg_erw.kml" TargetMode="External"/><Relationship Id="rId1295" Type="http://schemas.openxmlformats.org/officeDocument/2006/relationships/hyperlink" Target="https://map.geo.admin.ch/?zoom=13&amp;E=2678857.569&amp;N=1250130.457&amp;layers=ch.kantone.cadastralwebmap-farbe,ch.swisstopo.amtliches-strassenverzeichnis,ch.bfs.gebaeude_wohnungs_register,KML||https://tinyurl.com/yy7ya4g9/ZH/0261_bdg_erw.kml" TargetMode="External"/><Relationship Id="rId1309" Type="http://schemas.openxmlformats.org/officeDocument/2006/relationships/hyperlink" Target="https://map.geo.admin.ch/?zoom=13&amp;E=2679583.939&amp;N=1250093.457&amp;layers=ch.kantone.cadastralwebmap-farbe,ch.swisstopo.amtliches-strassenverzeichnis,ch.bfs.gebaeude_wohnungs_register,KML||https://tinyurl.com/yy7ya4g9/ZH/0261_bdg_erw.kml" TargetMode="External"/><Relationship Id="rId15" Type="http://schemas.openxmlformats.org/officeDocument/2006/relationships/hyperlink" Target="https://map.geo.admin.ch/?zoom=13&amp;E=2677224.225&amp;N=1237514.978&amp;layers=ch.kantone.cadastralwebmap-farbe,ch.swisstopo.amtliches-strassenverzeichnis,ch.bfs.gebaeude_wohnungs_register,KML||https://tinyurl.com/yy7ya4g9/ZH/0002_bdg_erw.kml" TargetMode="External"/><Relationship Id="rId318" Type="http://schemas.openxmlformats.org/officeDocument/2006/relationships/hyperlink" Target="https://map.geo.admin.ch/?zoom=13&amp;E=2679210.929&amp;N=1273335.493&amp;layers=ch.kantone.cadastralwebmap-farbe,ch.swisstopo.amtliches-strassenverzeichnis,ch.bfs.gebaeude_wohnungs_register,KML||https://tinyurl.com/yy7ya4g9/ZH/0071_bdg_erw.kml" TargetMode="External"/><Relationship Id="rId525" Type="http://schemas.openxmlformats.org/officeDocument/2006/relationships/hyperlink" Target="https://map.geo.admin.ch/?zoom=13&amp;E=2686159.122&amp;N=1237202.714&amp;layers=ch.kantone.cadastralwebmap-farbe,ch.swisstopo.amtliches-strassenverzeichnis,ch.bfs.gebaeude_wohnungs_register,KML||https://tinyurl.com/yy7ya4g9/ZH/0137_bdg_erw.kml" TargetMode="External"/><Relationship Id="rId732" Type="http://schemas.openxmlformats.org/officeDocument/2006/relationships/hyperlink" Target="https://map.geo.admin.ch/?zoom=13&amp;E=2689573.566&amp;N=1237240.974&amp;layers=ch.kantone.cadastralwebmap-farbe,ch.swisstopo.amtliches-strassenverzeichnis,ch.bfs.gebaeude_wohnungs_register,KML||https://tinyurl.com/yy7ya4g9/ZH/0156_bdg_erw.kml" TargetMode="External"/><Relationship Id="rId1155" Type="http://schemas.openxmlformats.org/officeDocument/2006/relationships/hyperlink" Target="https://map.geo.admin.ch/?zoom=13&amp;E=2677002.645&amp;N=1246064.64&amp;layers=ch.kantone.cadastralwebmap-farbe,ch.swisstopo.amtliches-strassenverzeichnis,ch.bfs.gebaeude_wohnungs_register,KML||https://tinyurl.com/yy7ya4g9/ZH/0248_bdg_erw.kml" TargetMode="External"/><Relationship Id="rId1362" Type="http://schemas.openxmlformats.org/officeDocument/2006/relationships/hyperlink" Target="https://map.geo.admin.ch/?zoom=13&amp;E=2686471.679&amp;N=1249986.918&amp;layers=ch.kantone.cadastralwebmap-farbe,ch.swisstopo.amtliches-strassenverzeichnis,ch.bfs.gebaeude_wohnungs_register,KML||https://tinyurl.com/yy7ya4g9/ZH/0261_bdg_erw.kml" TargetMode="External"/><Relationship Id="rId99" Type="http://schemas.openxmlformats.org/officeDocument/2006/relationships/hyperlink" Target="https://map.geo.admin.ch/?zoom=13&amp;E=2674987.78&amp;N=1235565.823&amp;layers=ch.kantone.cadastralwebmap-farbe,ch.swisstopo.amtliches-strassenverzeichnis,ch.bfs.gebaeude_wohnungs_register,KML||https://tinyurl.com/yy7ya4g9/ZH/0010_bdg_erw.kml" TargetMode="External"/><Relationship Id="rId164" Type="http://schemas.openxmlformats.org/officeDocument/2006/relationships/hyperlink" Target="https://map.geo.admin.ch/?zoom=13&amp;E=2683981.721&amp;N=1264328.845&amp;layers=ch.kantone.cadastralwebmap-farbe,ch.swisstopo.amtliches-strassenverzeichnis,ch.bfs.gebaeude_wohnungs_register,KML||https://tinyurl.com/yy7ya4g9/ZH/0053_bdg_erw.kml" TargetMode="External"/><Relationship Id="rId371" Type="http://schemas.openxmlformats.org/officeDocument/2006/relationships/hyperlink" Target="https://map.geo.admin.ch/?zoom=13&amp;E=2673060.486&amp;N=1261200.307&amp;layers=ch.kantone.cadastralwebmap-farbe,ch.swisstopo.amtliches-strassenverzeichnis,ch.bfs.gebaeude_wohnungs_register,KML||https://tinyurl.com/yy7ya4g9/ZH/0093_bdg_erw.kml" TargetMode="External"/><Relationship Id="rId1015" Type="http://schemas.openxmlformats.org/officeDocument/2006/relationships/hyperlink" Target="https://map.geo.admin.ch/?zoom=13&amp;E=2702629.12&amp;N=1260315.776&amp;layers=ch.kantone.cadastralwebmap-farbe,ch.swisstopo.amtliches-strassenverzeichnis,ch.bfs.gebaeude_wohnungs_register,KML||https://tinyurl.com/yy7ya4g9/ZH/0230_bdg_erw.kml" TargetMode="External"/><Relationship Id="rId1222" Type="http://schemas.openxmlformats.org/officeDocument/2006/relationships/hyperlink" Target="https://map.geo.admin.ch/?zoom=13&amp;E=2674296.256&amp;N=1248190.066&amp;layers=ch.kantone.cadastralwebmap-farbe,ch.swisstopo.amtliches-strassenverzeichnis,ch.bfs.gebaeude_wohnungs_register,KML||https://tinyurl.com/yy7ya4g9/ZH/0250_bdg_erw.kml" TargetMode="External"/><Relationship Id="rId469" Type="http://schemas.openxmlformats.org/officeDocument/2006/relationships/hyperlink" Target="https://map.geo.admin.ch/?zoom=13&amp;E=2707313.057&amp;N=1235497.491&amp;layers=ch.kantone.cadastralwebmap-farbe,ch.swisstopo.amtliches-strassenverzeichnis,ch.bfs.gebaeude_wohnungs_register,KML||https://tinyurl.com/yy7ya4g9/ZH/0118_bdg_erw.kml" TargetMode="External"/><Relationship Id="rId676" Type="http://schemas.openxmlformats.org/officeDocument/2006/relationships/hyperlink" Target="https://map.geo.admin.ch/?zoom=13&amp;E=2694324.026&amp;N=1234736.487&amp;layers=ch.kantone.cadastralwebmap-farbe,ch.swisstopo.amtliches-strassenverzeichnis,ch.bfs.gebaeude_wohnungs_register,KML||https://tinyurl.com/yy7ya4g9/ZH/0155_bdg_erw.kml" TargetMode="External"/><Relationship Id="rId883" Type="http://schemas.openxmlformats.org/officeDocument/2006/relationships/hyperlink" Target="https://map.geo.admin.ch/?zoom=13&amp;E=2696791.925&amp;N=1241085.251&amp;layers=ch.kantone.cadastralwebmap-farbe,ch.swisstopo.amtliches-strassenverzeichnis,ch.bfs.gebaeude_wohnungs_register,KML||https://tinyurl.com/yy7ya4g9/ZH/0196_bdg_erw.kml" TargetMode="External"/><Relationship Id="rId1099" Type="http://schemas.openxmlformats.org/officeDocument/2006/relationships/hyperlink" Target="https://map.geo.admin.ch/?zoom=13&amp;E=2675365.753&amp;N=1245018.02&amp;layers=ch.kantone.cadastralwebmap-farbe,ch.swisstopo.amtliches-strassenverzeichnis,ch.bfs.gebaeude_wohnungs_register,KML||https://tinyurl.com/yy7ya4g9/ZH/0242_bdg_erw.kml" TargetMode="External"/><Relationship Id="rId26" Type="http://schemas.openxmlformats.org/officeDocument/2006/relationships/hyperlink" Target="https://map.geo.admin.ch/?zoom=13&amp;E=2676288.705&amp;N=1235550.989&amp;layers=ch.kantone.cadastralwebmap-farbe,ch.swisstopo.amtliches-strassenverzeichnis,ch.bfs.gebaeude_wohnungs_register,KML||https://tinyurl.com/yy7ya4g9/ZH/0002_bdg_erw.kml" TargetMode="External"/><Relationship Id="rId231" Type="http://schemas.openxmlformats.org/officeDocument/2006/relationships/hyperlink" Target="https://map.geo.admin.ch/?zoom=13&amp;E=2687308.17&amp;N=1261615.941&amp;layers=ch.kantone.cadastralwebmap-farbe,ch.swisstopo.amtliches-strassenverzeichnis,ch.bfs.gebaeude_wohnungs_register,KML||https://tinyurl.com/yy7ya4g9/ZH/0056_bdg_erw.kml" TargetMode="External"/><Relationship Id="rId329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6" Type="http://schemas.openxmlformats.org/officeDocument/2006/relationships/hyperlink" Target="https://map.geo.admin.ch/?zoom=13&amp;E=2684344.747&amp;N=1240729.386&amp;layers=ch.kantone.cadastralwebmap-farbe,ch.swisstopo.amtliches-strassenverzeichnis,ch.bfs.gebaeude_wohnungs_register,KML||https://tinyurl.com/yy7ya4g9/ZH/0139_bdg_erw.kml" TargetMode="External"/><Relationship Id="rId1166" Type="http://schemas.openxmlformats.org/officeDocument/2006/relationships/hyperlink" Target="https://map.geo.admin.ch/?zoom=13&amp;E=2675223.577&amp;N=1249026.751&amp;layers=ch.kantone.cadastralwebmap-farbe,ch.swisstopo.amtliches-strassenverzeichnis,ch.bfs.gebaeude_wohnungs_register,KML||https://tinyurl.com/yy7ya4g9/ZH/0250_bdg_erw.kml" TargetMode="External"/><Relationship Id="rId1373" Type="http://schemas.openxmlformats.org/officeDocument/2006/relationships/hyperlink" Target="https://map.geo.admin.ch/?zoom=13&amp;E=2683832.703&amp;N=1252924.792&amp;layers=ch.kantone.cadastralwebmap-farbe,ch.swisstopo.amtliches-strassenverzeichnis,ch.bfs.gebaeude_wohnungs_register,KML||https://tinyurl.com/yy7ya4g9/ZH/0261_bdg_erw.kml" TargetMode="External"/><Relationship Id="rId175" Type="http://schemas.openxmlformats.org/officeDocument/2006/relationships/hyperlink" Target="https://map.geo.admin.ch/?zoom=13&amp;E=2681815.698&amp;N=1264009.601&amp;layers=ch.kantone.cadastralwebmap-farbe,ch.swisstopo.amtliches-strassenverzeichnis,ch.bfs.gebaeude_wohnungs_register,KML||https://tinyurl.com/yy7ya4g9/ZH/0053_bdg_erw.kml" TargetMode="External"/><Relationship Id="rId743" Type="http://schemas.openxmlformats.org/officeDocument/2006/relationships/hyperlink" Target="https://map.geo.admin.ch/?zoom=13&amp;E=2692070.943&amp;N=1236740.463&amp;layers=ch.kantone.cadastralwebmap-farbe,ch.swisstopo.amtliches-strassenverzeichnis,ch.bfs.gebaeude_wohnungs_register,KML||https://tinyurl.com/yy7ya4g9/ZH/0156_bdg_erw.kml" TargetMode="External"/><Relationship Id="rId950" Type="http://schemas.openxmlformats.org/officeDocument/2006/relationships/hyperlink" Target="https://map.geo.admin.ch/?zoom=13&amp;E=2709288.079&amp;N=1264485.247&amp;layers=ch.kantone.cadastralwebmap-farbe,ch.swisstopo.amtliches-strassenverzeichnis,ch.bfs.gebaeude_wohnungs_register,KML||https://tinyurl.com/yy7ya4g9/ZH/0220_bdg_erw.kml" TargetMode="External"/><Relationship Id="rId1026" Type="http://schemas.openxmlformats.org/officeDocument/2006/relationships/hyperlink" Target="https://map.geo.admin.ch/?zoom=13&amp;E=2698859.905&amp;N=1262351.847&amp;layers=ch.kantone.cadastralwebmap-farbe,ch.swisstopo.amtliches-strassenverzeichnis,ch.bfs.gebaeude_wohnungs_register,KML||https://tinyurl.com/yy7ya4g9/ZH/0230_bdg_erw.kml" TargetMode="External"/><Relationship Id="rId382" Type="http://schemas.openxmlformats.org/officeDocument/2006/relationships/hyperlink" Target="https://map.geo.admin.ch/?zoom=13&amp;E=2677736.635&amp;N=1254158.935&amp;layers=ch.kantone.cadastralwebmap-farbe,ch.swisstopo.amtliches-strassenverzeichnis,ch.bfs.gebaeude_wohnungs_register,KML||https://tinyurl.com/yy7ya4g9/ZH/0096_bdg_erw.kml" TargetMode="External"/><Relationship Id="rId603" Type="http://schemas.openxmlformats.org/officeDocument/2006/relationships/hyperlink" Target="https://map.geo.admin.ch/?zoom=13&amp;E=2700342.479&amp;N=1234265.051&amp;layers=ch.kantone.cadastralwebmap-farbe,ch.swisstopo.amtliches-strassenverzeichnis,ch.bfs.gebaeude_wohnungs_register,KML||https://tinyurl.com/yy7ya4g9/ZH/0153_bdg_erw.kml" TargetMode="External"/><Relationship Id="rId687" Type="http://schemas.openxmlformats.org/officeDocument/2006/relationships/hyperlink" Target="https://map.geo.admin.ch/?zoom=13&amp;E=2695868.402&amp;N=1234010.113&amp;layers=ch.kantone.cadastralwebmap-farbe,ch.swisstopo.amtliches-strassenverzeichnis,ch.bfs.gebaeude_wohnungs_register,KML||https://tinyurl.com/yy7ya4g9/ZH/0155_bdg_erw.kml" TargetMode="External"/><Relationship Id="rId810" Type="http://schemas.openxmlformats.org/officeDocument/2006/relationships/hyperlink" Target="https://map.geo.admin.ch/?zoom=13&amp;E=2688355.389&amp;N=1247865.542&amp;layers=ch.kantone.cadastralwebmap-farbe,ch.swisstopo.amtliches-strassenverzeichnis,ch.bfs.gebaeude_wohnungs_register,KML||https://tinyurl.com/yy7ya4g9/ZH/0191_bdg_erw.kml" TargetMode="External"/><Relationship Id="rId908" Type="http://schemas.openxmlformats.org/officeDocument/2006/relationships/hyperlink" Target="https://map.geo.admin.ch/?zoom=13&amp;E=2694146.556&amp;N=1249932.484&amp;layers=ch.kantone.cadastralwebmap-farbe,ch.swisstopo.amtliches-strassenverzeichnis,ch.bfs.gebaeude_wohnungs_register,KML||https://tinyurl.com/yy7ya4g9/ZH/0199_bdg_erw.kml" TargetMode="External"/><Relationship Id="rId1233" Type="http://schemas.openxmlformats.org/officeDocument/2006/relationships/hyperlink" Target="https://map.geo.admin.ch/?zoom=13&amp;E=2680994.233&amp;N=1245272.179&amp;layers=ch.kantone.cadastralwebmap-farbe,ch.swisstopo.amtliches-strassenverzeichnis,ch.bfs.gebaeude_wohnungs_register,KML||https://tinyurl.com/yy7ya4g9/ZH/0261_bdg_erw.kml" TargetMode="External"/><Relationship Id="rId1440" Type="http://schemas.openxmlformats.org/officeDocument/2006/relationships/hyperlink" Target="https://map.geo.admin.ch/?zoom=13&amp;E=2683763.578&amp;N=1246872.214&amp;layers=ch.kantone.cadastralwebmap-farbe,ch.swisstopo.amtliches-strassenverzeichnis,ch.bfs.gebaeude_wohnungs_register,KML||https://tinyurl.com/yy7ya4g9/ZH/0261_bdg_erw.kml" TargetMode="External"/><Relationship Id="rId242" Type="http://schemas.openxmlformats.org/officeDocument/2006/relationships/hyperlink" Target="https://map.geo.admin.ch/?zoom=13&amp;E=2680011.984&amp;N=1267596.606&amp;layers=ch.kantone.cadastralwebmap-farbe,ch.swisstopo.amtliches-strassenverzeichnis,ch.bfs.gebaeude_wohnungs_register,KML||https://tinyurl.com/yy7ya4g9/ZH/0058_bdg_erw.kml" TargetMode="External"/><Relationship Id="rId894" Type="http://schemas.openxmlformats.org/officeDocument/2006/relationships/hyperlink" Target="https://map.geo.admin.ch/?zoom=13&amp;E=2691757.88&amp;N=1249030.891&amp;layers=ch.kantone.cadastralwebmap-farbe,ch.swisstopo.amtliches-strassenverzeichnis,ch.bfs.gebaeude_wohnungs_register,KML||https://tinyurl.com/yy7ya4g9/ZH/0197_bdg_erw.kml" TargetMode="External"/><Relationship Id="rId1177" Type="http://schemas.openxmlformats.org/officeDocument/2006/relationships/hyperlink" Target="https://map.geo.admin.ch/?zoom=13&amp;E=2674851.264&amp;N=1249008.888&amp;layers=ch.kantone.cadastralwebmap-farbe,ch.swisstopo.amtliches-strassenverzeichnis,ch.bfs.gebaeude_wohnungs_register,KML||https://tinyurl.com/yy7ya4g9/ZH/0250_bdg_erw.kml" TargetMode="External"/><Relationship Id="rId1300" Type="http://schemas.openxmlformats.org/officeDocument/2006/relationships/hyperlink" Target="https://map.geo.admin.ch/?zoom=13&amp;E=2679945.993&amp;N=1249844.647&amp;layers=ch.kantone.cadastralwebmap-farbe,ch.swisstopo.amtliches-strassenverzeichnis,ch.bfs.gebaeude_wohnungs_register,KML||https://tinyurl.com/yy7ya4g9/ZH/0261_bdg_erw.kml" TargetMode="External"/><Relationship Id="rId37" Type="http://schemas.openxmlformats.org/officeDocument/2006/relationships/hyperlink" Target="https://map.geo.admin.ch/?zoom=13&amp;E=2676724.918&amp;N=1236871.826&amp;layers=ch.kantone.cadastralwebmap-farbe,ch.swisstopo.amtliches-strassenverzeichnis,ch.bfs.gebaeude_wohnungs_register,KML||https://tinyurl.com/yy7ya4g9/ZH/0002_bdg_erw.kml" TargetMode="External"/><Relationship Id="rId102" Type="http://schemas.openxmlformats.org/officeDocument/2006/relationships/hyperlink" Target="https://map.geo.admin.ch/?zoom=13&amp;E=2674355.227&amp;N=1235306.061&amp;layers=ch.kantone.cadastralwebmap-farbe,ch.swisstopo.amtliches-strassenverzeichnis,ch.bfs.gebaeude_wohnungs_register,KML||https://tinyurl.com/yy7ya4g9/ZH/0010_bdg_erw.kml" TargetMode="External"/><Relationship Id="rId547" Type="http://schemas.openxmlformats.org/officeDocument/2006/relationships/hyperlink" Target="https://map.geo.admin.ch/?zoom=13&amp;E=2685089.39&amp;N=1238114.909&amp;layers=ch.kantone.cadastralwebmap-farbe,ch.swisstopo.amtliches-strassenverzeichnis,ch.bfs.gebaeude_wohnungs_register,KML||https://tinyurl.com/yy7ya4g9/ZH/0141_bdg_erw.kml" TargetMode="External"/><Relationship Id="rId754" Type="http://schemas.openxmlformats.org/officeDocument/2006/relationships/hyperlink" Target="https://map.geo.admin.ch/?zoom=13&amp;E=2697217.433&amp;N=1233419.341&amp;layers=ch.kantone.cadastralwebmap-farbe,ch.swisstopo.amtliches-strassenverzeichnis,ch.bfs.gebaeude_wohnungs_register,KML||https://tinyurl.com/yy7ya4g9/ZH/0158_bdg_erw.kml" TargetMode="External"/><Relationship Id="rId961" Type="http://schemas.openxmlformats.org/officeDocument/2006/relationships/hyperlink" Target="https://map.geo.admin.ch/?zoom=13&amp;E=2706298.713&amp;N=1254925.449&amp;layers=ch.kantone.cadastralwebmap-farbe,ch.swisstopo.amtliches-strassenverzeichnis,ch.bfs.gebaeude_wohnungs_register,KML||https://tinyurl.com/yy7ya4g9/ZH/0228_bdg_erw.kml" TargetMode="External"/><Relationship Id="rId1384" Type="http://schemas.openxmlformats.org/officeDocument/2006/relationships/hyperlink" Target="https://map.geo.admin.ch/?zoom=13&amp;E=2679356.697&amp;N=1249992.55&amp;layers=ch.kantone.cadastralwebmap-farbe,ch.swisstopo.amtliches-strassenverzeichnis,ch.bfs.gebaeude_wohnungs_register,KML||https://tinyurl.com/yy7ya4g9/ZH/0261_bdg_erw.kml" TargetMode="External"/><Relationship Id="rId90" Type="http://schemas.openxmlformats.org/officeDocument/2006/relationships/hyperlink" Target="https://map.geo.admin.ch/?zoom=13&amp;E=2677883.905&amp;N=1233629.942&amp;layers=ch.kantone.cadastralwebmap-farbe,ch.swisstopo.amtliches-strassenverzeichnis,ch.bfs.gebaeude_wohnungs_register,KML||https://tinyurl.com/yy7ya4g9/ZH/0009_bdg_erw.kml" TargetMode="External"/><Relationship Id="rId186" Type="http://schemas.openxmlformats.org/officeDocument/2006/relationships/hyperlink" Target="https://map.geo.admin.ch/?zoom=13&amp;E=2682356.891&amp;N=1267027.192&amp;layers=ch.kantone.cadastralwebmap-farbe,ch.swisstopo.amtliches-strassenverzeichnis,ch.bfs.gebaeude_wohnungs_register,KML||https://tinyurl.com/yy7ya4g9/ZH/0053_bdg_erw.kml" TargetMode="External"/><Relationship Id="rId393" Type="http://schemas.openxmlformats.org/officeDocument/2006/relationships/hyperlink" Target="https://map.geo.admin.ch/?zoom=13&amp;E=2682745.956&amp;N=1256134.251&amp;layers=ch.kantone.cadastralwebmap-farbe,ch.swisstopo.amtliches-strassenverzeichnis,ch.bfs.gebaeude_wohnungs_register,KML||https://tinyurl.com/yy7ya4g9/ZH/0097_bdg_erw.kml" TargetMode="External"/><Relationship Id="rId407" Type="http://schemas.openxmlformats.org/officeDocument/2006/relationships/hyperlink" Target="https://map.geo.admin.ch/?zoom=13&amp;E=2678419.869&amp;N=1266909.321&amp;layers=ch.kantone.cadastralwebmap-farbe,ch.swisstopo.amtliches-strassenverzeichnis,ch.bfs.gebaeude_wohnungs_register,KML||https://tinyurl.com/yy7ya4g9/ZH/0100_bdg_erw.kml" TargetMode="External"/><Relationship Id="rId614" Type="http://schemas.openxmlformats.org/officeDocument/2006/relationships/hyperlink" Target="https://map.geo.admin.ch/?zoom=13&amp;E=2700825.356&amp;N=1234702.838&amp;layers=ch.kantone.cadastralwebmap-farbe,ch.swisstopo.amtliches-strassenverzeichnis,ch.bfs.gebaeude_wohnungs_register,KML||https://tinyurl.com/yy7ya4g9/ZH/0153_bdg_erw.kml" TargetMode="External"/><Relationship Id="rId821" Type="http://schemas.openxmlformats.org/officeDocument/2006/relationships/hyperlink" Target="https://map.geo.admin.ch/?zoom=13&amp;E=2689393.658&amp;N=1250612.695&amp;layers=ch.kantone.cadastralwebmap-farbe,ch.swisstopo.amtliches-strassenverzeichnis,ch.bfs.gebaeude_wohnungs_register,KML||https://tinyurl.com/yy7ya4g9/ZH/0191_bdg_erw.kml" TargetMode="External"/><Relationship Id="rId1037" Type="http://schemas.openxmlformats.org/officeDocument/2006/relationships/hyperlink" Target="https://map.geo.admin.ch/?zoom=13&amp;E=2695015.477&amp;N=1263506.317&amp;layers=ch.kantone.cadastralwebmap-farbe,ch.swisstopo.amtliches-strassenverzeichnis,ch.bfs.gebaeude_wohnungs_register,KML||https://tinyurl.com/yy7ya4g9/ZH/0230_bdg_erw.kml" TargetMode="External"/><Relationship Id="rId1244" Type="http://schemas.openxmlformats.org/officeDocument/2006/relationships/hyperlink" Target="https://map.geo.admin.ch/?zoom=13&amp;E=2682212.932&amp;N=1248209.354&amp;layers=ch.kantone.cadastralwebmap-farbe,ch.swisstopo.amtliches-strassenverzeichnis,ch.bfs.gebaeude_wohnungs_register,KML||https://tinyurl.com/yy7ya4g9/ZH/0261_bdg_erw.kml" TargetMode="External"/><Relationship Id="rId1451" Type="http://schemas.openxmlformats.org/officeDocument/2006/relationships/hyperlink" Target="https://map.geo.admin.ch/?zoom=13&amp;E=2678146.708&amp;N=1250665.314&amp;layers=ch.kantone.cadastralwebmap-farbe,ch.swisstopo.amtliches-strassenverzeichnis,ch.bfs.gebaeude_wohnungs_register,KML||https://tinyurl.com/yy7ya4g9/ZH/0261_bdg_erw.kml" TargetMode="External"/><Relationship Id="rId253" Type="http://schemas.openxmlformats.org/officeDocument/2006/relationships/hyperlink" Target="https://map.geo.admin.ch/?zoom=13&amp;E=2680123.161&amp;N=1268719.934&amp;layers=ch.kantone.cadastralwebmap-farbe,ch.swisstopo.amtliches-strassenverzeichnis,ch.bfs.gebaeude_wohnungs_register,KML||https://tinyurl.com/yy7ya4g9/ZH/0058_bdg_erw.kml" TargetMode="External"/><Relationship Id="rId460" Type="http://schemas.openxmlformats.org/officeDocument/2006/relationships/hyperlink" Target="https://map.geo.admin.ch/?zoom=13&amp;E=2705617.461&amp;N=1239602.462&amp;layers=ch.kantone.cadastralwebmap-farbe,ch.swisstopo.amtliches-strassenverzeichnis,ch.bfs.gebaeude_wohnungs_register,KML||https://tinyurl.com/yy7ya4g9/ZH/0117_bdg_erw.kml" TargetMode="External"/><Relationship Id="rId698" Type="http://schemas.openxmlformats.org/officeDocument/2006/relationships/hyperlink" Target="https://map.geo.admin.ch/?zoom=13&amp;E=2694691.524&amp;N=1234812.56&amp;layers=ch.kantone.cadastralwebmap-farbe,ch.swisstopo.amtliches-strassenverzeichnis,ch.bfs.gebaeude_wohnungs_register,KML||https://tinyurl.com/yy7ya4g9/ZH/0155_bdg_erw.kml" TargetMode="External"/><Relationship Id="rId919" Type="http://schemas.openxmlformats.org/officeDocument/2006/relationships/hyperlink" Target="https://map.geo.admin.ch/?zoom=13&amp;E=2694535.645&amp;N=1249543.515&amp;layers=ch.kantone.cadastralwebmap-farbe,ch.swisstopo.amtliches-strassenverzeichnis,ch.bfs.gebaeude_wohnungs_register,KML||https://tinyurl.com/yy7ya4g9/ZH/0199_bdg_erw.kml" TargetMode="External"/><Relationship Id="rId1090" Type="http://schemas.openxmlformats.org/officeDocument/2006/relationships/hyperlink" Target="https://map.geo.admin.ch/?zoom=13&amp;E=2696558.102&amp;N=1260801.754&amp;layers=ch.kantone.cadastralwebmap-farbe,ch.swisstopo.amtliches-strassenverzeichnis,ch.bfs.gebaeude_wohnungs_register,KML||https://tinyurl.com/yy7ya4g9/ZH/0230_bdg_erw.kml" TargetMode="External"/><Relationship Id="rId1104" Type="http://schemas.openxmlformats.org/officeDocument/2006/relationships/hyperlink" Target="https://map.geo.admin.ch/?zoom=13&amp;E=2675865.881&amp;N=1244713.062&amp;layers=ch.kantone.cadastralwebmap-farbe,ch.swisstopo.amtliches-strassenverzeichnis,ch.bfs.gebaeude_wohnungs_register,KML||https://tinyurl.com/yy7ya4g9/ZH/0242_bdg_erw.kml" TargetMode="External"/><Relationship Id="rId1311" Type="http://schemas.openxmlformats.org/officeDocument/2006/relationships/hyperlink" Target="https://map.geo.admin.ch/?zoom=13&amp;E=2679112.932&amp;N=1250198.7&amp;layers=ch.kantone.cadastralwebmap-farbe,ch.swisstopo.amtliches-strassenverzeichnis,ch.bfs.gebaeude_wohnungs_register,KML||https://tinyurl.com/yy7ya4g9/ZH/0261_bdg_erw.kml" TargetMode="External"/><Relationship Id="rId48" Type="http://schemas.openxmlformats.org/officeDocument/2006/relationships/hyperlink" Target="https://map.geo.admin.ch/?zoom=13&amp;E=2675824.958&amp;N=1236311.425&amp;layers=ch.kantone.cadastralwebmap-farbe,ch.swisstopo.amtliches-strassenverzeichnis,ch.bfs.gebaeude_wohnungs_register,KML||https://tinyurl.com/yy7ya4g9/ZH/0002_bdg_erw.kml" TargetMode="External"/><Relationship Id="rId113" Type="http://schemas.openxmlformats.org/officeDocument/2006/relationships/hyperlink" Target="https://map.geo.admin.ch/?zoom=13&amp;E=2673548.839&amp;N=1237515.269&amp;layers=ch.kantone.cadastralwebmap-farbe,ch.swisstopo.amtliches-strassenverzeichnis,ch.bfs.gebaeude_wohnungs_register,KML||https://tinyurl.com/yy7ya4g9/ZH/0011_bdg_erw.kml" TargetMode="External"/><Relationship Id="rId320" Type="http://schemas.openxmlformats.org/officeDocument/2006/relationships/hyperlink" Target="https://map.geo.admin.ch/?zoom=13&amp;E=2680009.771&amp;N=1273291.583&amp;layers=ch.kantone.cadastralwebmap-farbe,ch.swisstopo.amtliches-strassenverzeichnis,ch.bfs.gebaeude_wohnungs_register,KML||https://tinyurl.com/yy7ya4g9/ZH/0071_bdg_erw.kml" TargetMode="External"/><Relationship Id="rId558" Type="http://schemas.openxmlformats.org/officeDocument/2006/relationships/hyperlink" Target="https://map.geo.admin.ch/?zoom=13&amp;E=2685539.486&amp;N=1238744.279&amp;layers=ch.kantone.cadastralwebmap-farbe,ch.swisstopo.amtliches-strassenverzeichnis,ch.bfs.gebaeude_wohnungs_register,KML||https://tinyurl.com/yy7ya4g9/ZH/0141_bdg_erw.kml" TargetMode="External"/><Relationship Id="rId765" Type="http://schemas.openxmlformats.org/officeDocument/2006/relationships/hyperlink" Target="https://map.geo.admin.ch/?zoom=13&amp;E=2696743.242&amp;N=1234008.599&amp;layers=ch.kantone.cadastralwebmap-farbe,ch.swisstopo.amtliches-strassenverzeichnis,ch.bfs.gebaeude_wohnungs_register,KML||https://tinyurl.com/yy7ya4g9/ZH/0158_bdg_erw.kml" TargetMode="External"/><Relationship Id="rId972" Type="http://schemas.openxmlformats.org/officeDocument/2006/relationships/hyperlink" Target="https://map.geo.admin.ch/?zoom=13&amp;E=2706564.528&amp;N=1254937.775&amp;layers=ch.kantone.cadastralwebmap-farbe,ch.swisstopo.amtliches-strassenverzeichnis,ch.bfs.gebaeude_wohnungs_register,KML||https://tinyurl.com/yy7ya4g9/ZH/0228_bdg_erw.kml" TargetMode="External"/><Relationship Id="rId1188" Type="http://schemas.openxmlformats.org/officeDocument/2006/relationships/hyperlink" Target="https://map.geo.admin.ch/?zoom=13&amp;E=2674370.602&amp;N=1248565.711&amp;layers=ch.kantone.cadastralwebmap-farbe,ch.swisstopo.amtliches-strassenverzeichnis,ch.bfs.gebaeude_wohnungs_register,KML||https://tinyurl.com/yy7ya4g9/ZH/0250_bdg_erw.kml" TargetMode="External"/><Relationship Id="rId1395" Type="http://schemas.openxmlformats.org/officeDocument/2006/relationships/hyperlink" Target="https://map.geo.admin.ch/?zoom=13&amp;E=2678388.761&amp;N=1250696.845&amp;layers=ch.kantone.cadastralwebmap-farbe,ch.swisstopo.amtliches-strassenverzeichnis,ch.bfs.gebaeude_wohnungs_register,KML||https://tinyurl.com/yy7ya4g9/ZH/0261_bdg_erw.kml" TargetMode="External"/><Relationship Id="rId1409" Type="http://schemas.openxmlformats.org/officeDocument/2006/relationships/hyperlink" Target="https://map.geo.admin.ch/?zoom=13&amp;E=2683504.277&amp;N=1247034.022&amp;layers=ch.kantone.cadastralwebmap-farbe,ch.swisstopo.amtliches-strassenverzeichnis,ch.bfs.gebaeude_wohnungs_register,KML||https://tinyurl.com/yy7ya4g9/ZH/0261_bdg_erw.kml" TargetMode="External"/><Relationship Id="rId197" Type="http://schemas.openxmlformats.org/officeDocument/2006/relationships/hyperlink" Target="https://map.geo.admin.ch/?zoom=13&amp;E=2682761.901&amp;N=1264202.345&amp;layers=ch.kantone.cadastralwebmap-farbe,ch.swisstopo.amtliches-strassenverzeichnis,ch.bfs.gebaeude_wohnungs_register,KML||https://tinyurl.com/yy7ya4g9/ZH/0053_bdg_erw.kml" TargetMode="External"/><Relationship Id="rId418" Type="http://schemas.openxmlformats.org/officeDocument/2006/relationships/hyperlink" Target="https://map.geo.admin.ch/?zoom=13&amp;E=2677953.213&amp;N=1266336.959&amp;layers=ch.kantone.cadastralwebmap-farbe,ch.swisstopo.amtliches-strassenverzeichnis,ch.bfs.gebaeude_wohnungs_register,KML||https://tinyurl.com/yy7ya4g9/ZH/0100_bdg_erw.kml" TargetMode="External"/><Relationship Id="rId625" Type="http://schemas.openxmlformats.org/officeDocument/2006/relationships/hyperlink" Target="https://map.geo.admin.ch/?zoom=13&amp;E=2700601.327&amp;N=1234555.129&amp;layers=ch.kantone.cadastralwebmap-farbe,ch.swisstopo.amtliches-strassenverzeichnis,ch.bfs.gebaeude_wohnungs_register,KML||https://tinyurl.com/yy7ya4g9/ZH/0153_bdg_erw.kml" TargetMode="External"/><Relationship Id="rId832" Type="http://schemas.openxmlformats.org/officeDocument/2006/relationships/hyperlink" Target="https://map.geo.admin.ch/?zoom=13&amp;E=2688283.455&amp;N=1247813.494&amp;layers=ch.kantone.cadastralwebmap-farbe,ch.swisstopo.amtliches-strassenverzeichnis,ch.bfs.gebaeude_wohnungs_register,KML||https://tinyurl.com/yy7ya4g9/ZH/0191_bdg_erw.kml" TargetMode="External"/><Relationship Id="rId1048" Type="http://schemas.openxmlformats.org/officeDocument/2006/relationships/hyperlink" Target="https://map.geo.admin.ch/?zoom=13&amp;E=2696527.864&amp;N=1260864.268&amp;layers=ch.kantone.cadastralwebmap-farbe,ch.swisstopo.amtliches-strassenverzeichnis,ch.bfs.gebaeude_wohnungs_register,KML||https://tinyurl.com/yy7ya4g9/ZH/0230_bdg_erw.kml" TargetMode="External"/><Relationship Id="rId1255" Type="http://schemas.openxmlformats.org/officeDocument/2006/relationships/hyperlink" Target="https://map.geo.admin.ch/?zoom=13&amp;E=2684091.25&amp;N=1249960.213&amp;layers=ch.kantone.cadastralwebmap-farbe,ch.swisstopo.amtliches-strassenverzeichnis,ch.bfs.gebaeude_wohnungs_register,KML||https://tinyurl.com/yy7ya4g9/ZH/0261_bdg_erw.kml" TargetMode="External"/><Relationship Id="rId1462" Type="http://schemas.openxmlformats.org/officeDocument/2006/relationships/hyperlink" Target="https://map.geo.admin.ch/?zoom=13&amp;E=2686172.613&amp;N=1249173.302&amp;layers=ch.kantone.cadastralwebmap-farbe,ch.swisstopo.amtliches-strassenverzeichnis,ch.bfs.gebaeude_wohnungs_register,KML||https://tinyurl.com/yy7ya4g9/ZH/0261_bdg_erw.kml" TargetMode="External"/><Relationship Id="rId264" Type="http://schemas.openxmlformats.org/officeDocument/2006/relationships/hyperlink" Target="https://map.geo.admin.ch/?zoom=13&amp;E=2680255.215&amp;N=1262592.225&amp;layers=ch.kantone.cadastralwebmap-farbe,ch.swisstopo.amtliches-strassenverzeichnis,ch.bfs.gebaeude_wohnungs_register,KML||https://tinyurl.com/yy7ya4g9/ZH/0060_bdg_erw.kml" TargetMode="External"/><Relationship Id="rId471" Type="http://schemas.openxmlformats.org/officeDocument/2006/relationships/hyperlink" Target="https://map.geo.admin.ch/?zoom=13&amp;E=2711230.361&amp;N=1236199.878&amp;layers=ch.kantone.cadastralwebmap-farbe,ch.swisstopo.amtliches-strassenverzeichnis,ch.bfs.gebaeude_wohnungs_register,KML||https://tinyurl.com/yy7ya4g9/ZH/0120_bdg_erw.kml" TargetMode="External"/><Relationship Id="rId1115" Type="http://schemas.openxmlformats.org/officeDocument/2006/relationships/hyperlink" Target="https://map.geo.admin.ch/?zoom=13&amp;E=2671121.152&amp;N=1250370.675&amp;layers=ch.kantone.cadastralwebmap-farbe,ch.swisstopo.amtliches-strassenverzeichnis,ch.bfs.gebaeude_wohnungs_register,KML||https://tinyurl.com/yy7ya4g9/ZH/0243_bdg_erw.kml" TargetMode="External"/><Relationship Id="rId1322" Type="http://schemas.openxmlformats.org/officeDocument/2006/relationships/hyperlink" Target="https://map.geo.admin.ch/?zoom=13&amp;E=2680835.414&amp;N=1250364.182&amp;layers=ch.kantone.cadastralwebmap-farbe,ch.swisstopo.amtliches-strassenverzeichnis,ch.bfs.gebaeude_wohnungs_register,KML||https://tinyurl.com/yy7ya4g9/ZH/0261_bdg_erw.kml" TargetMode="External"/><Relationship Id="rId59" Type="http://schemas.openxmlformats.org/officeDocument/2006/relationships/hyperlink" Target="https://map.geo.admin.ch/?zoom=13&amp;E=2678283.286&amp;N=1242040.107&amp;layers=ch.kantone.cadastralwebmap-farbe,ch.swisstopo.amtliches-strassenverzeichnis,ch.bfs.gebaeude_wohnungs_register,KML||https://tinyurl.com/yy7ya4g9/ZH/0003_bdg_erw.kml" TargetMode="External"/><Relationship Id="rId124" Type="http://schemas.openxmlformats.org/officeDocument/2006/relationships/hyperlink" Target="https://map.geo.admin.ch/?zoom=13&amp;E=2693045.667&amp;N=1275372.381&amp;layers=ch.kantone.cadastralwebmap-farbe,ch.swisstopo.amtliches-strassenverzeichnis,ch.bfs.gebaeude_wohnungs_register,KML||https://tinyurl.com/yy7ya4g9/ZH/0033_bdg_erw.kml" TargetMode="External"/><Relationship Id="rId569" Type="http://schemas.openxmlformats.org/officeDocument/2006/relationships/hyperlink" Target="https://map.geo.admin.ch/?zoom=13&amp;E=2685572.888&amp;N=1237695.923&amp;layers=ch.kantone.cadastralwebmap-farbe,ch.swisstopo.amtliches-strassenverzeichnis,ch.bfs.gebaeude_wohnungs_register,KML||https://tinyurl.com/yy7ya4g9/ZH/0141_bdg_erw.kml" TargetMode="External"/><Relationship Id="rId776" Type="http://schemas.openxmlformats.org/officeDocument/2006/relationships/hyperlink" Target="https://map.geo.admin.ch/?zoom=13&amp;E=2685389.907&amp;N=1243588.171&amp;layers=ch.kantone.cadastralwebmap-farbe,ch.swisstopo.amtliches-strassenverzeichnis,ch.bfs.gebaeude_wohnungs_register,KML||https://tinyurl.com/yy7ya4g9/ZH/0161_bdg_erw.kml" TargetMode="External"/><Relationship Id="rId983" Type="http://schemas.openxmlformats.org/officeDocument/2006/relationships/hyperlink" Target="https://map.geo.admin.ch/?zoom=13&amp;E=2696233.648&amp;N=1264043.258&amp;layers=ch.kantone.cadastralwebmap-farbe,ch.swisstopo.amtliches-strassenverzeichnis,ch.bfs.gebaeude_wohnungs_register,KML||https://tinyurl.com/yy7ya4g9/ZH/0230_bdg_erw.kml" TargetMode="External"/><Relationship Id="rId1199" Type="http://schemas.openxmlformats.org/officeDocument/2006/relationships/hyperlink" Target="https://map.geo.admin.ch/?zoom=13&amp;E=2674404.276&amp;N=1248061.92&amp;layers=ch.kantone.cadastralwebmap-farbe,ch.swisstopo.amtliches-strassenverzeichnis,ch.bfs.gebaeude_wohnungs_register,KML||https://tinyurl.com/yy7ya4g9/ZH/0250_bdg_erw.kml" TargetMode="External"/><Relationship Id="rId331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429" Type="http://schemas.openxmlformats.org/officeDocument/2006/relationships/hyperlink" Target="https://map.geo.admin.ch/?zoom=13&amp;E=2676015.882&amp;N=1260359.312&amp;layers=ch.kantone.cadastralwebmap-farbe,ch.swisstopo.amtliches-strassenverzeichnis,ch.bfs.gebaeude_wohnungs_register,KML||https://tinyurl.com/yy7ya4g9/ZH/0101_bdg_erw.kml" TargetMode="External"/><Relationship Id="rId636" Type="http://schemas.openxmlformats.org/officeDocument/2006/relationships/hyperlink" Target="https://map.geo.admin.ch/?zoom=13&amp;E=2701201.002&amp;N=1234522.773&amp;layers=ch.kantone.cadastralwebmap-farbe,ch.swisstopo.amtliches-strassenverzeichnis,ch.bfs.gebaeude_wohnungs_register,KML||https://tinyurl.com/yy7ya4g9/ZH/0153_bdg_erw.kml" TargetMode="External"/><Relationship Id="rId1059" Type="http://schemas.openxmlformats.org/officeDocument/2006/relationships/hyperlink" Target="https://map.geo.admin.ch/?zoom=13&amp;E=2700909.845&amp;N=1259759.593&amp;layers=ch.kantone.cadastralwebmap-farbe,ch.swisstopo.amtliches-strassenverzeichnis,ch.bfs.gebaeude_wohnungs_register,KML||https://tinyurl.com/yy7ya4g9/ZH/0230_bdg_erw.kml" TargetMode="External"/><Relationship Id="rId1266" Type="http://schemas.openxmlformats.org/officeDocument/2006/relationships/hyperlink" Target="https://map.geo.admin.ch/?zoom=13&amp;E=2685658.194&amp;N=1248847.868&amp;layers=ch.kantone.cadastralwebmap-farbe,ch.swisstopo.amtliches-strassenverzeichnis,ch.bfs.gebaeude_wohnungs_register,KML||https://tinyurl.com/yy7ya4g9/ZH/0261_bdg_erw.kml" TargetMode="External"/><Relationship Id="rId1473" Type="http://schemas.openxmlformats.org/officeDocument/2006/relationships/hyperlink" Target="https://map.geo.admin.ch/?zoom=13&amp;E=2686041.64&amp;N=1249189.162&amp;layers=ch.kantone.cadastralwebmap-farbe,ch.swisstopo.amtliches-strassenverzeichnis,ch.bfs.gebaeude_wohnungs_register,KML||https://tinyurl.com/yy7ya4g9/ZH/0261_bdg_erw.kml" TargetMode="External"/><Relationship Id="rId843" Type="http://schemas.openxmlformats.org/officeDocument/2006/relationships/hyperlink" Target="https://map.geo.admin.ch/?zoom=13&amp;E=2694246.129&amp;N=1238960.317&amp;layers=ch.kantone.cadastralwebmap-farbe,ch.swisstopo.amtliches-strassenverzeichnis,ch.bfs.gebaeude_wohnungs_register,KML||https://tinyurl.com/yy7ya4g9/ZH/0192_bdg_erw.kml" TargetMode="External"/><Relationship Id="rId1126" Type="http://schemas.openxmlformats.org/officeDocument/2006/relationships/hyperlink" Target="https://map.geo.admin.ch/?zoom=13&amp;E=2677135.285&amp;N=1251319.893&amp;layers=ch.kantone.cadastralwebmap-farbe,ch.swisstopo.amtliches-strassenverzeichnis,ch.bfs.gebaeude_wohnungs_register,KML||https://tinyurl.com/yy7ya4g9/ZH/0245_bdg_erw.kml" TargetMode="External"/><Relationship Id="rId275" Type="http://schemas.openxmlformats.org/officeDocument/2006/relationships/hyperlink" Target="https://map.geo.admin.ch/?zoom=13&amp;E=2679537.451&amp;N=1261755.873&amp;layers=ch.kantone.cadastralwebmap-farbe,ch.swisstopo.amtliches-strassenverzeichnis,ch.bfs.gebaeude_wohnungs_register,KML||https://tinyurl.com/yy7ya4g9/ZH/0060_bdg_erw.kml" TargetMode="External"/><Relationship Id="rId482" Type="http://schemas.openxmlformats.org/officeDocument/2006/relationships/hyperlink" Target="https://map.geo.admin.ch/?zoom=13&amp;E=2702614.601&amp;N=1241997.522&amp;layers=ch.kantone.cadastralwebmap-farbe,ch.swisstopo.amtliches-strassenverzeichnis,ch.bfs.gebaeude_wohnungs_register,KML||https://tinyurl.com/yy7ya4g9/ZH/0121_bdg_erw.kml" TargetMode="External"/><Relationship Id="rId703" Type="http://schemas.openxmlformats.org/officeDocument/2006/relationships/hyperlink" Target="https://map.geo.admin.ch/?zoom=13&amp;E=2695980.538&amp;N=1233715.773&amp;layers=ch.kantone.cadastralwebmap-farbe,ch.swisstopo.amtliches-strassenverzeichnis,ch.bfs.gebaeude_wohnungs_register,KML||https://tinyurl.com/yy7ya4g9/ZH/0155_bdg_erw.kml" TargetMode="External"/><Relationship Id="rId910" Type="http://schemas.openxmlformats.org/officeDocument/2006/relationships/hyperlink" Target="https://map.geo.admin.ch/?zoom=13&amp;E=2694146.556&amp;N=1249932.484&amp;layers=ch.kantone.cadastralwebmap-farbe,ch.swisstopo.amtliches-strassenverzeichnis,ch.bfs.gebaeude_wohnungs_register,KML||https://tinyurl.com/yy7ya4g9/ZH/0199_bdg_erw.kml" TargetMode="External"/><Relationship Id="rId1333" Type="http://schemas.openxmlformats.org/officeDocument/2006/relationships/hyperlink" Target="https://map.geo.admin.ch/?zoom=13&amp;E=2682637.826&amp;N=1250245.81&amp;layers=ch.kantone.cadastralwebmap-farbe,ch.swisstopo.amtliches-strassenverzeichnis,ch.bfs.gebaeude_wohnungs_register,KML||https://tinyurl.com/yy7ya4g9/ZH/0261_bdg_erw.kml" TargetMode="External"/><Relationship Id="rId135" Type="http://schemas.openxmlformats.org/officeDocument/2006/relationships/hyperlink" Target="https://map.geo.admin.ch/?zoom=13&amp;E=2689277.682&amp;N=1255588.99&amp;layers=ch.kantone.cadastralwebmap-farbe,ch.swisstopo.amtliches-strassenverzeichnis,ch.bfs.gebaeude_wohnungs_register,KML||https://tinyurl.com/yy7ya4g9/ZH/0052_bdg_erw.kml" TargetMode="External"/><Relationship Id="rId342" Type="http://schemas.openxmlformats.org/officeDocument/2006/relationships/hyperlink" Target="https://map.geo.admin.ch/?zoom=13&amp;E=2675223.735&amp;N=1254627.896&amp;layers=ch.kantone.cadastralwebmap-farbe,ch.swisstopo.amtliches-strassenverzeichnis,ch.bfs.gebaeude_wohnungs_register,KML||https://tinyurl.com/yy7ya4g9/ZH/0084_bdg_erw.kml" TargetMode="External"/><Relationship Id="rId787" Type="http://schemas.openxmlformats.org/officeDocument/2006/relationships/hyperlink" Target="https://map.geo.admin.ch/?zoom=13&amp;E=2699875.813&amp;N=1254771.415&amp;layers=ch.kantone.cadastralwebmap-farbe,ch.swisstopo.amtliches-strassenverzeichnis,ch.bfs.gebaeude_wohnungs_register,KML||https://tinyurl.com/yy7ya4g9/ZH/0180_bdg_erw.kml" TargetMode="External"/><Relationship Id="rId994" Type="http://schemas.openxmlformats.org/officeDocument/2006/relationships/hyperlink" Target="https://map.geo.admin.ch/?zoom=13&amp;E=2701088.503&amp;N=1258844.076&amp;layers=ch.kantone.cadastralwebmap-farbe,ch.swisstopo.amtliches-strassenverzeichnis,ch.bfs.gebaeude_wohnungs_register,KML||https://tinyurl.com/yy7ya4g9/ZH/0230_bdg_erw.kml" TargetMode="External"/><Relationship Id="rId1400" Type="http://schemas.openxmlformats.org/officeDocument/2006/relationships/hyperlink" Target="https://map.geo.admin.ch/?zoom=13&amp;E=2683548.077&amp;N=1247388.033&amp;layers=ch.kantone.cadastralwebmap-farbe,ch.swisstopo.amtliches-strassenverzeichnis,ch.bfs.gebaeude_wohnungs_register,KML||https://tinyurl.com/yy7ya4g9/ZH/0261_bdg_erw.kml" TargetMode="External"/><Relationship Id="rId202" Type="http://schemas.openxmlformats.org/officeDocument/2006/relationships/hyperlink" Target="https://map.geo.admin.ch/?zoom=13&amp;E=2683057.069&amp;N=1264314.065&amp;layers=ch.kantone.cadastralwebmap-farbe,ch.swisstopo.amtliches-strassenverzeichnis,ch.bfs.gebaeude_wohnungs_register,KML||https://tinyurl.com/yy7ya4g9/ZH/0053_bdg_erw.kml" TargetMode="External"/><Relationship Id="rId647" Type="http://schemas.openxmlformats.org/officeDocument/2006/relationships/hyperlink" Target="https://map.geo.admin.ch/?zoom=13&amp;E=2687433.354&amp;N=1242255.734&amp;layers=ch.kantone.cadastralwebmap-farbe,ch.swisstopo.amtliches-strassenverzeichnis,ch.bfs.gebaeude_wohnungs_register,KML||https://tinyurl.com/yy7ya4g9/ZH/0154_bdg_erw.kml" TargetMode="External"/><Relationship Id="rId854" Type="http://schemas.openxmlformats.org/officeDocument/2006/relationships/hyperlink" Target="https://map.geo.admin.ch/?zoom=13&amp;E=2693487.883&amp;N=1246846.099&amp;layers=ch.kantone.cadastralwebmap-farbe,ch.swisstopo.amtliches-strassenverzeichnis,ch.bfs.gebaeude_wohnungs_register,KML||https://tinyurl.com/yy7ya4g9/ZH/0194_bdg_erw.kml" TargetMode="External"/><Relationship Id="rId1277" Type="http://schemas.openxmlformats.org/officeDocument/2006/relationships/hyperlink" Target="https://map.geo.admin.ch/?zoom=13&amp;E=2685494.97&amp;N=1246147.133&amp;layers=ch.kantone.cadastralwebmap-farbe,ch.swisstopo.amtliches-strassenverzeichnis,ch.bfs.gebaeude_wohnungs_register,KML||https://tinyurl.com/yy7ya4g9/ZH/0261_bdg_erw.kml" TargetMode="External"/><Relationship Id="rId1484" Type="http://schemas.openxmlformats.org/officeDocument/2006/relationships/hyperlink" Target="https://map.geo.admin.ch/?zoom=13&amp;E=2690761.008&amp;N=1228613.867&amp;layers=ch.kantone.cadastralwebmap-farbe,ch.swisstopo.amtliches-strassenverzeichnis,ch.bfs.gebaeude_wohnungs_register,KML||https://tinyurl.com/yy7ya4g9/ZH/0293_bdg_erw.kml" TargetMode="External"/><Relationship Id="rId286" Type="http://schemas.openxmlformats.org/officeDocument/2006/relationships/hyperlink" Target="https://map.geo.admin.ch/?zoom=13&amp;E=2685322.281&amp;N=1254445.943&amp;layers=ch.kantone.cadastralwebmap-farbe,ch.swisstopo.amtliches-strassenverzeichnis,ch.bfs.gebaeude_wohnungs_register,KML||https://tinyurl.com/yy7ya4g9/ZH/0066_bdg_erw.kml" TargetMode="External"/><Relationship Id="rId493" Type="http://schemas.openxmlformats.org/officeDocument/2006/relationships/hyperlink" Target="https://map.geo.admin.ch/?zoom=13&amp;E=2702743.399&amp;N=1242383.931&amp;layers=ch.kantone.cadastralwebmap-farbe,ch.swisstopo.amtliches-strassenverzeichnis,ch.bfs.gebaeude_wohnungs_register,KML||https://tinyurl.com/yy7ya4g9/ZH/0121_bdg_erw.kml" TargetMode="External"/><Relationship Id="rId507" Type="http://schemas.openxmlformats.org/officeDocument/2006/relationships/hyperlink" Target="https://map.geo.admin.ch/?zoom=13&amp;E=2682022.651&amp;N=1239332.692&amp;layers=ch.kantone.cadastralwebmap-farbe,ch.swisstopo.amtliches-strassenverzeichnis,ch.bfs.gebaeude_wohnungs_register,KML||https://tinyurl.com/yy7ya4g9/ZH/0131_bdg_erw.kml" TargetMode="External"/><Relationship Id="rId714" Type="http://schemas.openxmlformats.org/officeDocument/2006/relationships/hyperlink" Target="https://map.geo.admin.ch/?zoom=13&amp;E=2696385.201&amp;N=1235778.057&amp;layers=ch.kantone.cadastralwebmap-farbe,ch.swisstopo.amtliches-strassenverzeichnis,ch.bfs.gebaeude_wohnungs_register,KML||https://tinyurl.com/yy7ya4g9/ZH/0155_bdg_erw.kml" TargetMode="External"/><Relationship Id="rId921" Type="http://schemas.openxmlformats.org/officeDocument/2006/relationships/hyperlink" Target="https://map.geo.admin.ch/?zoom=13&amp;E=2689980.508&amp;N=1252673.312&amp;layers=ch.kantone.cadastralwebmap-farbe,ch.swisstopo.amtliches-strassenverzeichnis,ch.bfs.gebaeude_wohnungs_register,KML||https://tinyurl.com/yy7ya4g9/ZH/0200_bdg_erw.kml" TargetMode="External"/><Relationship Id="rId1137" Type="http://schemas.openxmlformats.org/officeDocument/2006/relationships/hyperlink" Target="https://map.geo.admin.ch/?zoom=13&amp;E=2674795.645&amp;N=1249765.288&amp;layers=ch.kantone.cadastralwebmap-farbe,ch.swisstopo.amtliches-strassenverzeichnis,ch.bfs.gebaeude_wohnungs_register,KML||https://tinyurl.com/yy7ya4g9/ZH/0247_bdg_erw.kml" TargetMode="External"/><Relationship Id="rId1344" Type="http://schemas.openxmlformats.org/officeDocument/2006/relationships/hyperlink" Target="https://map.geo.admin.ch/?zoom=13&amp;E=2680077.921&amp;N=1252360.377&amp;layers=ch.kantone.cadastralwebmap-farbe,ch.swisstopo.amtliches-strassenverzeichnis,ch.bfs.gebaeude_wohnungs_register,KML||https://tinyurl.com/yy7ya4g9/ZH/0261_bdg_erw.kml" TargetMode="External"/><Relationship Id="rId50" Type="http://schemas.openxmlformats.org/officeDocument/2006/relationships/hyperlink" Target="https://map.geo.admin.ch/?zoom=13&amp;E=2676473.336&amp;N=1236605.743&amp;layers=ch.kantone.cadastralwebmap-farbe,ch.swisstopo.amtliches-strassenverzeichnis,ch.bfs.gebaeude_wohnungs_register,KML||https://tinyurl.com/yy7ya4g9/ZH/0002_bdg_erw.kml" TargetMode="External"/><Relationship Id="rId146" Type="http://schemas.openxmlformats.org/officeDocument/2006/relationships/hyperlink" Target="https://map.geo.admin.ch/?zoom=13&amp;E=2689564.25&amp;N=1254882.565&amp;layers=ch.kantone.cadastralwebmap-farbe,ch.swisstopo.amtliches-strassenverzeichnis,ch.bfs.gebaeude_wohnungs_register,KML||https://tinyurl.com/yy7ya4g9/ZH/0052_bdg_erw.kml" TargetMode="External"/><Relationship Id="rId353" Type="http://schemas.openxmlformats.org/officeDocument/2006/relationships/hyperlink" Target="https://map.geo.admin.ch/?zoom=13&amp;E=2673341.135&amp;N=1255041.437&amp;layers=ch.kantone.cadastralwebmap-farbe,ch.swisstopo.amtliches-strassenverzeichnis,ch.bfs.gebaeude_wohnungs_register,KML||https://tinyurl.com/yy7ya4g9/ZH/0085_bdg_erw.kml" TargetMode="External"/><Relationship Id="rId560" Type="http://schemas.openxmlformats.org/officeDocument/2006/relationships/hyperlink" Target="https://map.geo.admin.ch/?zoom=13&amp;E=2685149.933&amp;N=1238774.377&amp;layers=ch.kantone.cadastralwebmap-farbe,ch.swisstopo.amtliches-strassenverzeichnis,ch.bfs.gebaeude_wohnungs_register,KML||https://tinyurl.com/yy7ya4g9/ZH/0141_bdg_erw.kml" TargetMode="External"/><Relationship Id="rId798" Type="http://schemas.openxmlformats.org/officeDocument/2006/relationships/hyperlink" Target="https://map.geo.admin.ch/?zoom=13&amp;E=2689120.508&amp;N=1249819.936&amp;layers=ch.kantone.cadastralwebmap-farbe,ch.swisstopo.amtliches-strassenverzeichnis,ch.bfs.gebaeude_wohnungs_register,KML||https://tinyurl.com/yy7ya4g9/ZH/0191_bdg_erw.kml" TargetMode="External"/><Relationship Id="rId1190" Type="http://schemas.openxmlformats.org/officeDocument/2006/relationships/hyperlink" Target="https://map.geo.admin.ch/?zoom=13&amp;E=2674460.075&amp;N=1248519.098&amp;layers=ch.kantone.cadastralwebmap-farbe,ch.swisstopo.amtliches-strassenverzeichnis,ch.bfs.gebaeude_wohnungs_register,KML||https://tinyurl.com/yy7ya4g9/ZH/0250_bdg_erw.kml" TargetMode="External"/><Relationship Id="rId1204" Type="http://schemas.openxmlformats.org/officeDocument/2006/relationships/hyperlink" Target="https://map.geo.admin.ch/?zoom=13&amp;E=2674562.129&amp;N=1248403.685&amp;layers=ch.kantone.cadastralwebmap-farbe,ch.swisstopo.amtliches-strassenverzeichnis,ch.bfs.gebaeude_wohnungs_register,KML||https://tinyurl.com/yy7ya4g9/ZH/0250_bdg_erw.kml" TargetMode="External"/><Relationship Id="rId1411" Type="http://schemas.openxmlformats.org/officeDocument/2006/relationships/hyperlink" Target="https://map.geo.admin.ch/?zoom=13&amp;E=2682105.884&amp;N=1245252.829&amp;layers=ch.kantone.cadastralwebmap-farbe,ch.swisstopo.amtliches-strassenverzeichnis,ch.bfs.gebaeude_wohnungs_register,KML||https://tinyurl.com/yy7ya4g9/ZH/0261_bdg_erw.kml" TargetMode="External"/><Relationship Id="rId213" Type="http://schemas.openxmlformats.org/officeDocument/2006/relationships/hyperlink" Target="https://map.geo.admin.ch/?zoom=13&amp;E=2681677.893&amp;N=1269548.5&amp;layers=ch.kantone.cadastralwebmap-farbe,ch.swisstopo.amtliches-strassenverzeichnis,ch.bfs.gebaeude_wohnungs_register,KML||https://tinyurl.com/yy7ya4g9/ZH/0055_bdg_erw.kml" TargetMode="External"/><Relationship Id="rId420" Type="http://schemas.openxmlformats.org/officeDocument/2006/relationships/hyperlink" Target="https://map.geo.admin.ch/?zoom=13&amp;E=2677319.455&amp;N=1264619.211&amp;layers=ch.kantone.cadastralwebmap-farbe,ch.swisstopo.amtliches-strassenverzeichnis,ch.bfs.gebaeude_wohnungs_register,KML||https://tinyurl.com/yy7ya4g9/ZH/0100_bdg_erw.kml" TargetMode="External"/><Relationship Id="rId658" Type="http://schemas.openxmlformats.org/officeDocument/2006/relationships/hyperlink" Target="https://map.geo.admin.ch/?zoom=13&amp;E=2691745.796&amp;N=1242182.55&amp;layers=ch.kantone.cadastralwebmap-farbe,ch.swisstopo.amtliches-strassenverzeichnis,ch.bfs.gebaeude_wohnungs_register,KML||https://tinyurl.com/yy7ya4g9/ZH/0154_bdg_erw.kml" TargetMode="External"/><Relationship Id="rId865" Type="http://schemas.openxmlformats.org/officeDocument/2006/relationships/hyperlink" Target="https://map.geo.admin.ch/?zoom=13&amp;E=2690748.526&amp;N=1245461.258&amp;layers=ch.kantone.cadastralwebmap-farbe,ch.swisstopo.amtliches-strassenverzeichnis,ch.bfs.gebaeude_wohnungs_register,KML||https://tinyurl.com/yy7ya4g9/ZH/0195_bdg_erw.kml" TargetMode="External"/><Relationship Id="rId1050" Type="http://schemas.openxmlformats.org/officeDocument/2006/relationships/hyperlink" Target="https://map.geo.admin.ch/?zoom=13&amp;E=2700089.891&amp;N=1258576.905&amp;layers=ch.kantone.cadastralwebmap-farbe,ch.swisstopo.amtliches-strassenverzeichnis,ch.bfs.gebaeude_wohnungs_register,KML||https://tinyurl.com/yy7ya4g9/ZH/0230_bdg_erw.kml" TargetMode="External"/><Relationship Id="rId1288" Type="http://schemas.openxmlformats.org/officeDocument/2006/relationships/hyperlink" Target="https://map.geo.admin.ch/?zoom=13&amp;E=2678051.796&amp;N=1247306.826&amp;layers=ch.kantone.cadastralwebmap-farbe,ch.swisstopo.amtliches-strassenverzeichnis,ch.bfs.gebaeude_wohnungs_register,KML||https://tinyurl.com/yy7ya4g9/ZH/0261_bdg_erw.kml" TargetMode="External"/><Relationship Id="rId1495" Type="http://schemas.openxmlformats.org/officeDocument/2006/relationships/hyperlink" Target="https://map.geo.admin.ch/?zoom=13&amp;E=2693973.337&amp;N=1253366.22&amp;layers=ch.kantone.cadastralwebmap-farbe,ch.swisstopo.amtliches-strassenverzeichnis,ch.bfs.gebaeude_wohnungs_register,KML||https://tinyurl.com/yy7ya4g9/ZH/0296_bdg_erw.kml" TargetMode="External"/><Relationship Id="rId1509" Type="http://schemas.openxmlformats.org/officeDocument/2006/relationships/drawing" Target="../drawings/drawing3.xml"/><Relationship Id="rId297" Type="http://schemas.openxmlformats.org/officeDocument/2006/relationships/hyperlink" Target="https://map.geo.admin.ch/?zoom=13&amp;E=2682710.734&amp;N=1274849.652&amp;layers=ch.kantone.cadastralwebmap-farbe,ch.swisstopo.amtliches-strassenverzeichnis,ch.bfs.gebaeude_wohnungs_register,KML||https://tinyurl.com/yy7ya4g9/ZH/0067_bdg_erw.kml" TargetMode="External"/><Relationship Id="rId518" Type="http://schemas.openxmlformats.org/officeDocument/2006/relationships/hyperlink" Target="https://map.geo.admin.ch/?zoom=13&amp;E=2683549.739&amp;N=1242721.13&amp;layers=ch.kantone.cadastralwebmap-farbe,ch.swisstopo.amtliches-strassenverzeichnis,ch.bfs.gebaeude_wohnungs_register,KML||https://tinyurl.com/yy7ya4g9/ZH/0135_bdg_erw.kml" TargetMode="External"/><Relationship Id="rId725" Type="http://schemas.openxmlformats.org/officeDocument/2006/relationships/hyperlink" Target="https://map.geo.admin.ch/?zoom=13&amp;E=2696074.533&amp;N=1234540.352&amp;layers=ch.kantone.cadastralwebmap-farbe,ch.swisstopo.amtliches-strassenverzeichnis,ch.bfs.gebaeude_wohnungs_register,KML||https://tinyurl.com/yy7ya4g9/ZH/0155_bdg_erw.kml" TargetMode="External"/><Relationship Id="rId932" Type="http://schemas.openxmlformats.org/officeDocument/2006/relationships/hyperlink" Target="https://map.geo.admin.ch/?zoom=13&amp;E=2689958.394&amp;N=1252656.705&amp;layers=ch.kantone.cadastralwebmap-farbe,ch.swisstopo.amtliches-strassenverzeichnis,ch.bfs.gebaeude_wohnungs_register,KML||https://tinyurl.com/yy7ya4g9/ZH/0200_bdg_erw.kml" TargetMode="External"/><Relationship Id="rId1148" Type="http://schemas.openxmlformats.org/officeDocument/2006/relationships/hyperlink" Target="https://map.geo.admin.ch/?zoom=13&amp;E=2675805.837&amp;N=1249798.59&amp;layers=ch.kantone.cadastralwebmap-farbe,ch.swisstopo.amtliches-strassenverzeichnis,ch.bfs.gebaeude_wohnungs_register,KML||https://tinyurl.com/yy7ya4g9/ZH/0247_bdg_erw.kml" TargetMode="External"/><Relationship Id="rId1355" Type="http://schemas.openxmlformats.org/officeDocument/2006/relationships/hyperlink" Target="https://map.geo.admin.ch/?zoom=13&amp;E=2684728.09&amp;N=1252196.236&amp;layers=ch.kantone.cadastralwebmap-farbe,ch.swisstopo.amtliches-strassenverzeichnis,ch.bfs.gebaeude_wohnungs_register,KML||https://tinyurl.com/yy7ya4g9/ZH/0261_bdg_erw.kml" TargetMode="External"/><Relationship Id="rId157" Type="http://schemas.openxmlformats.org/officeDocument/2006/relationships/hyperlink" Target="https://map.geo.admin.ch/?zoom=13&amp;E=2689575.943&amp;N=1255536.053&amp;layers=ch.kantone.cadastralwebmap-farbe,ch.swisstopo.amtliches-strassenverzeichnis,ch.bfs.gebaeude_wohnungs_register,KML||https://tinyurl.com/yy7ya4g9/ZH/0052_bdg_erw.kml" TargetMode="External"/><Relationship Id="rId364" Type="http://schemas.openxmlformats.org/officeDocument/2006/relationships/hyperlink" Target="https://map.geo.admin.ch/?zoom=13&amp;E=2670442.338&amp;N=1261766.136&amp;layers=ch.kantone.cadastralwebmap-farbe,ch.swisstopo.amtliches-strassenverzeichnis,ch.bfs.gebaeude_wohnungs_register,KML||https://tinyurl.com/yy7ya4g9/ZH/0091_bdg_erw.kml" TargetMode="External"/><Relationship Id="rId1008" Type="http://schemas.openxmlformats.org/officeDocument/2006/relationships/hyperlink" Target="https://map.geo.admin.ch/?zoom=13&amp;E=2699100.933&amp;N=1260607.858&amp;layers=ch.kantone.cadastralwebmap-farbe,ch.swisstopo.amtliches-strassenverzeichnis,ch.bfs.gebaeude_wohnungs_register,KML||https://tinyurl.com/yy7ya4g9/ZH/0230_bdg_erw.kml" TargetMode="External"/><Relationship Id="rId1215" Type="http://schemas.openxmlformats.org/officeDocument/2006/relationships/hyperlink" Target="https://map.geo.admin.ch/?zoom=13&amp;E=2674819.537&amp;N=1248008.51&amp;layers=ch.kantone.cadastralwebmap-farbe,ch.swisstopo.amtliches-strassenverzeichnis,ch.bfs.gebaeude_wohnungs_register,KML||https://tinyurl.com/yy7ya4g9/ZH/0250_bdg_erw.kml" TargetMode="External"/><Relationship Id="rId1422" Type="http://schemas.openxmlformats.org/officeDocument/2006/relationships/hyperlink" Target="https://map.geo.admin.ch/?zoom=13&amp;E=2679743.533&amp;N=1246391.195&amp;layers=ch.kantone.cadastralwebmap-farbe,ch.swisstopo.amtliches-strassenverzeichnis,ch.bfs.gebaeude_wohnungs_register,KML||https://tinyurl.com/yy7ya4g9/ZH/0261_bdg_erw.kml" TargetMode="External"/><Relationship Id="rId61" Type="http://schemas.openxmlformats.org/officeDocument/2006/relationships/hyperlink" Target="https://map.geo.admin.ch/?zoom=13&amp;E=2683019.975&amp;N=1232796.047&amp;layers=ch.kantone.cadastralwebmap-farbe,ch.swisstopo.amtliches-strassenverzeichnis,ch.bfs.gebaeude_wohnungs_register,KML||https://tinyurl.com/yy7ya4g9/ZH/0004_bdg_erw.kml" TargetMode="External"/><Relationship Id="rId571" Type="http://schemas.openxmlformats.org/officeDocument/2006/relationships/hyperlink" Target="https://map.geo.admin.ch/?zoom=13&amp;E=2685017.006&amp;N=1238656.268&amp;layers=ch.kantone.cadastralwebmap-farbe,ch.swisstopo.amtliches-strassenverzeichnis,ch.bfs.gebaeude_wohnungs_register,KML||https://tinyurl.com/yy7ya4g9/ZH/0141_bdg_erw.kml" TargetMode="External"/><Relationship Id="rId669" Type="http://schemas.openxmlformats.org/officeDocument/2006/relationships/hyperlink" Target="https://map.geo.admin.ch/?zoom=13&amp;E=2686019.839&amp;N=1242200.527&amp;layers=ch.kantone.cadastralwebmap-farbe,ch.swisstopo.amtliches-strassenverzeichnis,ch.bfs.gebaeude_wohnungs_register,KML||https://tinyurl.com/yy7ya4g9/ZH/0154_bdg_erw.kml" TargetMode="External"/><Relationship Id="rId876" Type="http://schemas.openxmlformats.org/officeDocument/2006/relationships/hyperlink" Target="https://map.geo.admin.ch/?zoom=13&amp;E=2694271.45&amp;N=1241421.477&amp;layers=ch.kantone.cadastralwebmap-farbe,ch.swisstopo.amtliches-strassenverzeichnis,ch.bfs.gebaeude_wohnungs_register,KML||https://tinyurl.com/yy7ya4g9/ZH/0195_bdg_erw.kml" TargetMode="External"/><Relationship Id="rId1299" Type="http://schemas.openxmlformats.org/officeDocument/2006/relationships/hyperlink" Target="https://map.geo.admin.ch/?zoom=13&amp;E=2680122.911&amp;N=1250013.244&amp;layers=ch.kantone.cadastralwebmap-farbe,ch.swisstopo.amtliches-strassenverzeichnis,ch.bfs.gebaeude_wohnungs_register,KML||https://tinyurl.com/yy7ya4g9/ZH/0261_bdg_erw.kml" TargetMode="External"/><Relationship Id="rId19" Type="http://schemas.openxmlformats.org/officeDocument/2006/relationships/hyperlink" Target="https://map.geo.admin.ch/?zoom=13&amp;E=2676618.134&amp;N=1237071.843&amp;layers=ch.kantone.cadastralwebmap-farbe,ch.swisstopo.amtliches-strassenverzeichnis,ch.bfs.gebaeude_wohnungs_register,KML||https://tinyurl.com/yy7ya4g9/ZH/0002_bdg_erw.kml" TargetMode="External"/><Relationship Id="rId224" Type="http://schemas.openxmlformats.org/officeDocument/2006/relationships/hyperlink" Target="https://map.geo.admin.ch/?zoom=13&amp;E=2687200.924&amp;N=1263566.698&amp;layers=ch.kantone.cadastralwebmap-farbe,ch.swisstopo.amtliches-strassenverzeichnis,ch.bfs.gebaeude_wohnungs_register,KML||https://tinyurl.com/yy7ya4g9/ZH/0056_bdg_erw.kml" TargetMode="External"/><Relationship Id="rId431" Type="http://schemas.openxmlformats.org/officeDocument/2006/relationships/hyperlink" Target="https://map.geo.admin.ch/?zoom=13&amp;E=2676563.924&amp;N=1261649.987&amp;layers=ch.kantone.cadastralwebmap-farbe,ch.swisstopo.amtliches-strassenverzeichnis,ch.bfs.gebaeude_wohnungs_register,KML||https://tinyurl.com/yy7ya4g9/ZH/0101_bdg_erw.kml" TargetMode="External"/><Relationship Id="rId529" Type="http://schemas.openxmlformats.org/officeDocument/2006/relationships/hyperlink" Target="https://map.geo.admin.ch/?zoom=13&amp;E=2685473.277&amp;N=1236934.66&amp;layers=ch.kantone.cadastralwebmap-farbe,ch.swisstopo.amtliches-strassenverzeichnis,ch.bfs.gebaeude_wohnungs_register,KML||https://tinyurl.com/yy7ya4g9/ZH/0137_bdg_erw.kml" TargetMode="External"/><Relationship Id="rId736" Type="http://schemas.openxmlformats.org/officeDocument/2006/relationships/hyperlink" Target="https://map.geo.admin.ch/?zoom=13&amp;E=2689606.418&amp;N=1237288.193&amp;layers=ch.kantone.cadastralwebmap-farbe,ch.swisstopo.amtliches-strassenverzeichnis,ch.bfs.gebaeude_wohnungs_register,KML||https://tinyurl.com/yy7ya4g9/ZH/0156_bdg_erw.kml" TargetMode="External"/><Relationship Id="rId1061" Type="http://schemas.openxmlformats.org/officeDocument/2006/relationships/hyperlink" Target="https://map.geo.admin.ch/?zoom=13&amp;E=2700614.866&amp;N=1260445.597&amp;layers=ch.kantone.cadastralwebmap-farbe,ch.swisstopo.amtliches-strassenverzeichnis,ch.bfs.gebaeude_wohnungs_register,KML||https://tinyurl.com/yy7ya4g9/ZH/0230_bdg_erw.kml" TargetMode="External"/><Relationship Id="rId1159" Type="http://schemas.openxmlformats.org/officeDocument/2006/relationships/hyperlink" Target="https://map.geo.admin.ch/?zoom=13&amp;E=2676762.151&amp;N=1247715.898&amp;layers=ch.kantone.cadastralwebmap-farbe,ch.swisstopo.amtliches-strassenverzeichnis,ch.bfs.gebaeude_wohnungs_register,KML||https://tinyurl.com/yy7ya4g9/ZH/0248_bdg_erw.kml" TargetMode="External"/><Relationship Id="rId1366" Type="http://schemas.openxmlformats.org/officeDocument/2006/relationships/hyperlink" Target="https://map.geo.admin.ch/?zoom=13&amp;E=2685380.704&amp;N=1248674.827&amp;layers=ch.kantone.cadastralwebmap-farbe,ch.swisstopo.amtliches-strassenverzeichnis,ch.bfs.gebaeude_wohnungs_register,KML||https://tinyurl.com/yy7ya4g9/ZH/0261_bdg_erw.kml" TargetMode="External"/><Relationship Id="rId168" Type="http://schemas.openxmlformats.org/officeDocument/2006/relationships/hyperlink" Target="https://map.geo.admin.ch/?zoom=13&amp;E=2682656.838&amp;N=1267414.125&amp;layers=ch.kantone.cadastralwebmap-farbe,ch.swisstopo.amtliches-strassenverzeichnis,ch.bfs.gebaeude_wohnungs_register,KML||https://tinyurl.com/yy7ya4g9/ZH/0053_bdg_erw.kml" TargetMode="External"/><Relationship Id="rId943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019" Type="http://schemas.openxmlformats.org/officeDocument/2006/relationships/hyperlink" Target="https://map.geo.admin.ch/?zoom=13&amp;E=2701118.397&amp;N=1262548.129&amp;layers=ch.kantone.cadastralwebmap-farbe,ch.swisstopo.amtliches-strassenverzeichnis,ch.bfs.gebaeude_wohnungs_register,KML||https://tinyurl.com/yy7ya4g9/ZH/0230_bdg_erw.kml" TargetMode="External"/><Relationship Id="rId72" Type="http://schemas.openxmlformats.org/officeDocument/2006/relationships/hyperlink" Target="https://map.geo.admin.ch/?zoom=13&amp;E=2676208.75&amp;N=1238869.143&amp;layers=ch.kantone.cadastralwebmap-farbe,ch.swisstopo.amtliches-strassenverzeichnis,ch.bfs.gebaeude_wohnungs_register,KML||https://tinyurl.com/yy7ya4g9/ZH/0005_bdg_erw.kml" TargetMode="External"/><Relationship Id="rId375" Type="http://schemas.openxmlformats.org/officeDocument/2006/relationships/hyperlink" Target="https://map.geo.admin.ch/?zoom=13&amp;E=2671908.821&amp;N=1257328.541&amp;layers=ch.kantone.cadastralwebmap-farbe,ch.swisstopo.amtliches-strassenverzeichnis,ch.bfs.gebaeude_wohnungs_register,KML||https://tinyurl.com/yy7ya4g9/ZH/0094_bdg_erw.kml" TargetMode="External"/><Relationship Id="rId582" Type="http://schemas.openxmlformats.org/officeDocument/2006/relationships/hyperlink" Target="https://map.geo.admin.ch/?zoom=13&amp;E=2688020.089&amp;N=1239333.545&amp;layers=ch.kantone.cadastralwebmap-farbe,ch.swisstopo.amtliches-strassenverzeichnis,ch.bfs.gebaeude_wohnungs_register,KML||https://tinyurl.com/yy7ya4g9/ZH/0151_bdg_erw.kml" TargetMode="External"/><Relationship Id="rId803" Type="http://schemas.openxmlformats.org/officeDocument/2006/relationships/hyperlink" Target="https://map.geo.admin.ch/?zoom=13&amp;E=2688399.698&amp;N=1250392.071&amp;layers=ch.kantone.cadastralwebmap-farbe,ch.swisstopo.amtliches-strassenverzeichnis,ch.bfs.gebaeude_wohnungs_register,KML||https://tinyurl.com/yy7ya4g9/ZH/0191_bdg_erw.kml" TargetMode="External"/><Relationship Id="rId1226" Type="http://schemas.openxmlformats.org/officeDocument/2006/relationships/hyperlink" Target="https://map.geo.admin.ch/?zoom=13&amp;E=2673560.306&amp;N=1251109.349&amp;layers=ch.kantone.cadastralwebmap-farbe,ch.swisstopo.amtliches-strassenverzeichnis,ch.bfs.gebaeude_wohnungs_register,KML||https://tinyurl.com/yy7ya4g9/ZH/0251_bdg_erw.kml" TargetMode="External"/><Relationship Id="rId1433" Type="http://schemas.openxmlformats.org/officeDocument/2006/relationships/hyperlink" Target="https://map.geo.admin.ch/?zoom=13&amp;E=2681738.807&amp;N=1247625.183&amp;layers=ch.kantone.cadastralwebmap-farbe,ch.swisstopo.amtliches-strassenverzeichnis,ch.bfs.gebaeude_wohnungs_register,KML||https://tinyurl.com/yy7ya4g9/ZH/0261_bdg_erw.kml" TargetMode="External"/><Relationship Id="rId3" Type="http://schemas.openxmlformats.org/officeDocument/2006/relationships/hyperlink" Target="https://www.housing-stat.ch/de/benutzerhilfen/41.html" TargetMode="External"/><Relationship Id="rId235" Type="http://schemas.openxmlformats.org/officeDocument/2006/relationships/hyperlink" Target="https://map.geo.admin.ch/?zoom=13&amp;E=2679883.306&amp;N=1267926.544&amp;layers=ch.kantone.cadastralwebmap-farbe,ch.swisstopo.amtliches-strassenverzeichnis,ch.bfs.gebaeude_wohnungs_register,KML||https://tinyurl.com/yy7ya4g9/ZH/0058_bdg_erw.kml" TargetMode="External"/><Relationship Id="rId442" Type="http://schemas.openxmlformats.org/officeDocument/2006/relationships/hyperlink" Target="https://map.geo.admin.ch/?zoom=13&amp;E=2702230.264&amp;N=1236756.943&amp;layers=ch.kantone.cadastralwebmap-farbe,ch.swisstopo.amtliches-strassenverzeichnis,ch.bfs.gebaeude_wohnungs_register,KML||https://tinyurl.com/yy7ya4g9/ZH/0116_bdg_erw.kml" TargetMode="External"/><Relationship Id="rId887" Type="http://schemas.openxmlformats.org/officeDocument/2006/relationships/hyperlink" Target="https://map.geo.admin.ch/?zoom=13&amp;E=2691434.477&amp;N=1248385.03&amp;layers=ch.kantone.cadastralwebmap-farbe,ch.swisstopo.amtliches-strassenverzeichnis,ch.bfs.gebaeude_wohnungs_register,KML||https://tinyurl.com/yy7ya4g9/ZH/0197_bdg_erw.kml" TargetMode="External"/><Relationship Id="rId1072" Type="http://schemas.openxmlformats.org/officeDocument/2006/relationships/hyperlink" Target="https://map.geo.admin.ch/?zoom=13&amp;E=2699625.977&amp;N=1264041.132&amp;layers=ch.kantone.cadastralwebmap-farbe,ch.swisstopo.amtliches-strassenverzeichnis,ch.bfs.gebaeude_wohnungs_register,KML||https://tinyurl.com/yy7ya4g9/ZH/0230_bdg_erw.kml" TargetMode="External"/><Relationship Id="rId1500" Type="http://schemas.openxmlformats.org/officeDocument/2006/relationships/hyperlink" Target="https://map.geo.admin.ch/?zoom=13&amp;E=2697528.163&amp;N=1253683.803&amp;layers=ch.kantone.cadastralwebmap-farbe,ch.swisstopo.amtliches-strassenverzeichnis,ch.bfs.gebaeude_wohnungs_register,KML||https://tinyurl.com/yy7ya4g9/ZH/0296_bdg_erw.kml" TargetMode="External"/><Relationship Id="rId302" Type="http://schemas.openxmlformats.org/officeDocument/2006/relationships/hyperlink" Target="https://map.geo.admin.ch/?zoom=13&amp;E=2683001.909&amp;N=1273771.95&amp;layers=ch.kantone.cadastralwebmap-farbe,ch.swisstopo.amtliches-strassenverzeichnis,ch.bfs.gebaeude_wohnungs_register,KML||https://tinyurl.com/yy7ya4g9/ZH/0067_bdg_erw.kml" TargetMode="External"/><Relationship Id="rId747" Type="http://schemas.openxmlformats.org/officeDocument/2006/relationships/hyperlink" Target="https://map.geo.admin.ch/?zoom=13&amp;E=2688722.864&amp;N=1237504.032&amp;layers=ch.kantone.cadastralwebmap-farbe,ch.swisstopo.amtliches-strassenverzeichnis,ch.bfs.gebaeude_wohnungs_register,KML||https://tinyurl.com/yy7ya4g9/ZH/0156_bdg_erw.kml" TargetMode="External"/><Relationship Id="rId954" Type="http://schemas.openxmlformats.org/officeDocument/2006/relationships/hyperlink" Target="https://map.geo.admin.ch/?zoom=13&amp;E=2694039.445&amp;N=1265972.992&amp;layers=ch.kantone.cadastralwebmap-farbe,ch.swisstopo.amtliches-strassenverzeichnis,ch.bfs.gebaeude_wohnungs_register,KML||https://tinyurl.com/yy7ya4g9/ZH/0223_bdg_erw.kml" TargetMode="External"/><Relationship Id="rId1377" Type="http://schemas.openxmlformats.org/officeDocument/2006/relationships/hyperlink" Target="https://map.geo.admin.ch/?zoom=13&amp;E=2685216.849&amp;N=1247161.059&amp;layers=ch.kantone.cadastralwebmap-farbe,ch.swisstopo.amtliches-strassenverzeichnis,ch.bfs.gebaeude_wohnungs_register,KML||https://tinyurl.com/yy7ya4g9/ZH/0261_bdg_erw.kml" TargetMode="External"/><Relationship Id="rId83" Type="http://schemas.openxmlformats.org/officeDocument/2006/relationships/hyperlink" Target="https://map.geo.admin.ch/?zoom=13&amp;E=2674864.631&amp;N=1232390.116&amp;layers=ch.kantone.cadastralwebmap-farbe,ch.swisstopo.amtliches-strassenverzeichnis,ch.bfs.gebaeude_wohnungs_register,KML||https://tinyurl.com/yy7ya4g9/ZH/0008_bdg_erw.kml" TargetMode="External"/><Relationship Id="rId179" Type="http://schemas.openxmlformats.org/officeDocument/2006/relationships/hyperlink" Target="https://map.geo.admin.ch/?zoom=13&amp;E=2683007.766&amp;N=1264883.415&amp;layers=ch.kantone.cadastralwebmap-farbe,ch.swisstopo.amtliches-strassenverzeichnis,ch.bfs.gebaeude_wohnungs_register,KML||https://tinyurl.com/yy7ya4g9/ZH/0053_bdg_erw.kml" TargetMode="External"/><Relationship Id="rId386" Type="http://schemas.openxmlformats.org/officeDocument/2006/relationships/hyperlink" Target="https://map.geo.admin.ch/?zoom=13&amp;E=2678554.326&amp;N=1253255.342&amp;layers=ch.kantone.cadastralwebmap-farbe,ch.swisstopo.amtliches-strassenverzeichnis,ch.bfs.gebaeude_wohnungs_register,KML||https://tinyurl.com/yy7ya4g9/ZH/0096_bdg_erw.kml" TargetMode="External"/><Relationship Id="rId593" Type="http://schemas.openxmlformats.org/officeDocument/2006/relationships/hyperlink" Target="https://map.geo.admin.ch/?zoom=13&amp;E=2699911.513&amp;N=1234050.235&amp;layers=ch.kantone.cadastralwebmap-farbe,ch.swisstopo.amtliches-strassenverzeichnis,ch.bfs.gebaeude_wohnungs_register,KML||https://tinyurl.com/yy7ya4g9/ZH/0153_bdg_erw.kml" TargetMode="External"/><Relationship Id="rId607" Type="http://schemas.openxmlformats.org/officeDocument/2006/relationships/hyperlink" Target="https://map.geo.admin.ch/?zoom=13&amp;E=2701653.17&amp;N=1232786.491&amp;layers=ch.kantone.cadastralwebmap-farbe,ch.swisstopo.amtliches-strassenverzeichnis,ch.bfs.gebaeude_wohnungs_register,KML||https://tinyurl.com/yy7ya4g9/ZH/0153_bdg_erw.kml" TargetMode="External"/><Relationship Id="rId814" Type="http://schemas.openxmlformats.org/officeDocument/2006/relationships/hyperlink" Target="https://map.geo.admin.ch/?zoom=13&amp;E=2689397.254&amp;N=1249490.661&amp;layers=ch.kantone.cadastralwebmap-farbe,ch.swisstopo.amtliches-strassenverzeichnis,ch.bfs.gebaeude_wohnungs_register,KML||https://tinyurl.com/yy7ya4g9/ZH/0191_bdg_erw.kml" TargetMode="External"/><Relationship Id="rId1237" Type="http://schemas.openxmlformats.org/officeDocument/2006/relationships/hyperlink" Target="https://map.geo.admin.ch/?zoom=13&amp;E=2682056.954&amp;N=1248469.803&amp;layers=ch.kantone.cadastralwebmap-farbe,ch.swisstopo.amtliches-strassenverzeichnis,ch.bfs.gebaeude_wohnungs_register,KML||https://tinyurl.com/yy7ya4g9/ZH/0261_bdg_erw.kml" TargetMode="External"/><Relationship Id="rId1444" Type="http://schemas.openxmlformats.org/officeDocument/2006/relationships/hyperlink" Target="https://map.geo.admin.ch/?zoom=13&amp;E=2685826.137&amp;N=1245224.085&amp;layers=ch.kantone.cadastralwebmap-farbe,ch.swisstopo.amtliches-strassenverzeichnis,ch.bfs.gebaeude_wohnungs_register,KML||https://tinyurl.com/yy7ya4g9/ZH/0261_bdg_erw.kml" TargetMode="External"/><Relationship Id="rId246" Type="http://schemas.openxmlformats.org/officeDocument/2006/relationships/hyperlink" Target="https://map.geo.admin.ch/?zoom=13&amp;E=2680481.307&amp;N=1267534.352&amp;layers=ch.kantone.cadastralwebmap-farbe,ch.swisstopo.amtliches-strassenverzeichnis,ch.bfs.gebaeude_wohnungs_register,KML||https://tinyurl.com/yy7ya4g9/ZH/0058_bdg_erw.kml" TargetMode="External"/><Relationship Id="rId453" Type="http://schemas.openxmlformats.org/officeDocument/2006/relationships/hyperlink" Target="https://map.geo.admin.ch/?zoom=13&amp;E=2699702.687&amp;N=1237869.096&amp;layers=ch.kantone.cadastralwebmap-farbe,ch.swisstopo.amtliches-strassenverzeichnis,ch.bfs.gebaeude_wohnungs_register,KML||https://tinyurl.com/yy7ya4g9/ZH/0116_bdg_erw.kml" TargetMode="External"/><Relationship Id="rId660" Type="http://schemas.openxmlformats.org/officeDocument/2006/relationships/hyperlink" Target="https://map.geo.admin.ch/?zoom=13&amp;E=2687361.768&amp;N=1240762.319&amp;layers=ch.kantone.cadastralwebmap-farbe,ch.swisstopo.amtliches-strassenverzeichnis,ch.bfs.gebaeude_wohnungs_register,KML||https://tinyurl.com/yy7ya4g9/ZH/0154_bdg_erw.kml" TargetMode="External"/><Relationship Id="rId898" Type="http://schemas.openxmlformats.org/officeDocument/2006/relationships/hyperlink" Target="https://map.geo.admin.ch/?zoom=13&amp;E=2691656.764&amp;N=1249103.389&amp;layers=ch.kantone.cadastralwebmap-farbe,ch.swisstopo.amtliches-strassenverzeichnis,ch.bfs.gebaeude_wohnungs_register,KML||https://tinyurl.com/yy7ya4g9/ZH/0197_bdg_erw.kml" TargetMode="External"/><Relationship Id="rId1083" Type="http://schemas.openxmlformats.org/officeDocument/2006/relationships/hyperlink" Target="https://map.geo.admin.ch/?zoom=13&amp;E=2700398.678&amp;N=1260480.25&amp;layers=ch.kantone.cadastralwebmap-farbe,ch.swisstopo.amtliches-strassenverzeichnis,ch.bfs.gebaeude_wohnungs_register,KML||https://tinyurl.com/yy7ya4g9/ZH/0230_bdg_erw.kml" TargetMode="External"/><Relationship Id="rId1290" Type="http://schemas.openxmlformats.org/officeDocument/2006/relationships/hyperlink" Target="https://map.geo.admin.ch/?zoom=13&amp;E=2680034.805&amp;N=1248145.339&amp;layers=ch.kantone.cadastralwebmap-farbe,ch.swisstopo.amtliches-strassenverzeichnis,ch.bfs.gebaeude_wohnungs_register,KML||https://tinyurl.com/yy7ya4g9/ZH/0261_bdg_erw.kml" TargetMode="External"/><Relationship Id="rId1304" Type="http://schemas.openxmlformats.org/officeDocument/2006/relationships/hyperlink" Target="https://map.geo.admin.ch/?zoom=13&amp;E=2680093.346&amp;N=1249880.774&amp;layers=ch.kantone.cadastralwebmap-farbe,ch.swisstopo.amtliches-strassenverzeichnis,ch.bfs.gebaeude_wohnungs_register,KML||https://tinyurl.com/yy7ya4g9/ZH/0261_bdg_erw.kml" TargetMode="External"/><Relationship Id="rId106" Type="http://schemas.openxmlformats.org/officeDocument/2006/relationships/hyperlink" Target="https://map.geo.admin.ch/?zoom=13&amp;E=2674926.582&amp;N=1234928.6&amp;layers=ch.kantone.cadastralwebmap-farbe,ch.swisstopo.amtliches-strassenverzeichnis,ch.bfs.gebaeude_wohnungs_register,KML||https://tinyurl.com/yy7ya4g9/ZH/0010_bdg_erw.kml" TargetMode="External"/><Relationship Id="rId313" Type="http://schemas.openxmlformats.org/officeDocument/2006/relationships/hyperlink" Target="https://map.geo.admin.ch/?zoom=13&amp;E=2687112.251&amp;N=1252129.944&amp;layers=ch.kantone.cadastralwebmap-farbe,ch.swisstopo.amtliches-strassenverzeichnis,ch.bfs.gebaeude_wohnungs_register,KML||https://tinyurl.com/yy7ya4g9/ZH/0069_bdg_erw.kml" TargetMode="External"/><Relationship Id="rId758" Type="http://schemas.openxmlformats.org/officeDocument/2006/relationships/hyperlink" Target="https://map.geo.admin.ch/?zoom=13&amp;E=2699677.577&amp;N=1232566.61&amp;layers=ch.kantone.cadastralwebmap-farbe,ch.swisstopo.amtliches-strassenverzeichnis,ch.bfs.gebaeude_wohnungs_register,KML||https://tinyurl.com/yy7ya4g9/ZH/0158_bdg_erw.kml" TargetMode="External"/><Relationship Id="rId965" Type="http://schemas.openxmlformats.org/officeDocument/2006/relationships/hyperlink" Target="https://map.geo.admin.ch/?zoom=13&amp;E=2708267.217&amp;N=1255512.393&amp;layers=ch.kantone.cadastralwebmap-farbe,ch.swisstopo.amtliches-strassenverzeichnis,ch.bfs.gebaeude_wohnungs_register,KML||https://tinyurl.com/yy7ya4g9/ZH/0228_bdg_erw.kml" TargetMode="External"/><Relationship Id="rId1150" Type="http://schemas.openxmlformats.org/officeDocument/2006/relationships/hyperlink" Target="https://map.geo.admin.ch/?zoom=13&amp;E=2675185.803&amp;N=1249680.754&amp;layers=ch.kantone.cadastralwebmap-farbe,ch.swisstopo.amtliches-strassenverzeichnis,ch.bfs.gebaeude_wohnungs_register,KML||https://tinyurl.com/yy7ya4g9/ZH/0247_bdg_erw.kml" TargetMode="External"/><Relationship Id="rId1388" Type="http://schemas.openxmlformats.org/officeDocument/2006/relationships/hyperlink" Target="https://map.geo.admin.ch/?zoom=13&amp;E=2680056.841&amp;N=1246828.981&amp;layers=ch.kantone.cadastralwebmap-farbe,ch.swisstopo.amtliches-strassenverzeichnis,ch.bfs.gebaeude_wohnungs_register,KML||https://tinyurl.com/yy7ya4g9/ZH/0261_bdg_erw.kml" TargetMode="External"/><Relationship Id="rId10" Type="http://schemas.openxmlformats.org/officeDocument/2006/relationships/hyperlink" Target="https://map.geo.admin.ch/?zoom=13&amp;E=2675725.961&amp;N=1236075.122&amp;layers=ch.kantone.cadastralwebmap-farbe,ch.swisstopo.amtliches-strassenverzeichnis,ch.bfs.gebaeude_wohnungs_register,KML||https://tinyurl.com/yy7ya4g9/ZH/0002_bdg_erw.kml" TargetMode="External"/><Relationship Id="rId94" Type="http://schemas.openxmlformats.org/officeDocument/2006/relationships/hyperlink" Target="https://map.geo.admin.ch/?zoom=13&amp;E=2674184.695&amp;N=1234847.413&amp;layers=ch.kantone.cadastralwebmap-farbe,ch.swisstopo.amtliches-strassenverzeichnis,ch.bfs.gebaeude_wohnungs_register,KML||https://tinyurl.com/yy7ya4g9/ZH/0010_bdg_erw.kml" TargetMode="External"/><Relationship Id="rId397" Type="http://schemas.openxmlformats.org/officeDocument/2006/relationships/hyperlink" Target="https://map.geo.admin.ch/?zoom=13&amp;E=2677940.1&amp;N=1266065.811&amp;layers=ch.kantone.cadastralwebmap-farbe,ch.swisstopo.amtliches-strassenverzeichnis,ch.bfs.gebaeude_wohnungs_register,KML||https://tinyurl.com/yy7ya4g9/ZH/0100_bdg_erw.kml" TargetMode="External"/><Relationship Id="rId520" Type="http://schemas.openxmlformats.org/officeDocument/2006/relationships/hyperlink" Target="https://map.geo.admin.ch/?zoom=13&amp;E=2683071.559&amp;N=1237902.725&amp;layers=ch.kantone.cadastralwebmap-farbe,ch.swisstopo.amtliches-strassenverzeichnis,ch.bfs.gebaeude_wohnungs_register,KML||https://tinyurl.com/yy7ya4g9/ZH/0136_bdg_erw.kml" TargetMode="External"/><Relationship Id="rId618" Type="http://schemas.openxmlformats.org/officeDocument/2006/relationships/hyperlink" Target="https://map.geo.admin.ch/?zoom=13&amp;E=2701063.831&amp;N=1234601.077&amp;layers=ch.kantone.cadastralwebmap-farbe,ch.swisstopo.amtliches-strassenverzeichnis,ch.bfs.gebaeude_wohnungs_register,KML||https://tinyurl.com/yy7ya4g9/ZH/0153_bdg_erw.kml" TargetMode="External"/><Relationship Id="rId825" Type="http://schemas.openxmlformats.org/officeDocument/2006/relationships/hyperlink" Target="https://map.geo.admin.ch/?zoom=13&amp;E=2688063.581&amp;N=1250968.206&amp;layers=ch.kantone.cadastralwebmap-farbe,ch.swisstopo.amtliches-strassenverzeichnis,ch.bfs.gebaeude_wohnungs_register,KML||https://tinyurl.com/yy7ya4g9/ZH/0191_bdg_erw.kml" TargetMode="External"/><Relationship Id="rId1248" Type="http://schemas.openxmlformats.org/officeDocument/2006/relationships/hyperlink" Target="https://map.geo.admin.ch/?zoom=13&amp;E=2683172.107&amp;N=1248590.568&amp;layers=ch.kantone.cadastralwebmap-farbe,ch.swisstopo.amtliches-strassenverzeichnis,ch.bfs.gebaeude_wohnungs_register,KML||https://tinyurl.com/yy7ya4g9/ZH/0261_bdg_erw.kml" TargetMode="External"/><Relationship Id="rId1455" Type="http://schemas.openxmlformats.org/officeDocument/2006/relationships/hyperlink" Target="https://map.geo.admin.ch/?zoom=13&amp;E=2685741.971&amp;N=1249141.636&amp;layers=ch.kantone.cadastralwebmap-farbe,ch.swisstopo.amtliches-strassenverzeichnis,ch.bfs.gebaeude_wohnungs_register,KML||https://tinyurl.com/yy7ya4g9/ZH/0261_bdg_erw.kml" TargetMode="External"/><Relationship Id="rId257" Type="http://schemas.openxmlformats.org/officeDocument/2006/relationships/hyperlink" Target="https://map.geo.admin.ch/?zoom=13&amp;E=2680085.057&amp;N=1268234.109&amp;layers=ch.kantone.cadastralwebmap-farbe,ch.swisstopo.amtliches-strassenverzeichnis,ch.bfs.gebaeude_wohnungs_register,KML||https://tinyurl.com/yy7ya4g9/ZH/0058_bdg_erw.kml" TargetMode="External"/><Relationship Id="rId464" Type="http://schemas.openxmlformats.org/officeDocument/2006/relationships/hyperlink" Target="https://map.geo.admin.ch/?zoom=13&amp;E=2706785.17&amp;N=1239914.935&amp;layers=ch.kantone.cadastralwebmap-farbe,ch.swisstopo.amtliches-strassenverzeichnis,ch.bfs.gebaeude_wohnungs_register,KML||https://tinyurl.com/yy7ya4g9/ZH/0117_bdg_erw.kml" TargetMode="External"/><Relationship Id="rId1010" Type="http://schemas.openxmlformats.org/officeDocument/2006/relationships/hyperlink" Target="https://map.geo.admin.ch/?zoom=13&amp;E=2701034.523&amp;N=1262366.751&amp;layers=ch.kantone.cadastralwebmap-farbe,ch.swisstopo.amtliches-strassenverzeichnis,ch.bfs.gebaeude_wohnungs_register,KML||https://tinyurl.com/yy7ya4g9/ZH/0230_bdg_erw.kml" TargetMode="External"/><Relationship Id="rId1094" Type="http://schemas.openxmlformats.org/officeDocument/2006/relationships/hyperlink" Target="https://map.geo.admin.ch/?zoom=13&amp;E=2700740.577&amp;N=1257347.114&amp;layers=ch.kantone.cadastralwebmap-farbe,ch.swisstopo.amtliches-strassenverzeichnis,ch.bfs.gebaeude_wohnungs_register,KML||https://tinyurl.com/yy7ya4g9/ZH/0231_bdg_erw.kml" TargetMode="External"/><Relationship Id="rId1108" Type="http://schemas.openxmlformats.org/officeDocument/2006/relationships/hyperlink" Target="https://map.geo.admin.ch/?zoom=13&amp;E=2673894.641&amp;N=1246429.46&amp;layers=ch.kantone.cadastralwebmap-farbe,ch.swisstopo.amtliches-strassenverzeichnis,ch.bfs.gebaeude_wohnungs_register,KML||https://tinyurl.com/yy7ya4g9/ZH/0242_bdg_erw.kml" TargetMode="External"/><Relationship Id="rId1315" Type="http://schemas.openxmlformats.org/officeDocument/2006/relationships/hyperlink" Target="https://map.geo.admin.ch/?zoom=13&amp;E=2679104.02&amp;N=1250640.957&amp;layers=ch.kantone.cadastralwebmap-farbe,ch.swisstopo.amtliches-strassenverzeichnis,ch.bfs.gebaeude_wohnungs_register,KML||https://tinyurl.com/yy7ya4g9/ZH/0261_bdg_erw.kml" TargetMode="External"/><Relationship Id="rId117" Type="http://schemas.openxmlformats.org/officeDocument/2006/relationships/hyperlink" Target="https://map.geo.admin.ch/?zoom=13&amp;E=2680155.23&amp;N=1242668.277&amp;layers=ch.kantone.cadastralwebmap-farbe,ch.swisstopo.amtliches-strassenverzeichnis,ch.bfs.gebaeude_wohnungs_register,KML||https://tinyurl.com/yy7ya4g9/ZH/0013_bdg_erw.kml" TargetMode="External"/><Relationship Id="rId671" Type="http://schemas.openxmlformats.org/officeDocument/2006/relationships/hyperlink" Target="https://map.geo.admin.ch/?zoom=13&amp;E=2686858.112&amp;N=1241217.487&amp;layers=ch.kantone.cadastralwebmap-farbe,ch.swisstopo.amtliches-strassenverzeichnis,ch.bfs.gebaeude_wohnungs_register,KML||https://tinyurl.com/yy7ya4g9/ZH/0154_bdg_erw.kml" TargetMode="External"/><Relationship Id="rId769" Type="http://schemas.openxmlformats.org/officeDocument/2006/relationships/hyperlink" Target="https://map.geo.admin.ch/?zoom=13&amp;E=2694161.403&amp;N=1236165.673&amp;layers=ch.kantone.cadastralwebmap-farbe,ch.swisstopo.amtliches-strassenverzeichnis,ch.bfs.gebaeude_wohnungs_register,KML||https://tinyurl.com/yy7ya4g9/ZH/0159_bdg_erw.kml" TargetMode="External"/><Relationship Id="rId976" Type="http://schemas.openxmlformats.org/officeDocument/2006/relationships/hyperlink" Target="https://map.geo.admin.ch/?zoom=13&amp;E=2695844.854&amp;N=1262672.026&amp;layers=ch.kantone.cadastralwebmap-farbe,ch.swisstopo.amtliches-strassenverzeichnis,ch.bfs.gebaeude_wohnungs_register,KML||https://tinyurl.com/yy7ya4g9/ZH/0230_bdg_erw.kml" TargetMode="External"/><Relationship Id="rId1399" Type="http://schemas.openxmlformats.org/officeDocument/2006/relationships/hyperlink" Target="https://map.geo.admin.ch/?zoom=13&amp;E=2683738.547&amp;N=1247628.952&amp;layers=ch.kantone.cadastralwebmap-farbe,ch.swisstopo.amtliches-strassenverzeichnis,ch.bfs.gebaeude_wohnungs_register,KML||https://tinyurl.com/yy7ya4g9/ZH/0261_bdg_erw.kml" TargetMode="External"/><Relationship Id="rId324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31" Type="http://schemas.openxmlformats.org/officeDocument/2006/relationships/hyperlink" Target="https://map.geo.admin.ch/?zoom=13&amp;E=2685473.277&amp;N=1236934.66&amp;layers=ch.kantone.cadastralwebmap-farbe,ch.swisstopo.amtliches-strassenverzeichnis,ch.bfs.gebaeude_wohnungs_register,KML||https://tinyurl.com/yy7ya4g9/ZH/0137_bdg_erw.kml" TargetMode="External"/><Relationship Id="rId629" Type="http://schemas.openxmlformats.org/officeDocument/2006/relationships/hyperlink" Target="https://map.geo.admin.ch/?zoom=13&amp;E=2698154.874&amp;N=1235438.183&amp;layers=ch.kantone.cadastralwebmap-farbe,ch.swisstopo.amtliches-strassenverzeichnis,ch.bfs.gebaeude_wohnungs_register,KML||https://tinyurl.com/yy7ya4g9/ZH/0153_bdg_erw.kml" TargetMode="External"/><Relationship Id="rId1161" Type="http://schemas.openxmlformats.org/officeDocument/2006/relationships/hyperlink" Target="https://map.geo.admin.ch/?zoom=13&amp;E=2674351.174&amp;N=1248277.602&amp;layers=ch.kantone.cadastralwebmap-farbe,ch.swisstopo.amtliches-strassenverzeichnis,ch.bfs.gebaeude_wohnungs_register,KML||https://tinyurl.com/yy7ya4g9/ZH/0250_bdg_erw.kml" TargetMode="External"/><Relationship Id="rId1259" Type="http://schemas.openxmlformats.org/officeDocument/2006/relationships/hyperlink" Target="https://map.geo.admin.ch/?zoom=13&amp;E=2685647.253&amp;N=1248919.672&amp;layers=ch.kantone.cadastralwebmap-farbe,ch.swisstopo.amtliches-strassenverzeichnis,ch.bfs.gebaeude_wohnungs_register,KML||https://tinyurl.com/yy7ya4g9/ZH/0261_bdg_erw.kml" TargetMode="External"/><Relationship Id="rId1466" Type="http://schemas.openxmlformats.org/officeDocument/2006/relationships/hyperlink" Target="https://map.geo.admin.ch/?zoom=13&amp;E=2680004.968&amp;N=1253413.566&amp;layers=ch.kantone.cadastralwebmap-farbe,ch.swisstopo.amtliches-strassenverzeichnis,ch.bfs.gebaeude_wohnungs_register,KML||https://tinyurl.com/yy7ya4g9/ZH/0261_bdg_erw.kml" TargetMode="External"/><Relationship Id="rId836" Type="http://schemas.openxmlformats.org/officeDocument/2006/relationships/hyperlink" Target="https://map.geo.admin.ch/?zoom=13&amp;E=2688299.079&amp;N=1251106.442&amp;layers=ch.kantone.cadastralwebmap-farbe,ch.swisstopo.amtliches-strassenverzeichnis,ch.bfs.gebaeude_wohnungs_register,KML||https://tinyurl.com/yy7ya4g9/ZH/0191_bdg_erw.kml" TargetMode="External"/><Relationship Id="rId1021" Type="http://schemas.openxmlformats.org/officeDocument/2006/relationships/hyperlink" Target="https://map.geo.admin.ch/?zoom=13&amp;E=2701004.198&amp;N=1262468.895&amp;layers=ch.kantone.cadastralwebmap-farbe,ch.swisstopo.amtliches-strassenverzeichnis,ch.bfs.gebaeude_wohnungs_register,KML||https://tinyurl.com/yy7ya4g9/ZH/0230_bdg_erw.kml" TargetMode="External"/><Relationship Id="rId1119" Type="http://schemas.openxmlformats.org/officeDocument/2006/relationships/hyperlink" Target="https://map.geo.admin.ch/?zoom=13&amp;E=2672002.052&amp;N=1251211.765&amp;layers=ch.kantone.cadastralwebmap-farbe,ch.swisstopo.amtliches-strassenverzeichnis,ch.bfs.gebaeude_wohnungs_register,KML||https://tinyurl.com/yy7ya4g9/ZH/0243_bdg_erw.kml" TargetMode="External"/><Relationship Id="rId903" Type="http://schemas.openxmlformats.org/officeDocument/2006/relationships/hyperlink" Target="https://map.geo.admin.ch/?zoom=13&amp;E=2698823.506&amp;N=1246751.867&amp;layers=ch.kantone.cadastralwebmap-farbe,ch.swisstopo.amtliches-strassenverzeichnis,ch.bfs.gebaeude_wohnungs_register,KML||https://tinyurl.com/yy7ya4g9/ZH/0198_bdg_erw.kml" TargetMode="External"/><Relationship Id="rId1326" Type="http://schemas.openxmlformats.org/officeDocument/2006/relationships/hyperlink" Target="https://map.geo.admin.ch/?zoom=13&amp;E=2681694.106&amp;N=1250728.446&amp;layers=ch.kantone.cadastralwebmap-farbe,ch.swisstopo.amtliches-strassenverzeichnis,ch.bfs.gebaeude_wohnungs_register,KML||https://tinyurl.com/yy7ya4g9/ZH/0261_bdg_erw.kml" TargetMode="External"/><Relationship Id="rId32" Type="http://schemas.openxmlformats.org/officeDocument/2006/relationships/hyperlink" Target="https://map.geo.admin.ch/?zoom=13&amp;E=2675074.536&amp;N=1238832.246&amp;layers=ch.kantone.cadastralwebmap-farbe,ch.swisstopo.amtliches-strassenverzeichnis,ch.bfs.gebaeude_wohnungs_register,KML||https://tinyurl.com/yy7ya4g9/ZH/0002_bdg_erw.kml" TargetMode="External"/><Relationship Id="rId181" Type="http://schemas.openxmlformats.org/officeDocument/2006/relationships/hyperlink" Target="https://map.geo.admin.ch/?zoom=13&amp;E=2681966.75&amp;N=1263301.202&amp;layers=ch.kantone.cadastralwebmap-farbe,ch.swisstopo.amtliches-strassenverzeichnis,ch.bfs.gebaeude_wohnungs_register,KML||https://tinyurl.com/yy7ya4g9/ZH/0053_bdg_erw.kml" TargetMode="External"/><Relationship Id="rId279" Type="http://schemas.openxmlformats.org/officeDocument/2006/relationships/hyperlink" Target="https://map.geo.admin.ch/?zoom=13&amp;E=2686072.733&amp;N=1256650.789&amp;layers=ch.kantone.cadastralwebmap-farbe,ch.swisstopo.amtliches-strassenverzeichnis,ch.bfs.gebaeude_wohnungs_register,KML||https://tinyurl.com/yy7ya4g9/ZH/0062_bdg_erw.kml" TargetMode="External"/><Relationship Id="rId486" Type="http://schemas.openxmlformats.org/officeDocument/2006/relationships/hyperlink" Target="https://map.geo.admin.ch/?zoom=13&amp;E=2703087.719&amp;N=1242164.83&amp;layers=ch.kantone.cadastralwebmap-farbe,ch.swisstopo.amtliches-strassenverzeichnis,ch.bfs.gebaeude_wohnungs_register,KML||https://tinyurl.com/yy7ya4g9/ZH/0121_bdg_erw.kml" TargetMode="External"/><Relationship Id="rId693" Type="http://schemas.openxmlformats.org/officeDocument/2006/relationships/hyperlink" Target="https://map.geo.admin.ch/?zoom=13&amp;E=2694385.199&amp;N=1235092.458&amp;layers=ch.kantone.cadastralwebmap-farbe,ch.swisstopo.amtliches-strassenverzeichnis,ch.bfs.gebaeude_wohnungs_register,KML||https://tinyurl.com/yy7ya4g9/ZH/0155_bdg_erw.kml" TargetMode="External"/><Relationship Id="rId139" Type="http://schemas.openxmlformats.org/officeDocument/2006/relationships/hyperlink" Target="https://map.geo.admin.ch/?zoom=13&amp;E=2689650.159&amp;N=1255269.59&amp;layers=ch.kantone.cadastralwebmap-farbe,ch.swisstopo.amtliches-strassenverzeichnis,ch.bfs.gebaeude_wohnungs_register,KML||https://tinyurl.com/yy7ya4g9/ZH/0052_bdg_erw.kml" TargetMode="External"/><Relationship Id="rId346" Type="http://schemas.openxmlformats.org/officeDocument/2006/relationships/hyperlink" Target="https://map.geo.admin.ch/?zoom=13&amp;E=2675642.604&amp;N=1255036.261&amp;layers=ch.kantone.cadastralwebmap-farbe,ch.swisstopo.amtliches-strassenverzeichnis,ch.bfs.gebaeude_wohnungs_register,KML||https://tinyurl.com/yy7ya4g9/ZH/0084_bdg_erw.kml" TargetMode="External"/><Relationship Id="rId553" Type="http://schemas.openxmlformats.org/officeDocument/2006/relationships/hyperlink" Target="https://map.geo.admin.ch/?zoom=13&amp;E=2684635.663&amp;N=1239419.722&amp;layers=ch.kantone.cadastralwebmap-farbe,ch.swisstopo.amtliches-strassenverzeichnis,ch.bfs.gebaeude_wohnungs_register,KML||https://tinyurl.com/yy7ya4g9/ZH/0141_bdg_erw.kml" TargetMode="External"/><Relationship Id="rId760" Type="http://schemas.openxmlformats.org/officeDocument/2006/relationships/hyperlink" Target="https://map.geo.admin.ch/?zoom=13&amp;E=2697784.039&amp;N=1233403.117&amp;layers=ch.kantone.cadastralwebmap-farbe,ch.swisstopo.amtliches-strassenverzeichnis,ch.bfs.gebaeude_wohnungs_register,KML||https://tinyurl.com/yy7ya4g9/ZH/0158_bdg_erw.kml" TargetMode="External"/><Relationship Id="rId998" Type="http://schemas.openxmlformats.org/officeDocument/2006/relationships/hyperlink" Target="https://map.geo.admin.ch/?zoom=13&amp;E=2701061.688&amp;N=1262503.177&amp;layers=ch.kantone.cadastralwebmap-farbe,ch.swisstopo.amtliches-strassenverzeichnis,ch.bfs.gebaeude_wohnungs_register,KML||https://tinyurl.com/yy7ya4g9/ZH/0230_bdg_erw.kml" TargetMode="External"/><Relationship Id="rId1183" Type="http://schemas.openxmlformats.org/officeDocument/2006/relationships/hyperlink" Target="https://map.geo.admin.ch/?zoom=13&amp;E=2674710.324&amp;N=1249255.957&amp;layers=ch.kantone.cadastralwebmap-farbe,ch.swisstopo.amtliches-strassenverzeichnis,ch.bfs.gebaeude_wohnungs_register,KML||https://tinyurl.com/yy7ya4g9/ZH/0250_bdg_erw.kml" TargetMode="External"/><Relationship Id="rId1390" Type="http://schemas.openxmlformats.org/officeDocument/2006/relationships/hyperlink" Target="https://map.geo.admin.ch/?zoom=13&amp;E=2684960.944&amp;N=1248262.034&amp;layers=ch.kantone.cadastralwebmap-farbe,ch.swisstopo.amtliches-strassenverzeichnis,ch.bfs.gebaeude_wohnungs_register,KML||https://tinyurl.com/yy7ya4g9/ZH/0261_bdg_erw.kml" TargetMode="External"/><Relationship Id="rId206" Type="http://schemas.openxmlformats.org/officeDocument/2006/relationships/hyperlink" Target="https://map.geo.admin.ch/?zoom=13&amp;E=2682768.284&amp;N=1263360.316&amp;layers=ch.kantone.cadastralwebmap-farbe,ch.swisstopo.amtliches-strassenverzeichnis,ch.bfs.gebaeude_wohnungs_register,KML||https://tinyurl.com/yy7ya4g9/ZH/0053_bdg_erw.kml" TargetMode="External"/><Relationship Id="rId413" Type="http://schemas.openxmlformats.org/officeDocument/2006/relationships/hyperlink" Target="https://map.geo.admin.ch/?zoom=13&amp;E=2677453.509&amp;N=1264271.963&amp;layers=ch.kantone.cadastralwebmap-farbe,ch.swisstopo.amtliches-strassenverzeichnis,ch.bfs.gebaeude_wohnungs_register,KML||https://tinyurl.com/yy7ya4g9/ZH/0100_bdg_erw.kml" TargetMode="External"/><Relationship Id="rId858" Type="http://schemas.openxmlformats.org/officeDocument/2006/relationships/hyperlink" Target="https://map.geo.admin.ch/?zoom=13&amp;E=2693413.85&amp;N=1246799.857&amp;layers=ch.kantone.cadastralwebmap-farbe,ch.swisstopo.amtliches-strassenverzeichnis,ch.bfs.gebaeude_wohnungs_register,KML||https://tinyurl.com/yy7ya4g9/ZH/0194_bdg_erw.kml" TargetMode="External"/><Relationship Id="rId1043" Type="http://schemas.openxmlformats.org/officeDocument/2006/relationships/hyperlink" Target="https://map.geo.admin.ch/?zoom=13&amp;E=2696097.22&amp;N=1260740.207&amp;layers=ch.kantone.cadastralwebmap-farbe,ch.swisstopo.amtliches-strassenverzeichnis,ch.bfs.gebaeude_wohnungs_register,KML||https://tinyurl.com/yy7ya4g9/ZH/0230_bdg_erw.kml" TargetMode="External"/><Relationship Id="rId1488" Type="http://schemas.openxmlformats.org/officeDocument/2006/relationships/hyperlink" Target="https://map.geo.admin.ch/?zoom=13&amp;E=2707599.916&amp;N=1261238.494&amp;layers=ch.kantone.cadastralwebmap-farbe,ch.swisstopo.amtliches-strassenverzeichnis,ch.bfs.gebaeude_wohnungs_register,KML||https://tinyurl.com/yy7ya4g9/ZH/0294_bdg_erw.kml" TargetMode="External"/><Relationship Id="rId620" Type="http://schemas.openxmlformats.org/officeDocument/2006/relationships/hyperlink" Target="https://map.geo.admin.ch/?zoom=13&amp;E=2701701.968&amp;N=1234177.009&amp;layers=ch.kantone.cadastralwebmap-farbe,ch.swisstopo.amtliches-strassenverzeichnis,ch.bfs.gebaeude_wohnungs_register,KML||https://tinyurl.com/yy7ya4g9/ZH/0153_bdg_erw.kml" TargetMode="External"/><Relationship Id="rId718" Type="http://schemas.openxmlformats.org/officeDocument/2006/relationships/hyperlink" Target="https://map.geo.admin.ch/?zoom=13&amp;E=2694296.15&amp;N=1234792.148&amp;layers=ch.kantone.cadastralwebmap-farbe,ch.swisstopo.amtliches-strassenverzeichnis,ch.bfs.gebaeude_wohnungs_register,KML||https://tinyurl.com/yy7ya4g9/ZH/0155_bdg_erw.kml" TargetMode="External"/><Relationship Id="rId925" Type="http://schemas.openxmlformats.org/officeDocument/2006/relationships/hyperlink" Target="https://map.geo.admin.ch/?zoom=13&amp;E=2690567.211&amp;N=1251458.4&amp;layers=ch.kantone.cadastralwebmap-farbe,ch.swisstopo.amtliches-strassenverzeichnis,ch.bfs.gebaeude_wohnungs_register,KML||https://tinyurl.com/yy7ya4g9/ZH/0200_bdg_erw.kml" TargetMode="External"/><Relationship Id="rId1250" Type="http://schemas.openxmlformats.org/officeDocument/2006/relationships/hyperlink" Target="https://map.geo.admin.ch/?zoom=13&amp;E=2683689.017&amp;N=1250389.701&amp;layers=ch.kantone.cadastralwebmap-farbe,ch.swisstopo.amtliches-strassenverzeichnis,ch.bfs.gebaeude_wohnungs_register,KML||https://tinyurl.com/yy7ya4g9/ZH/0261_bdg_erw.kml" TargetMode="External"/><Relationship Id="rId1348" Type="http://schemas.openxmlformats.org/officeDocument/2006/relationships/hyperlink" Target="https://map.geo.admin.ch/?zoom=13&amp;E=2683411.587&amp;N=1251469.249&amp;layers=ch.kantone.cadastralwebmap-farbe,ch.swisstopo.amtliches-strassenverzeichnis,ch.bfs.gebaeude_wohnungs_register,KML||https://tinyurl.com/yy7ya4g9/ZH/0261_bdg_erw.kml" TargetMode="External"/><Relationship Id="rId1110" Type="http://schemas.openxmlformats.org/officeDocument/2006/relationships/hyperlink" Target="https://map.geo.admin.ch/?zoom=13&amp;E=2675392.271&amp;N=1245244.941&amp;layers=ch.kantone.cadastralwebmap-farbe,ch.swisstopo.amtliches-strassenverzeichnis,ch.bfs.gebaeude_wohnungs_register,KML||https://tinyurl.com/yy7ya4g9/ZH/0242_bdg_erw.kml" TargetMode="External"/><Relationship Id="rId1208" Type="http://schemas.openxmlformats.org/officeDocument/2006/relationships/hyperlink" Target="https://map.geo.admin.ch/?zoom=13&amp;E=2674125.311&amp;N=1249299.06&amp;layers=ch.kantone.cadastralwebmap-farbe,ch.swisstopo.amtliches-strassenverzeichnis,ch.bfs.gebaeude_wohnungs_register,KML||https://tinyurl.com/yy7ya4g9/ZH/0250_bdg_erw.kml" TargetMode="External"/><Relationship Id="rId1415" Type="http://schemas.openxmlformats.org/officeDocument/2006/relationships/hyperlink" Target="https://map.geo.admin.ch/?zoom=13&amp;E=2680465.576&amp;N=1241941.283&amp;layers=ch.kantone.cadastralwebmap-farbe,ch.swisstopo.amtliches-strassenverzeichnis,ch.bfs.gebaeude_wohnungs_register,KML||https://tinyurl.com/yy7ya4g9/ZH/0261_bdg_erw.kml" TargetMode="External"/><Relationship Id="rId54" Type="http://schemas.openxmlformats.org/officeDocument/2006/relationships/hyperlink" Target="https://map.geo.admin.ch/?zoom=13&amp;E=2677125.565&amp;N=1237572.883&amp;layers=ch.kantone.cadastralwebmap-farbe,ch.swisstopo.amtliches-strassenverzeichnis,ch.bfs.gebaeude_wohnungs_register,KML||https://tinyurl.com/yy7ya4g9/ZH/0002_bdg_erw.kml" TargetMode="External"/><Relationship Id="rId270" Type="http://schemas.openxmlformats.org/officeDocument/2006/relationships/hyperlink" Target="https://map.geo.admin.ch/?zoom=13&amp;E=2680901.976&amp;N=1262827.218&amp;layers=ch.kantone.cadastralwebmap-farbe,ch.swisstopo.amtliches-strassenverzeichnis,ch.bfs.gebaeude_wohnungs_register,KML||https://tinyurl.com/yy7ya4g9/ZH/0060_bdg_erw.kml" TargetMode="External"/><Relationship Id="rId130" Type="http://schemas.openxmlformats.org/officeDocument/2006/relationships/hyperlink" Target="https://map.geo.admin.ch/?zoom=13&amp;E=2683471.511&amp;N=1261748.899&amp;layers=ch.kantone.cadastralwebmap-farbe,ch.swisstopo.amtliches-strassenverzeichnis,ch.bfs.gebaeude_wohnungs_register,KML||https://tinyurl.com/yy7ya4g9/ZH/0051_bdg_erw.kml" TargetMode="External"/><Relationship Id="rId368" Type="http://schemas.openxmlformats.org/officeDocument/2006/relationships/hyperlink" Target="https://map.geo.admin.ch/?zoom=13&amp;E=2681805.517&amp;N=1259347.661&amp;layers=ch.kantone.cadastralwebmap-farbe,ch.swisstopo.amtliches-strassenverzeichnis,ch.bfs.gebaeude_wohnungs_register,KML||https://tinyurl.com/yy7ya4g9/ZH/0092_bdg_erw.kml" TargetMode="External"/><Relationship Id="rId575" Type="http://schemas.openxmlformats.org/officeDocument/2006/relationships/hyperlink" Target="https://map.geo.admin.ch/?zoom=13&amp;E=2685883.881&amp;N=1237260.866&amp;layers=ch.kantone.cadastralwebmap-farbe,ch.swisstopo.amtliches-strassenverzeichnis,ch.bfs.gebaeude_wohnungs_register,KML||https://tinyurl.com/yy7ya4g9/ZH/0141_bdg_erw.kml" TargetMode="External"/><Relationship Id="rId782" Type="http://schemas.openxmlformats.org/officeDocument/2006/relationships/hyperlink" Target="https://map.geo.admin.ch/?zoom=13&amp;E=2701383.983&amp;N=1246822.622&amp;layers=ch.kantone.cadastralwebmap-farbe,ch.swisstopo.amtliches-strassenverzeichnis,ch.bfs.gebaeude_wohnungs_register,KML||https://tinyurl.com/yy7ya4g9/ZH/0177_bdg_erw.kml" TargetMode="External"/><Relationship Id="rId228" Type="http://schemas.openxmlformats.org/officeDocument/2006/relationships/hyperlink" Target="https://map.geo.admin.ch/?zoom=13&amp;E=2686642.198&amp;N=1263448.369&amp;layers=ch.kantone.cadastralwebmap-farbe,ch.swisstopo.amtliches-strassenverzeichnis,ch.bfs.gebaeude_wohnungs_register,KML||https://tinyurl.com/yy7ya4g9/ZH/0056_bdg_erw.kml" TargetMode="External"/><Relationship Id="rId435" Type="http://schemas.openxmlformats.org/officeDocument/2006/relationships/hyperlink" Target="https://map.geo.admin.ch/?zoom=13&amp;E=2704634.565&amp;N=1236939.772&amp;layers=ch.kantone.cadastralwebmap-farbe,ch.swisstopo.amtliches-strassenverzeichnis,ch.bfs.gebaeude_wohnungs_register,KML||https://tinyurl.com/yy7ya4g9/ZH/0112_bdg_erw.kml" TargetMode="External"/><Relationship Id="rId642" Type="http://schemas.openxmlformats.org/officeDocument/2006/relationships/hyperlink" Target="https://map.geo.admin.ch/?zoom=13&amp;E=2685886.877&amp;N=1242562.614&amp;layers=ch.kantone.cadastralwebmap-farbe,ch.swisstopo.amtliches-strassenverzeichnis,ch.bfs.gebaeude_wohnungs_register,KML||https://tinyurl.com/yy7ya4g9/ZH/0154_bdg_erw.kml" TargetMode="External"/><Relationship Id="rId1065" Type="http://schemas.openxmlformats.org/officeDocument/2006/relationships/hyperlink" Target="https://map.geo.admin.ch/?zoom=13&amp;E=2700521.109&amp;N=1260023.669&amp;layers=ch.kantone.cadastralwebmap-farbe,ch.swisstopo.amtliches-strassenverzeichnis,ch.bfs.gebaeude_wohnungs_register,KML||https://tinyurl.com/yy7ya4g9/ZH/0230_bdg_erw.kml" TargetMode="External"/><Relationship Id="rId1272" Type="http://schemas.openxmlformats.org/officeDocument/2006/relationships/hyperlink" Target="https://map.geo.admin.ch/?zoom=13&amp;E=2684846.047&amp;N=1246580.616&amp;layers=ch.kantone.cadastralwebmap-farbe,ch.swisstopo.amtliches-strassenverzeichnis,ch.bfs.gebaeude_wohnungs_register,KML||https://tinyurl.com/yy7ya4g9/ZH/0261_bdg_erw.kml" TargetMode="External"/><Relationship Id="rId502" Type="http://schemas.openxmlformats.org/officeDocument/2006/relationships/hyperlink" Target="https://map.geo.admin.ch/?zoom=13&amp;E=2703761.633&amp;N=1243241.58&amp;layers=ch.kantone.cadastralwebmap-farbe,ch.swisstopo.amtliches-strassenverzeichnis,ch.bfs.gebaeude_wohnungs_register,KML||https://tinyurl.com/yy7ya4g9/ZH/0121_bdg_erw.kml" TargetMode="External"/><Relationship Id="rId947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132" Type="http://schemas.openxmlformats.org/officeDocument/2006/relationships/hyperlink" Target="https://map.geo.admin.ch/?zoom=13&amp;E=2676020.185&amp;N=1250983.039&amp;layers=ch.kantone.cadastralwebmap-farbe,ch.swisstopo.amtliches-strassenverzeichnis,ch.bfs.gebaeude_wohnungs_register,KML||https://tinyurl.com/yy7ya4g9/ZH/0247_bdg_erw.kml" TargetMode="External"/><Relationship Id="rId76" Type="http://schemas.openxmlformats.org/officeDocument/2006/relationships/hyperlink" Target="https://map.geo.admin.ch/?zoom=13&amp;E=2680161.407&amp;N=1230367.957&amp;layers=ch.kantone.cadastralwebmap-farbe,ch.swisstopo.amtliches-strassenverzeichnis,ch.bfs.gebaeude_wohnungs_register,KML||https://tinyurl.com/yy7ya4g9/ZH/0006_bdg_erw.kml" TargetMode="External"/><Relationship Id="rId807" Type="http://schemas.openxmlformats.org/officeDocument/2006/relationships/hyperlink" Target="https://map.geo.admin.ch/?zoom=13&amp;E=2688421.34&amp;N=1249877.838&amp;layers=ch.kantone.cadastralwebmap-farbe,ch.swisstopo.amtliches-strassenverzeichnis,ch.bfs.gebaeude_wohnungs_register,KML||https://tinyurl.com/yy7ya4g9/ZH/0191_bdg_erw.kml" TargetMode="External"/><Relationship Id="rId1437" Type="http://schemas.openxmlformats.org/officeDocument/2006/relationships/hyperlink" Target="https://map.geo.admin.ch/?zoom=13&amp;E=2683876.072&amp;N=1248269.06&amp;layers=ch.kantone.cadastralwebmap-farbe,ch.swisstopo.amtliches-strassenverzeichnis,ch.bfs.gebaeude_wohnungs_register,KML||https://tinyurl.com/yy7ya4g9/ZH/0261_bdg_erw.kml" TargetMode="External"/><Relationship Id="rId1504" Type="http://schemas.openxmlformats.org/officeDocument/2006/relationships/hyperlink" Target="https://map.geo.admin.ch/?zoom=13&amp;E=2701493.62&amp;N=1264440.365&amp;layers=ch.kantone.cadastralwebmap-farbe,ch.swisstopo.amtliches-strassenverzeichnis,ch.bfs.gebaeude_wohnungs_register,KML||https://tinyurl.com/yy7ya4g9/ZH/0298_bdg_erw.kml" TargetMode="External"/><Relationship Id="rId292" Type="http://schemas.openxmlformats.org/officeDocument/2006/relationships/hyperlink" Target="https://map.geo.admin.ch/?zoom=13&amp;E=2685351.84&amp;N=1253614.079&amp;layers=ch.kantone.cadastralwebmap-farbe,ch.swisstopo.amtliches-strassenverzeichnis,ch.bfs.gebaeude_wohnungs_register,KML||https://tinyurl.com/yy7ya4g9/ZH/0066_bdg_erw.kml" TargetMode="External"/><Relationship Id="rId597" Type="http://schemas.openxmlformats.org/officeDocument/2006/relationships/hyperlink" Target="https://map.geo.admin.ch/?zoom=13&amp;E=2702781.989&amp;N=1233800.793&amp;layers=ch.kantone.cadastralwebmap-farbe,ch.swisstopo.amtliches-strassenverzeichnis,ch.bfs.gebaeude_wohnungs_register,KML||https://tinyurl.com/yy7ya4g9/ZH/0153_bdg_erw.kml" TargetMode="External"/><Relationship Id="rId152" Type="http://schemas.openxmlformats.org/officeDocument/2006/relationships/hyperlink" Target="https://map.geo.admin.ch/?zoom=13&amp;E=2690263.468&amp;N=1255447.147&amp;layers=ch.kantone.cadastralwebmap-farbe,ch.swisstopo.amtliches-strassenverzeichnis,ch.bfs.gebaeude_wohnungs_register,KML||https://tinyurl.com/yy7ya4g9/ZH/0052_bdg_erw.kml" TargetMode="External"/><Relationship Id="rId457" Type="http://schemas.openxmlformats.org/officeDocument/2006/relationships/hyperlink" Target="https://map.geo.admin.ch/?zoom=13&amp;E=2699613.588&amp;N=1236905.625&amp;layers=ch.kantone.cadastralwebmap-farbe,ch.swisstopo.amtliches-strassenverzeichnis,ch.bfs.gebaeude_wohnungs_register,KML||https://tinyurl.com/yy7ya4g9/ZH/0116_bdg_erw.kml" TargetMode="External"/><Relationship Id="rId1087" Type="http://schemas.openxmlformats.org/officeDocument/2006/relationships/hyperlink" Target="https://map.geo.admin.ch/?zoom=13&amp;E=2696560.055&amp;N=1260802.643&amp;layers=ch.kantone.cadastralwebmap-farbe,ch.swisstopo.amtliches-strassenverzeichnis,ch.bfs.gebaeude_wohnungs_register,KML||https://tinyurl.com/yy7ya4g9/ZH/0230_bdg_erw.kml" TargetMode="External"/><Relationship Id="rId1294" Type="http://schemas.openxmlformats.org/officeDocument/2006/relationships/hyperlink" Target="https://map.geo.admin.ch/?zoom=13&amp;E=2679477.461&amp;N=1250116.115&amp;layers=ch.kantone.cadastralwebmap-farbe,ch.swisstopo.amtliches-strassenverzeichnis,ch.bfs.gebaeude_wohnungs_register,KML||https://tinyurl.com/yy7ya4g9/ZH/0261_bdg_erw.kml" TargetMode="External"/><Relationship Id="rId664" Type="http://schemas.openxmlformats.org/officeDocument/2006/relationships/hyperlink" Target="https://map.geo.admin.ch/?zoom=13&amp;E=2689979.41&amp;N=1241390.332&amp;layers=ch.kantone.cadastralwebmap-farbe,ch.swisstopo.amtliches-strassenverzeichnis,ch.bfs.gebaeude_wohnungs_register,KML||https://tinyurl.com/yy7ya4g9/ZH/0154_bdg_erw.kml" TargetMode="External"/><Relationship Id="rId871" Type="http://schemas.openxmlformats.org/officeDocument/2006/relationships/hyperlink" Target="https://map.geo.admin.ch/?zoom=13&amp;E=2691937.478&amp;N=1243037.177&amp;layers=ch.kantone.cadastralwebmap-farbe,ch.swisstopo.amtliches-strassenverzeichnis,ch.bfs.gebaeude_wohnungs_register,KML||https://tinyurl.com/yy7ya4g9/ZH/0195_bdg_erw.kml" TargetMode="External"/><Relationship Id="rId969" Type="http://schemas.openxmlformats.org/officeDocument/2006/relationships/hyperlink" Target="https://map.geo.admin.ch/?zoom=13&amp;E=2706686.912&amp;N=1255032.854&amp;layers=ch.kantone.cadastralwebmap-farbe,ch.swisstopo.amtliches-strassenverzeichnis,ch.bfs.gebaeude_wohnungs_register,KML||https://tinyurl.com/yy7ya4g9/ZH/0228_bdg_erw.kml" TargetMode="External"/><Relationship Id="rId317" Type="http://schemas.openxmlformats.org/officeDocument/2006/relationships/hyperlink" Target="https://map.geo.admin.ch/?zoom=13&amp;E=2680764.191&amp;N=1273406.305&amp;layers=ch.kantone.cadastralwebmap-farbe,ch.swisstopo.amtliches-strassenverzeichnis,ch.bfs.gebaeude_wohnungs_register,KML||https://tinyurl.com/yy7ya4g9/ZH/0071_bdg_erw.kml" TargetMode="External"/><Relationship Id="rId524" Type="http://schemas.openxmlformats.org/officeDocument/2006/relationships/hyperlink" Target="https://map.geo.admin.ch/?zoom=13&amp;E=2686159.122&amp;N=1237202.714&amp;layers=ch.kantone.cadastralwebmap-farbe,ch.swisstopo.amtliches-strassenverzeichnis,ch.bfs.gebaeude_wohnungs_register,KML||https://tinyurl.com/yy7ya4g9/ZH/0137_bdg_erw.kml" TargetMode="External"/><Relationship Id="rId731" Type="http://schemas.openxmlformats.org/officeDocument/2006/relationships/hyperlink" Target="https://map.geo.admin.ch/?zoom=13&amp;E=2695151.061&amp;N=1234508.802&amp;layers=ch.kantone.cadastralwebmap-farbe,ch.swisstopo.amtliches-strassenverzeichnis,ch.bfs.gebaeude_wohnungs_register,KML||https://tinyurl.com/yy7ya4g9/ZH/0155_bdg_erw.kml" TargetMode="External"/><Relationship Id="rId1154" Type="http://schemas.openxmlformats.org/officeDocument/2006/relationships/hyperlink" Target="https://map.geo.admin.ch/?zoom=13&amp;E=2676076.203&amp;N=1250050.864&amp;layers=ch.kantone.cadastralwebmap-farbe,ch.swisstopo.amtliches-strassenverzeichnis,ch.bfs.gebaeude_wohnungs_register,KML||https://tinyurl.com/yy7ya4g9/ZH/0247_bdg_erw.kml" TargetMode="External"/><Relationship Id="rId1361" Type="http://schemas.openxmlformats.org/officeDocument/2006/relationships/hyperlink" Target="https://map.geo.admin.ch/?zoom=13&amp;E=2685524.569&amp;N=1252617.703&amp;layers=ch.kantone.cadastralwebmap-farbe,ch.swisstopo.amtliches-strassenverzeichnis,ch.bfs.gebaeude_wohnungs_register,KML||https://tinyurl.com/yy7ya4g9/ZH/0261_bdg_erw.kml" TargetMode="External"/><Relationship Id="rId1459" Type="http://schemas.openxmlformats.org/officeDocument/2006/relationships/hyperlink" Target="https://map.geo.admin.ch/?zoom=13&amp;E=2685962.786&amp;N=1249175.017&amp;layers=ch.kantone.cadastralwebmap-farbe,ch.swisstopo.amtliches-strassenverzeichnis,ch.bfs.gebaeude_wohnungs_register,KML||https://tinyurl.com/yy7ya4g9/ZH/0261_bdg_erw.kml" TargetMode="External"/><Relationship Id="rId98" Type="http://schemas.openxmlformats.org/officeDocument/2006/relationships/hyperlink" Target="https://map.geo.admin.ch/?zoom=13&amp;E=2674487.544&amp;N=1234917.201&amp;layers=ch.kantone.cadastralwebmap-farbe,ch.swisstopo.amtliches-strassenverzeichnis,ch.bfs.gebaeude_wohnungs_register,KML||https://tinyurl.com/yy7ya4g9/ZH/0010_bdg_erw.kml" TargetMode="External"/><Relationship Id="rId829" Type="http://schemas.openxmlformats.org/officeDocument/2006/relationships/hyperlink" Target="https://map.geo.admin.ch/?zoom=13&amp;E=2689763.518&amp;N=1250715.168&amp;layers=ch.kantone.cadastralwebmap-farbe,ch.swisstopo.amtliches-strassenverzeichnis,ch.bfs.gebaeude_wohnungs_register,KML||https://tinyurl.com/yy7ya4g9/ZH/0191_bdg_erw.kml" TargetMode="External"/><Relationship Id="rId1014" Type="http://schemas.openxmlformats.org/officeDocument/2006/relationships/hyperlink" Target="https://map.geo.admin.ch/?zoom=13&amp;E=2701062.385&amp;N=1262377.5&amp;layers=ch.kantone.cadastralwebmap-farbe,ch.swisstopo.amtliches-strassenverzeichnis,ch.bfs.gebaeude_wohnungs_register,KML||https://tinyurl.com/yy7ya4g9/ZH/0230_bdg_erw.kml" TargetMode="External"/><Relationship Id="rId1221" Type="http://schemas.openxmlformats.org/officeDocument/2006/relationships/hyperlink" Target="https://map.geo.admin.ch/?zoom=13&amp;E=2674433.61&amp;N=1249257.982&amp;layers=ch.kantone.cadastralwebmap-farbe,ch.swisstopo.amtliches-strassenverzeichnis,ch.bfs.gebaeude_wohnungs_register,KML||https://tinyurl.com/yy7ya4g9/ZH/0250_bdg_erw.kml" TargetMode="External"/><Relationship Id="rId1319" Type="http://schemas.openxmlformats.org/officeDocument/2006/relationships/hyperlink" Target="https://map.geo.admin.ch/?zoom=13&amp;E=2680313.286&amp;N=1250632.291&amp;layers=ch.kantone.cadastralwebmap-farbe,ch.swisstopo.amtliches-strassenverzeichnis,ch.bfs.gebaeude_wohnungs_register,KML||https://tinyurl.com/yy7ya4g9/ZH/0261_bdg_erw.kml" TargetMode="External"/><Relationship Id="rId25" Type="http://schemas.openxmlformats.org/officeDocument/2006/relationships/hyperlink" Target="https://map.geo.admin.ch/?zoom=13&amp;E=2677505.216&amp;N=1236195.506&amp;layers=ch.kantone.cadastralwebmap-farbe,ch.swisstopo.amtliches-strassenverzeichnis,ch.bfs.gebaeude_wohnungs_register,KML||https://tinyurl.com/yy7ya4g9/ZH/0002_bdg_erw.kml" TargetMode="External"/><Relationship Id="rId174" Type="http://schemas.openxmlformats.org/officeDocument/2006/relationships/hyperlink" Target="https://map.geo.admin.ch/?zoom=13&amp;E=2682088.639&amp;N=1265028.123&amp;layers=ch.kantone.cadastralwebmap-farbe,ch.swisstopo.amtliches-strassenverzeichnis,ch.bfs.gebaeude_wohnungs_register,KML||https://tinyurl.com/yy7ya4g9/ZH/0053_bdg_erw.kml" TargetMode="External"/><Relationship Id="rId381" Type="http://schemas.openxmlformats.org/officeDocument/2006/relationships/hyperlink" Target="https://map.geo.admin.ch/?zoom=13&amp;E=2678858.824&amp;N=1255572.849&amp;layers=ch.kantone.cadastralwebmap-farbe,ch.swisstopo.amtliches-strassenverzeichnis,ch.bfs.gebaeude_wohnungs_register,KML||https://tinyurl.com/yy7ya4g9/ZH/0096_bdg_erw.kml" TargetMode="External"/><Relationship Id="rId241" Type="http://schemas.openxmlformats.org/officeDocument/2006/relationships/hyperlink" Target="https://map.geo.admin.ch/?zoom=13&amp;E=2680034.819&amp;N=1267691.095&amp;layers=ch.kantone.cadastralwebmap-farbe,ch.swisstopo.amtliches-strassenverzeichnis,ch.bfs.gebaeude_wohnungs_register,KML||https://tinyurl.com/yy7ya4g9/ZH/0058_bdg_erw.kml" TargetMode="External"/><Relationship Id="rId479" Type="http://schemas.openxmlformats.org/officeDocument/2006/relationships/hyperlink" Target="https://map.geo.admin.ch/?zoom=13&amp;E=2711426.409&amp;N=1236665.373&amp;layers=ch.kantone.cadastralwebmap-farbe,ch.swisstopo.amtliches-strassenverzeichnis,ch.bfs.gebaeude_wohnungs_register,KML||https://tinyurl.com/yy7ya4g9/ZH/0120_bdg_erw.kml" TargetMode="External"/><Relationship Id="rId686" Type="http://schemas.openxmlformats.org/officeDocument/2006/relationships/hyperlink" Target="https://map.geo.admin.ch/?zoom=13&amp;E=2695870.941&amp;N=1234009.178&amp;layers=ch.kantone.cadastralwebmap-farbe,ch.swisstopo.amtliches-strassenverzeichnis,ch.bfs.gebaeude_wohnungs_register,KML||https://tinyurl.com/yy7ya4g9/ZH/0155_bdg_erw.kml" TargetMode="External"/><Relationship Id="rId893" Type="http://schemas.openxmlformats.org/officeDocument/2006/relationships/hyperlink" Target="https://map.geo.admin.ch/?zoom=13&amp;E=2691744.34&amp;N=1249011.797&amp;layers=ch.kantone.cadastralwebmap-farbe,ch.swisstopo.amtliches-strassenverzeichnis,ch.bfs.gebaeude_wohnungs_register,KML||https://tinyurl.com/yy7ya4g9/ZH/0197_bdg_erw.kml" TargetMode="External"/><Relationship Id="rId339" Type="http://schemas.openxmlformats.org/officeDocument/2006/relationships/hyperlink" Target="https://map.geo.admin.ch/?zoom=13&amp;E=2683803.637&amp;N=1260762.827&amp;layers=ch.kantone.cadastralwebmap-farbe,ch.swisstopo.amtliches-strassenverzeichnis,ch.bfs.gebaeude_wohnungs_register,KML||https://tinyurl.com/yy7ya4g9/ZH/0072_bdg_erw.kml" TargetMode="External"/><Relationship Id="rId546" Type="http://schemas.openxmlformats.org/officeDocument/2006/relationships/hyperlink" Target="https://map.geo.admin.ch/?zoom=13&amp;E=2685166.641&amp;N=1239065.018&amp;layers=ch.kantone.cadastralwebmap-farbe,ch.swisstopo.amtliches-strassenverzeichnis,ch.bfs.gebaeude_wohnungs_register,KML||https://tinyurl.com/yy7ya4g9/ZH/0141_bdg_erw.kml" TargetMode="External"/><Relationship Id="rId753" Type="http://schemas.openxmlformats.org/officeDocument/2006/relationships/hyperlink" Target="https://map.geo.admin.ch/?zoom=13&amp;E=2696859.921&amp;N=1237126.514&amp;layers=ch.kantone.cadastralwebmap-farbe,ch.swisstopo.amtliches-strassenverzeichnis,ch.bfs.gebaeude_wohnungs_register,KML||https://tinyurl.com/yy7ya4g9/ZH/0157_bdg_erw.kml" TargetMode="External"/><Relationship Id="rId1176" Type="http://schemas.openxmlformats.org/officeDocument/2006/relationships/hyperlink" Target="https://map.geo.admin.ch/?zoom=13&amp;E=2674847.452&amp;N=1249011.901&amp;layers=ch.kantone.cadastralwebmap-farbe,ch.swisstopo.amtliches-strassenverzeichnis,ch.bfs.gebaeude_wohnungs_register,KML||https://tinyurl.com/yy7ya4g9/ZH/0250_bdg_erw.kml" TargetMode="External"/><Relationship Id="rId1383" Type="http://schemas.openxmlformats.org/officeDocument/2006/relationships/hyperlink" Target="https://map.geo.admin.ch/?zoom=13&amp;E=2678566.536&amp;N=1250571.657&amp;layers=ch.kantone.cadastralwebmap-farbe,ch.swisstopo.amtliches-strassenverzeichnis,ch.bfs.gebaeude_wohnungs_register,KML||https://tinyurl.com/yy7ya4g9/ZH/0261_bdg_erw.kml" TargetMode="External"/><Relationship Id="rId101" Type="http://schemas.openxmlformats.org/officeDocument/2006/relationships/hyperlink" Target="https://map.geo.admin.ch/?zoom=13&amp;E=2673611.733&amp;N=1235116.122&amp;layers=ch.kantone.cadastralwebmap-farbe,ch.swisstopo.amtliches-strassenverzeichnis,ch.bfs.gebaeude_wohnungs_register,KML||https://tinyurl.com/yy7ya4g9/ZH/0010_bdg_erw.kml" TargetMode="External"/><Relationship Id="rId406" Type="http://schemas.openxmlformats.org/officeDocument/2006/relationships/hyperlink" Target="https://map.geo.admin.ch/?zoom=13&amp;E=2678411.258&amp;N=1266909.586&amp;layers=ch.kantone.cadastralwebmap-farbe,ch.swisstopo.amtliches-strassenverzeichnis,ch.bfs.gebaeude_wohnungs_register,KML||https://tinyurl.com/yy7ya4g9/ZH/0100_bdg_erw.kml" TargetMode="External"/><Relationship Id="rId960" Type="http://schemas.openxmlformats.org/officeDocument/2006/relationships/hyperlink" Target="https://map.geo.admin.ch/?zoom=13&amp;E=2706298.713&amp;N=1254925.449&amp;layers=ch.kantone.cadastralwebmap-farbe,ch.swisstopo.amtliches-strassenverzeichnis,ch.bfs.gebaeude_wohnungs_register,KML||https://tinyurl.com/yy7ya4g9/ZH/0228_bdg_erw.kml" TargetMode="External"/><Relationship Id="rId1036" Type="http://schemas.openxmlformats.org/officeDocument/2006/relationships/hyperlink" Target="https://map.geo.admin.ch/?zoom=13&amp;E=2700958.83&amp;N=1262386.426&amp;layers=ch.kantone.cadastralwebmap-farbe,ch.swisstopo.amtliches-strassenverzeichnis,ch.bfs.gebaeude_wohnungs_register,KML||https://tinyurl.com/yy7ya4g9/ZH/0230_bdg_erw.kml" TargetMode="External"/><Relationship Id="rId1243" Type="http://schemas.openxmlformats.org/officeDocument/2006/relationships/hyperlink" Target="https://map.geo.admin.ch/?zoom=13&amp;E=2681749.211&amp;N=1249476.705&amp;layers=ch.kantone.cadastralwebmap-farbe,ch.swisstopo.amtliches-strassenverzeichnis,ch.bfs.gebaeude_wohnungs_register,KML||https://tinyurl.com/yy7ya4g9/ZH/0261_bdg_erw.kml" TargetMode="External"/><Relationship Id="rId613" Type="http://schemas.openxmlformats.org/officeDocument/2006/relationships/hyperlink" Target="https://map.geo.admin.ch/?zoom=13&amp;E=2701101.748&amp;N=1234374.033&amp;layers=ch.kantone.cadastralwebmap-farbe,ch.swisstopo.amtliches-strassenverzeichnis,ch.bfs.gebaeude_wohnungs_register,KML||https://tinyurl.com/yy7ya4g9/ZH/0153_bdg_erw.kml" TargetMode="External"/><Relationship Id="rId820" Type="http://schemas.openxmlformats.org/officeDocument/2006/relationships/hyperlink" Target="https://map.geo.admin.ch/?zoom=13&amp;E=2689175.982&amp;N=1249573.675&amp;layers=ch.kantone.cadastralwebmap-farbe,ch.swisstopo.amtliches-strassenverzeichnis,ch.bfs.gebaeude_wohnungs_register,KML||https://tinyurl.com/yy7ya4g9/ZH/0191_bdg_erw.kml" TargetMode="External"/><Relationship Id="rId918" Type="http://schemas.openxmlformats.org/officeDocument/2006/relationships/hyperlink" Target="https://map.geo.admin.ch/?zoom=13&amp;E=2694613.341&amp;N=1249843.371&amp;layers=ch.kantone.cadastralwebmap-farbe,ch.swisstopo.amtliches-strassenverzeichnis,ch.bfs.gebaeude_wohnungs_register,KML||https://tinyurl.com/yy7ya4g9/ZH/0199_bdg_erw.kml" TargetMode="External"/><Relationship Id="rId1450" Type="http://schemas.openxmlformats.org/officeDocument/2006/relationships/hyperlink" Target="https://map.geo.admin.ch/?zoom=13&amp;E=2680940.678&amp;N=1249155.037&amp;layers=ch.kantone.cadastralwebmap-farbe,ch.swisstopo.amtliches-strassenverzeichnis,ch.bfs.gebaeude_wohnungs_register,KML||https://tinyurl.com/yy7ya4g9/ZH/0261_bdg_erw.kml" TargetMode="External"/><Relationship Id="rId1103" Type="http://schemas.openxmlformats.org/officeDocument/2006/relationships/hyperlink" Target="https://map.geo.admin.ch/?zoom=13&amp;E=2675785.362&amp;N=1245516.699&amp;layers=ch.kantone.cadastralwebmap-farbe,ch.swisstopo.amtliches-strassenverzeichnis,ch.bfs.gebaeude_wohnungs_register,KML||https://tinyurl.com/yy7ya4g9/ZH/0242_bdg_erw.kml" TargetMode="External"/><Relationship Id="rId1310" Type="http://schemas.openxmlformats.org/officeDocument/2006/relationships/hyperlink" Target="https://map.geo.admin.ch/?zoom=13&amp;E=2679707.586&amp;N=1249794.115&amp;layers=ch.kantone.cadastralwebmap-farbe,ch.swisstopo.amtliches-strassenverzeichnis,ch.bfs.gebaeude_wohnungs_register,KML||https://tinyurl.com/yy7ya4g9/ZH/0261_bdg_erw.kml" TargetMode="External"/><Relationship Id="rId1408" Type="http://schemas.openxmlformats.org/officeDocument/2006/relationships/hyperlink" Target="https://map.geo.admin.ch/?zoom=13&amp;E=2683395.239&amp;N=1248110.501&amp;layers=ch.kantone.cadastralwebmap-farbe,ch.swisstopo.amtliches-strassenverzeichnis,ch.bfs.gebaeude_wohnungs_register,KML||https://tinyurl.com/yy7ya4g9/ZH/0261_bdg_erw.kml" TargetMode="External"/><Relationship Id="rId47" Type="http://schemas.openxmlformats.org/officeDocument/2006/relationships/hyperlink" Target="https://map.geo.admin.ch/?zoom=13&amp;E=2676779.669&amp;N=1237444.472&amp;layers=ch.kantone.cadastralwebmap-farbe,ch.swisstopo.amtliches-strassenverzeichnis,ch.bfs.gebaeude_wohnungs_register,KML||https://tinyurl.com/yy7ya4g9/ZH/0002_bdg_erw.kml" TargetMode="External"/><Relationship Id="rId196" Type="http://schemas.openxmlformats.org/officeDocument/2006/relationships/hyperlink" Target="https://map.geo.admin.ch/?zoom=13&amp;E=2682818.397&amp;N=1263293.049&amp;layers=ch.kantone.cadastralwebmap-farbe,ch.swisstopo.amtliches-strassenverzeichnis,ch.bfs.gebaeude_wohnungs_register,KML||https://tinyurl.com/yy7ya4g9/ZH/0053_bdg_erw.kml" TargetMode="External"/><Relationship Id="rId263" Type="http://schemas.openxmlformats.org/officeDocument/2006/relationships/hyperlink" Target="https://map.geo.admin.ch/?zoom=13&amp;E=2680796.749&amp;N=1262125.844&amp;layers=ch.kantone.cadastralwebmap-farbe,ch.swisstopo.amtliches-strassenverzeichnis,ch.bfs.gebaeude_wohnungs_register,KML||https://tinyurl.com/yy7ya4g9/ZH/0060_bdg_erw.kml" TargetMode="External"/><Relationship Id="rId470" Type="http://schemas.openxmlformats.org/officeDocument/2006/relationships/hyperlink" Target="https://map.geo.admin.ch/?zoom=13&amp;E=2700960.596&amp;N=1244589.044&amp;layers=ch.kantone.cadastralwebmap-farbe,ch.swisstopo.amtliches-strassenverzeichnis,ch.bfs.gebaeude_wohnungs_register,KML||https://tinyurl.com/yy7ya4g9/ZH/0119_bdg_erw.kml" TargetMode="External"/><Relationship Id="rId123" Type="http://schemas.openxmlformats.org/officeDocument/2006/relationships/hyperlink" Target="https://map.geo.admin.ch/?zoom=13&amp;E=2691127.688&amp;N=1269796.402&amp;layers=ch.kantone.cadastralwebmap-farbe,ch.swisstopo.amtliches-strassenverzeichnis,ch.bfs.gebaeude_wohnungs_register,KML||https://tinyurl.com/yy7ya4g9/ZH/0026_bdg_erw.kml" TargetMode="External"/><Relationship Id="rId330" Type="http://schemas.openxmlformats.org/officeDocument/2006/relationships/hyperlink" Target="https://map.geo.admin.ch/?zoom=13&amp;E=2684162.367&amp;N=1259406.567&amp;layers=ch.kantone.cadastralwebmap-farbe,ch.swisstopo.amtliches-strassenverzeichnis,ch.bfs.gebaeude_wohnungs_register,KML||https://tinyurl.com/yy7ya4g9/ZH/0072_bdg_erw.kml" TargetMode="External"/><Relationship Id="rId568" Type="http://schemas.openxmlformats.org/officeDocument/2006/relationships/hyperlink" Target="https://map.geo.admin.ch/?zoom=13&amp;E=2684022.046&amp;N=1237969.08&amp;layers=ch.kantone.cadastralwebmap-farbe,ch.swisstopo.amtliches-strassenverzeichnis,ch.bfs.gebaeude_wohnungs_register,KML||https://tinyurl.com/yy7ya4g9/ZH/0141_bdg_erw.kml" TargetMode="External"/><Relationship Id="rId775" Type="http://schemas.openxmlformats.org/officeDocument/2006/relationships/hyperlink" Target="https://map.geo.admin.ch/?zoom=13&amp;E=2685926.283&amp;N=1244535.955&amp;layers=ch.kantone.cadastralwebmap-farbe,ch.swisstopo.amtliches-strassenverzeichnis,ch.bfs.gebaeude_wohnungs_register,KML||https://tinyurl.com/yy7ya4g9/ZH/0161_bdg_erw.kml" TargetMode="External"/><Relationship Id="rId982" Type="http://schemas.openxmlformats.org/officeDocument/2006/relationships/hyperlink" Target="https://map.geo.admin.ch/?zoom=13&amp;E=2696237.542&amp;N=1264036.267&amp;layers=ch.kantone.cadastralwebmap-farbe,ch.swisstopo.amtliches-strassenverzeichnis,ch.bfs.gebaeude_wohnungs_register,KML||https://tinyurl.com/yy7ya4g9/ZH/0230_bdg_erw.kml" TargetMode="External"/><Relationship Id="rId1198" Type="http://schemas.openxmlformats.org/officeDocument/2006/relationships/hyperlink" Target="https://map.geo.admin.ch/?zoom=13&amp;E=2674244.068&amp;N=1247989.123&amp;layers=ch.kantone.cadastralwebmap-farbe,ch.swisstopo.amtliches-strassenverzeichnis,ch.bfs.gebaeude_wohnungs_register,KML||https://tinyurl.com/yy7ya4g9/ZH/0250_bdg_erw.kml" TargetMode="External"/><Relationship Id="rId428" Type="http://schemas.openxmlformats.org/officeDocument/2006/relationships/hyperlink" Target="https://map.geo.admin.ch/?zoom=13&amp;E=2675934.418&amp;N=1260455.583&amp;layers=ch.kantone.cadastralwebmap-farbe,ch.swisstopo.amtliches-strassenverzeichnis,ch.bfs.gebaeude_wohnungs_register,KML||https://tinyurl.com/yy7ya4g9/ZH/0101_bdg_erw.kml" TargetMode="External"/><Relationship Id="rId635" Type="http://schemas.openxmlformats.org/officeDocument/2006/relationships/hyperlink" Target="https://map.geo.admin.ch/?zoom=13&amp;E=2699766.347&amp;N=1233975.043&amp;layers=ch.kantone.cadastralwebmap-farbe,ch.swisstopo.amtliches-strassenverzeichnis,ch.bfs.gebaeude_wohnungs_register,KML||https://tinyurl.com/yy7ya4g9/ZH/0153_bdg_erw.kml" TargetMode="External"/><Relationship Id="rId842" Type="http://schemas.openxmlformats.org/officeDocument/2006/relationships/hyperlink" Target="https://map.geo.admin.ch/?zoom=13&amp;E=2694290.535&amp;N=1238779.337&amp;layers=ch.kantone.cadastralwebmap-farbe,ch.swisstopo.amtliches-strassenverzeichnis,ch.bfs.gebaeude_wohnungs_register,KML||https://tinyurl.com/yy7ya4g9/ZH/0192_bdg_erw.kml" TargetMode="External"/><Relationship Id="rId1058" Type="http://schemas.openxmlformats.org/officeDocument/2006/relationships/hyperlink" Target="https://map.geo.admin.ch/?zoom=13&amp;E=2696270.862&amp;N=1263388.678&amp;layers=ch.kantone.cadastralwebmap-farbe,ch.swisstopo.amtliches-strassenverzeichnis,ch.bfs.gebaeude_wohnungs_register,KML||https://tinyurl.com/yy7ya4g9/ZH/0230_bdg_erw.kml" TargetMode="External"/><Relationship Id="rId1265" Type="http://schemas.openxmlformats.org/officeDocument/2006/relationships/hyperlink" Target="https://map.geo.admin.ch/?zoom=13&amp;E=2685761.285&amp;N=1249032.869&amp;layers=ch.kantone.cadastralwebmap-farbe,ch.swisstopo.amtliches-strassenverzeichnis,ch.bfs.gebaeude_wohnungs_register,KML||https://tinyurl.com/yy7ya4g9/ZH/0261_bdg_erw.kml" TargetMode="External"/><Relationship Id="rId1472" Type="http://schemas.openxmlformats.org/officeDocument/2006/relationships/hyperlink" Target="https://map.geo.admin.ch/?zoom=13&amp;E=2686024.538&amp;N=1249253.626&amp;layers=ch.kantone.cadastralwebmap-farbe,ch.swisstopo.amtliches-strassenverzeichnis,ch.bfs.gebaeude_wohnungs_register,KML||https://tinyurl.com/yy7ya4g9/ZH/0261_bdg_erw.kml" TargetMode="External"/><Relationship Id="rId702" Type="http://schemas.openxmlformats.org/officeDocument/2006/relationships/hyperlink" Target="https://map.geo.admin.ch/?zoom=13&amp;E=2694679.373&amp;N=1235382.36&amp;layers=ch.kantone.cadastralwebmap-farbe,ch.swisstopo.amtliches-strassenverzeichnis,ch.bfs.gebaeude_wohnungs_register,KML||https://tinyurl.com/yy7ya4g9/ZH/0155_bdg_erw.kml" TargetMode="External"/><Relationship Id="rId1125" Type="http://schemas.openxmlformats.org/officeDocument/2006/relationships/hyperlink" Target="https://map.geo.admin.ch/?zoom=13&amp;E=2673389.151&amp;N=1252937.924&amp;layers=ch.kantone.cadastralwebmap-farbe,ch.swisstopo.amtliches-strassenverzeichnis,ch.bfs.gebaeude_wohnungs_register,KML||https://tinyurl.com/yy7ya4g9/ZH/0244_bdg_erw.kml" TargetMode="External"/><Relationship Id="rId1332" Type="http://schemas.openxmlformats.org/officeDocument/2006/relationships/hyperlink" Target="https://map.geo.admin.ch/?zoom=13&amp;E=2682593.226&amp;N=1249995.208&amp;layers=ch.kantone.cadastralwebmap-farbe,ch.swisstopo.amtliches-strassenverzeichnis,ch.bfs.gebaeude_wohnungs_register,KML||https://tinyurl.com/yy7ya4g9/ZH/0261_bdg_erw.kml" TargetMode="External"/><Relationship Id="rId69" Type="http://schemas.openxmlformats.org/officeDocument/2006/relationships/hyperlink" Target="https://map.geo.admin.ch/?zoom=13&amp;E=2676332.791&amp;N=1239677.06&amp;layers=ch.kantone.cadastralwebmap-farbe,ch.swisstopo.amtliches-strassenverzeichnis,ch.bfs.gebaeude_wohnungs_register,KML||https://tinyurl.com/yy7ya4g9/ZH/0005_bdg_erw.kml" TargetMode="External"/><Relationship Id="rId285" Type="http://schemas.openxmlformats.org/officeDocument/2006/relationships/hyperlink" Target="https://map.geo.admin.ch/?zoom=13&amp;E=2686003.187&amp;N=1253692.122&amp;layers=ch.kantone.cadastralwebmap-farbe,ch.swisstopo.amtliches-strassenverzeichnis,ch.bfs.gebaeude_wohnungs_register,KML||https://tinyurl.com/yy7ya4g9/ZH/0066_bdg_erw.kml" TargetMode="External"/><Relationship Id="rId492" Type="http://schemas.openxmlformats.org/officeDocument/2006/relationships/hyperlink" Target="https://map.geo.admin.ch/?zoom=13&amp;E=2702657.211&amp;N=1241121.785&amp;layers=ch.kantone.cadastralwebmap-farbe,ch.swisstopo.amtliches-strassenverzeichnis,ch.bfs.gebaeude_wohnungs_register,KML||https://tinyurl.com/yy7ya4g9/ZH/0121_bdg_erw.kml" TargetMode="External"/><Relationship Id="rId797" Type="http://schemas.openxmlformats.org/officeDocument/2006/relationships/hyperlink" Target="https://map.geo.admin.ch/?zoom=13&amp;E=2688429.312&amp;N=1250389.786&amp;layers=ch.kantone.cadastralwebmap-farbe,ch.swisstopo.amtliches-strassenverzeichnis,ch.bfs.gebaeude_wohnungs_register,KML||https://tinyurl.com/yy7ya4g9/ZH/0191_bdg_erw.kml" TargetMode="External"/><Relationship Id="rId145" Type="http://schemas.openxmlformats.org/officeDocument/2006/relationships/hyperlink" Target="https://map.geo.admin.ch/?zoom=13&amp;E=2690702.169&amp;N=1254913.003&amp;layers=ch.kantone.cadastralwebmap-farbe,ch.swisstopo.amtliches-strassenverzeichnis,ch.bfs.gebaeude_wohnungs_register,KML||https://tinyurl.com/yy7ya4g9/ZH/0052_bdg_erw.kml" TargetMode="External"/><Relationship Id="rId352" Type="http://schemas.openxmlformats.org/officeDocument/2006/relationships/hyperlink" Target="https://map.geo.admin.ch/?zoom=13&amp;E=2676111.522&amp;N=1254583.65&amp;layers=ch.kantone.cadastralwebmap-farbe,ch.swisstopo.amtliches-strassenverzeichnis,ch.bfs.gebaeude_wohnungs_register,KML||https://tinyurl.com/yy7ya4g9/ZH/0084_bdg_erw.kml" TargetMode="External"/><Relationship Id="rId1287" Type="http://schemas.openxmlformats.org/officeDocument/2006/relationships/hyperlink" Target="https://map.geo.admin.ch/?zoom=13&amp;E=2679047.82&amp;N=1247871.687&amp;layers=ch.kantone.cadastralwebmap-farbe,ch.swisstopo.amtliches-strassenverzeichnis,ch.bfs.gebaeude_wohnungs_register,KML||https://tinyurl.com/yy7ya4g9/ZH/0261_bdg_erw.kml" TargetMode="External"/><Relationship Id="rId212" Type="http://schemas.openxmlformats.org/officeDocument/2006/relationships/hyperlink" Target="https://map.geo.admin.ch/?zoom=13&amp;E=2682131.88&amp;N=1270248.501&amp;layers=ch.kantone.cadastralwebmap-farbe,ch.swisstopo.amtliches-strassenverzeichnis,ch.bfs.gebaeude_wohnungs_register,KML||https://tinyurl.com/yy7ya4g9/ZH/0055_bdg_erw.kml" TargetMode="External"/><Relationship Id="rId657" Type="http://schemas.openxmlformats.org/officeDocument/2006/relationships/hyperlink" Target="https://map.geo.admin.ch/?zoom=13&amp;E=2687735.389&amp;N=1242021.863&amp;layers=ch.kantone.cadastralwebmap-farbe,ch.swisstopo.amtliches-strassenverzeichnis,ch.bfs.gebaeude_wohnungs_register,KML||https://tinyurl.com/yy7ya4g9/ZH/0154_bdg_erw.kml" TargetMode="External"/><Relationship Id="rId864" Type="http://schemas.openxmlformats.org/officeDocument/2006/relationships/hyperlink" Target="https://map.geo.admin.ch/?zoom=13&amp;E=2693242.782&amp;N=1243922.152&amp;layers=ch.kantone.cadastralwebmap-farbe,ch.swisstopo.amtliches-strassenverzeichnis,ch.bfs.gebaeude_wohnungs_register,KML||https://tinyurl.com/yy7ya4g9/ZH/0195_bdg_erw.kml" TargetMode="External"/><Relationship Id="rId1494" Type="http://schemas.openxmlformats.org/officeDocument/2006/relationships/hyperlink" Target="https://map.geo.admin.ch/?zoom=13&amp;E=2694102.375&amp;N=1253570.79&amp;layers=ch.kantone.cadastralwebmap-farbe,ch.swisstopo.amtliches-strassenverzeichnis,ch.bfs.gebaeude_wohnungs_register,KML||https://tinyurl.com/yy7ya4g9/ZH/0296_bdg_erw.kml" TargetMode="External"/><Relationship Id="rId517" Type="http://schemas.openxmlformats.org/officeDocument/2006/relationships/hyperlink" Target="https://map.geo.admin.ch/?zoom=13&amp;E=2683535.532&amp;N=1241873.265&amp;layers=ch.kantone.cadastralwebmap-farbe,ch.swisstopo.amtliches-strassenverzeichnis,ch.bfs.gebaeude_wohnungs_register,KML||https://tinyurl.com/yy7ya4g9/ZH/0135_bdg_erw.kml" TargetMode="External"/><Relationship Id="rId724" Type="http://schemas.openxmlformats.org/officeDocument/2006/relationships/hyperlink" Target="https://map.geo.admin.ch/?zoom=13&amp;E=2694388.948&amp;N=1235042.806&amp;layers=ch.kantone.cadastralwebmap-farbe,ch.swisstopo.amtliches-strassenverzeichnis,ch.bfs.gebaeude_wohnungs_register,KML||https://tinyurl.com/yy7ya4g9/ZH/0155_bdg_erw.kml" TargetMode="External"/><Relationship Id="rId931" Type="http://schemas.openxmlformats.org/officeDocument/2006/relationships/hyperlink" Target="https://map.geo.admin.ch/?zoom=13&amp;E=2691204.724&amp;N=1251649.841&amp;layers=ch.kantone.cadastralwebmap-farbe,ch.swisstopo.amtliches-strassenverzeichnis,ch.bfs.gebaeude_wohnungs_register,KML||https://tinyurl.com/yy7ya4g9/ZH/0200_bdg_erw.kml" TargetMode="External"/><Relationship Id="rId1147" Type="http://schemas.openxmlformats.org/officeDocument/2006/relationships/hyperlink" Target="https://map.geo.admin.ch/?zoom=13&amp;E=2675073.225&amp;N=1249578.534&amp;layers=ch.kantone.cadastralwebmap-farbe,ch.swisstopo.amtliches-strassenverzeichnis,ch.bfs.gebaeude_wohnungs_register,KML||https://tinyurl.com/yy7ya4g9/ZH/0247_bdg_erw.kml" TargetMode="External"/><Relationship Id="rId1354" Type="http://schemas.openxmlformats.org/officeDocument/2006/relationships/hyperlink" Target="https://map.geo.admin.ch/?zoom=13&amp;E=2682873.006&amp;N=1252779.456&amp;layers=ch.kantone.cadastralwebmap-farbe,ch.swisstopo.amtliches-strassenverzeichnis,ch.bfs.gebaeude_wohnungs_register,KML||https://tinyurl.com/yy7ya4g9/ZH/0261_bdg_erw.kml" TargetMode="External"/><Relationship Id="rId60" Type="http://schemas.openxmlformats.org/officeDocument/2006/relationships/hyperlink" Target="https://map.geo.admin.ch/?zoom=13&amp;E=2682852.054&amp;N=1233060.461&amp;layers=ch.kantone.cadastralwebmap-farbe,ch.swisstopo.amtliches-strassenverzeichnis,ch.bfs.gebaeude_wohnungs_register,KML||https://tinyurl.com/yy7ya4g9/ZH/0004_bdg_erw.kml" TargetMode="External"/><Relationship Id="rId1007" Type="http://schemas.openxmlformats.org/officeDocument/2006/relationships/hyperlink" Target="https://map.geo.admin.ch/?zoom=13&amp;E=2696173.975&amp;N=1261528.166&amp;layers=ch.kantone.cadastralwebmap-farbe,ch.swisstopo.amtliches-strassenverzeichnis,ch.bfs.gebaeude_wohnungs_register,KML||https://tinyurl.com/yy7ya4g9/ZH/0230_bdg_erw.kml" TargetMode="External"/><Relationship Id="rId1214" Type="http://schemas.openxmlformats.org/officeDocument/2006/relationships/hyperlink" Target="https://map.geo.admin.ch/?zoom=13&amp;E=2674580.815&amp;N=1246853.817&amp;layers=ch.kantone.cadastralwebmap-farbe,ch.swisstopo.amtliches-strassenverzeichnis,ch.bfs.gebaeude_wohnungs_register,KML||https://tinyurl.com/yy7ya4g9/ZH/0250_bdg_erw.kml" TargetMode="External"/><Relationship Id="rId1421" Type="http://schemas.openxmlformats.org/officeDocument/2006/relationships/hyperlink" Target="https://map.geo.admin.ch/?zoom=13&amp;E=2681809.1&amp;N=1245928.264&amp;layers=ch.kantone.cadastralwebmap-farbe,ch.swisstopo.amtliches-strassenverzeichnis,ch.bfs.gebaeude_wohnungs_register,KML||https://tinyurl.com/yy7ya4g9/ZH/0261_bdg_erw.kml" TargetMode="External"/><Relationship Id="rId18" Type="http://schemas.openxmlformats.org/officeDocument/2006/relationships/hyperlink" Target="https://map.geo.admin.ch/?zoom=13&amp;E=2676064.113&amp;N=1235944.955&amp;layers=ch.kantone.cadastralwebmap-farbe,ch.swisstopo.amtliches-strassenverzeichnis,ch.bfs.gebaeude_wohnungs_register,KML||https://tinyurl.com/yy7ya4g9/ZH/0002_bdg_erw.kml" TargetMode="External"/><Relationship Id="rId167" Type="http://schemas.openxmlformats.org/officeDocument/2006/relationships/hyperlink" Target="https://map.geo.admin.ch/?zoom=13&amp;E=2684038.863&amp;N=1265021.496&amp;layers=ch.kantone.cadastralwebmap-farbe,ch.swisstopo.amtliches-strassenverzeichnis,ch.bfs.gebaeude_wohnungs_register,KML||https://tinyurl.com/yy7ya4g9/ZH/0053_bdg_erw.kml" TargetMode="External"/><Relationship Id="rId374" Type="http://schemas.openxmlformats.org/officeDocument/2006/relationships/hyperlink" Target="https://map.geo.admin.ch/?zoom=13&amp;E=2673034.136&amp;N=1256930.804&amp;layers=ch.kantone.cadastralwebmap-farbe,ch.swisstopo.amtliches-strassenverzeichnis,ch.bfs.gebaeude_wohnungs_register,KML||https://tinyurl.com/yy7ya4g9/ZH/0094_bdg_erw.kml" TargetMode="External"/><Relationship Id="rId581" Type="http://schemas.openxmlformats.org/officeDocument/2006/relationships/hyperlink" Target="https://map.geo.admin.ch/?zoom=13&amp;E=2688091.465&amp;N=1240083.406&amp;layers=ch.kantone.cadastralwebmap-farbe,ch.swisstopo.amtliches-strassenverzeichnis,ch.bfs.gebaeude_wohnungs_register,KML||https://tinyurl.com/yy7ya4g9/ZH/0151_bdg_erw.kml" TargetMode="External"/><Relationship Id="rId234" Type="http://schemas.openxmlformats.org/officeDocument/2006/relationships/hyperlink" Target="https://map.geo.admin.ch/?zoom=13&amp;E=2686344.33&amp;N=1264820.004&amp;layers=ch.kantone.cadastralwebmap-farbe,ch.swisstopo.amtliches-strassenverzeichnis,ch.bfs.gebaeude_wohnungs_register,KML||https://tinyurl.com/yy7ya4g9/ZH/0057_bdg_erw.kml" TargetMode="External"/><Relationship Id="rId679" Type="http://schemas.openxmlformats.org/officeDocument/2006/relationships/hyperlink" Target="https://map.geo.admin.ch/?zoom=13&amp;E=2695995.682&amp;N=1234545.83&amp;layers=ch.kantone.cadastralwebmap-farbe,ch.swisstopo.amtliches-strassenverzeichnis,ch.bfs.gebaeude_wohnungs_register,KML||https://tinyurl.com/yy7ya4g9/ZH/0155_bdg_erw.kml" TargetMode="External"/><Relationship Id="rId886" Type="http://schemas.openxmlformats.org/officeDocument/2006/relationships/hyperlink" Target="https://map.geo.admin.ch/?zoom=13&amp;E=2691921.425&amp;N=1248251.32&amp;layers=ch.kantone.cadastralwebmap-farbe,ch.swisstopo.amtliches-strassenverzeichnis,ch.bfs.gebaeude_wohnungs_register,KML||https://tinyurl.com/yy7ya4g9/ZH/0197_bdg_erw.kml" TargetMode="External"/><Relationship Id="rId2" Type="http://schemas.openxmlformats.org/officeDocument/2006/relationships/hyperlink" Target="https://www.housing-stat.ch/files/Traitement_erreurs_DE.pdf" TargetMode="External"/><Relationship Id="rId441" Type="http://schemas.openxmlformats.org/officeDocument/2006/relationships/hyperlink" Target="https://map.geo.admin.ch/?zoom=13&amp;E=2701009.976&amp;N=1236217.236&amp;layers=ch.kantone.cadastralwebmap-farbe,ch.swisstopo.amtliches-strassenverzeichnis,ch.bfs.gebaeude_wohnungs_register,KML||https://tinyurl.com/yy7ya4g9/ZH/0116_bdg_erw.kml" TargetMode="External"/><Relationship Id="rId539" Type="http://schemas.openxmlformats.org/officeDocument/2006/relationships/hyperlink" Target="https://map.geo.admin.ch/?zoom=13&amp;E=2684273.186&amp;N=1239677.898&amp;layers=ch.kantone.cadastralwebmap-farbe,ch.swisstopo.amtliches-strassenverzeichnis,ch.bfs.gebaeude_wohnungs_register,KML||https://tinyurl.com/yy7ya4g9/ZH/0139_bdg_erw.kml" TargetMode="External"/><Relationship Id="rId746" Type="http://schemas.openxmlformats.org/officeDocument/2006/relationships/hyperlink" Target="https://map.geo.admin.ch/?zoom=13&amp;E=2692104.375&amp;N=1236290.638&amp;layers=ch.kantone.cadastralwebmap-farbe,ch.swisstopo.amtliches-strassenverzeichnis,ch.bfs.gebaeude_wohnungs_register,KML||https://tinyurl.com/yy7ya4g9/ZH/0156_bdg_erw.kml" TargetMode="External"/><Relationship Id="rId1071" Type="http://schemas.openxmlformats.org/officeDocument/2006/relationships/hyperlink" Target="https://map.geo.admin.ch/?zoom=13&amp;E=2698816.252&amp;N=1262481.061&amp;layers=ch.kantone.cadastralwebmap-farbe,ch.swisstopo.amtliches-strassenverzeichnis,ch.bfs.gebaeude_wohnungs_register,KML||https://tinyurl.com/yy7ya4g9/ZH/0230_bdg_erw.kml" TargetMode="External"/><Relationship Id="rId1169" Type="http://schemas.openxmlformats.org/officeDocument/2006/relationships/hyperlink" Target="https://map.geo.admin.ch/?zoom=13&amp;E=2675188.248&amp;N=1248766.011&amp;layers=ch.kantone.cadastralwebmap-farbe,ch.swisstopo.amtliches-strassenverzeichnis,ch.bfs.gebaeude_wohnungs_register,KML||https://tinyurl.com/yy7ya4g9/ZH/0250_bdg_erw.kml" TargetMode="External"/><Relationship Id="rId1376" Type="http://schemas.openxmlformats.org/officeDocument/2006/relationships/hyperlink" Target="https://map.geo.admin.ch/?zoom=13&amp;E=2685759.903&amp;N=1248379.566&amp;layers=ch.kantone.cadastralwebmap-farbe,ch.swisstopo.amtliches-strassenverzeichnis,ch.bfs.gebaeude_wohnungs_register,KML||https://tinyurl.com/yy7ya4g9/ZH/0261_bdg_erw.kml" TargetMode="External"/><Relationship Id="rId301" Type="http://schemas.openxmlformats.org/officeDocument/2006/relationships/hyperlink" Target="https://map.geo.admin.ch/?zoom=13&amp;E=2683001.909&amp;N=1273771.95&amp;layers=ch.kantone.cadastralwebmap-farbe,ch.swisstopo.amtliches-strassenverzeichnis,ch.bfs.gebaeude_wohnungs_register,KML||https://tinyurl.com/yy7ya4g9/ZH/0067_bdg_erw.kml" TargetMode="External"/><Relationship Id="rId953" Type="http://schemas.openxmlformats.org/officeDocument/2006/relationships/hyperlink" Target="https://map.geo.admin.ch/?zoom=13&amp;E=2692874.199&amp;N=1264030.15&amp;layers=ch.kantone.cadastralwebmap-farbe,ch.swisstopo.amtliches-strassenverzeichnis,ch.bfs.gebaeude_wohnungs_register,KML||https://tinyurl.com/yy7ya4g9/ZH/0223_bdg_erw.kml" TargetMode="External"/><Relationship Id="rId1029" Type="http://schemas.openxmlformats.org/officeDocument/2006/relationships/hyperlink" Target="https://map.geo.admin.ch/?zoom=13&amp;E=2693850.706&amp;N=1263655.986&amp;layers=ch.kantone.cadastralwebmap-farbe,ch.swisstopo.amtliches-strassenverzeichnis,ch.bfs.gebaeude_wohnungs_register,KML||https://tinyurl.com/yy7ya4g9/ZH/0230_bdg_erw.kml" TargetMode="External"/><Relationship Id="rId1236" Type="http://schemas.openxmlformats.org/officeDocument/2006/relationships/hyperlink" Target="https://map.geo.admin.ch/?zoom=13&amp;E=2680378.254&amp;N=1248998.063&amp;layers=ch.kantone.cadastralwebmap-farbe,ch.swisstopo.amtliches-strassenverzeichnis,ch.bfs.gebaeude_wohnungs_register,KML||https://tinyurl.com/yy7ya4g9/ZH/0261_bdg_erw.kml" TargetMode="External"/><Relationship Id="rId82" Type="http://schemas.openxmlformats.org/officeDocument/2006/relationships/hyperlink" Target="https://map.geo.admin.ch/?zoom=13&amp;E=2677049.994&amp;N=1230571.035&amp;layers=ch.kantone.cadastralwebmap-farbe,ch.swisstopo.amtliches-strassenverzeichnis,ch.bfs.gebaeude_wohnungs_register,KML||https://tinyurl.com/yy7ya4g9/ZH/0007_bdg_erw.kml" TargetMode="External"/><Relationship Id="rId606" Type="http://schemas.openxmlformats.org/officeDocument/2006/relationships/hyperlink" Target="https://map.geo.admin.ch/?zoom=13&amp;E=2701291.094&amp;N=1233405.731&amp;layers=ch.kantone.cadastralwebmap-farbe,ch.swisstopo.amtliches-strassenverzeichnis,ch.bfs.gebaeude_wohnungs_register,KML||https://tinyurl.com/yy7ya4g9/ZH/0153_bdg_erw.kml" TargetMode="External"/><Relationship Id="rId813" Type="http://schemas.openxmlformats.org/officeDocument/2006/relationships/hyperlink" Target="https://map.geo.admin.ch/?zoom=13&amp;E=2687189.167&amp;N=1249887.146&amp;layers=ch.kantone.cadastralwebmap-farbe,ch.swisstopo.amtliches-strassenverzeichnis,ch.bfs.gebaeude_wohnungs_register,KML||https://tinyurl.com/yy7ya4g9/ZH/0191_bdg_erw.kml" TargetMode="External"/><Relationship Id="rId1443" Type="http://schemas.openxmlformats.org/officeDocument/2006/relationships/hyperlink" Target="https://map.geo.admin.ch/?zoom=13&amp;E=2680316.545&amp;N=1246128.908&amp;layers=ch.kantone.cadastralwebmap-farbe,ch.swisstopo.amtliches-strassenverzeichnis,ch.bfs.gebaeude_wohnungs_register,KML||https://tinyurl.com/yy7ya4g9/ZH/0261_bdg_erw.kml" TargetMode="External"/><Relationship Id="rId1303" Type="http://schemas.openxmlformats.org/officeDocument/2006/relationships/hyperlink" Target="https://map.geo.admin.ch/?zoom=13&amp;E=2680292.735&amp;N=1249897.848&amp;layers=ch.kantone.cadastralwebmap-farbe,ch.swisstopo.amtliches-strassenverzeichnis,ch.bfs.gebaeude_wohnungs_register,KML||https://tinyurl.com/yy7ya4g9/ZH/0261_bdg_erw.kml" TargetMode="External"/><Relationship Id="rId189" Type="http://schemas.openxmlformats.org/officeDocument/2006/relationships/hyperlink" Target="https://map.geo.admin.ch/?zoom=13&amp;E=2681758.288&amp;N=1267025.389&amp;layers=ch.kantone.cadastralwebmap-farbe,ch.swisstopo.amtliches-strassenverzeichnis,ch.bfs.gebaeude_wohnungs_register,KML||https://tinyurl.com/yy7ya4g9/ZH/0053_bdg_erw.kml" TargetMode="External"/><Relationship Id="rId396" Type="http://schemas.openxmlformats.org/officeDocument/2006/relationships/hyperlink" Target="https://map.geo.admin.ch/?zoom=13&amp;E=2676934.736&amp;N=1264264.398&amp;layers=ch.kantone.cadastralwebmap-farbe,ch.swisstopo.amtliches-strassenverzeichnis,ch.bfs.gebaeude_wohnungs_register,KML||https://tinyurl.com/yy7ya4g9/ZH/0100_bdg_erw.kml" TargetMode="External"/><Relationship Id="rId256" Type="http://schemas.openxmlformats.org/officeDocument/2006/relationships/hyperlink" Target="https://map.geo.admin.ch/?zoom=13&amp;E=2677892.819&amp;N=1268592.246&amp;layers=ch.kantone.cadastralwebmap-farbe,ch.swisstopo.amtliches-strassenverzeichnis,ch.bfs.gebaeude_wohnungs_register,KML||https://tinyurl.com/yy7ya4g9/ZH/0058_bdg_erw.kml" TargetMode="External"/><Relationship Id="rId463" Type="http://schemas.openxmlformats.org/officeDocument/2006/relationships/hyperlink" Target="https://map.geo.admin.ch/?zoom=13&amp;E=2705846.425&amp;N=1239601.87&amp;layers=ch.kantone.cadastralwebmap-farbe,ch.swisstopo.amtliches-strassenverzeichnis,ch.bfs.gebaeude_wohnungs_register,KML||https://tinyurl.com/yy7ya4g9/ZH/0117_bdg_erw.kml" TargetMode="External"/><Relationship Id="rId670" Type="http://schemas.openxmlformats.org/officeDocument/2006/relationships/hyperlink" Target="https://map.geo.admin.ch/?zoom=13&amp;E=2687458.038&amp;N=1242292.329&amp;layers=ch.kantone.cadastralwebmap-farbe,ch.swisstopo.amtliches-strassenverzeichnis,ch.bfs.gebaeude_wohnungs_register,KML||https://tinyurl.com/yy7ya4g9/ZH/0154_bdg_erw.kml" TargetMode="External"/><Relationship Id="rId1093" Type="http://schemas.openxmlformats.org/officeDocument/2006/relationships/hyperlink" Target="https://map.geo.admin.ch/?zoom=13&amp;E=2704375.618&amp;N=1255847.014&amp;layers=ch.kantone.cadastralwebmap-farbe,ch.swisstopo.amtliches-strassenverzeichnis,ch.bfs.gebaeude_wohnungs_register,KML||https://tinyurl.com/yy7ya4g9/ZH/0231_bdg_erw.kml" TargetMode="External"/><Relationship Id="rId116" Type="http://schemas.openxmlformats.org/officeDocument/2006/relationships/hyperlink" Target="https://map.geo.admin.ch/?zoom=13&amp;E=2679363.369&amp;N=1243666.805&amp;layers=ch.kantone.cadastralwebmap-farbe,ch.swisstopo.amtliches-strassenverzeichnis,ch.bfs.gebaeude_wohnungs_register,KML||https://tinyurl.com/yy7ya4g9/ZH/0013_bdg_erw.kml" TargetMode="External"/><Relationship Id="rId323" Type="http://schemas.openxmlformats.org/officeDocument/2006/relationships/hyperlink" Target="https://map.geo.admin.ch/?zoom=13&amp;E=2684856.475&amp;N=1259621.639&amp;layers=ch.kantone.cadastralwebmap-farbe,ch.swisstopo.amtliches-strassenverzeichnis,ch.bfs.gebaeude_wohnungs_register,KML||https://tinyurl.com/yy7ya4g9/ZH/0072_bdg_erw.kml" TargetMode="External"/><Relationship Id="rId530" Type="http://schemas.openxmlformats.org/officeDocument/2006/relationships/hyperlink" Target="https://map.geo.admin.ch/?zoom=13&amp;E=2685473.277&amp;N=1236934.66&amp;layers=ch.kantone.cadastralwebmap-farbe,ch.swisstopo.amtliches-strassenverzeichnis,ch.bfs.gebaeude_wohnungs_register,KML||https://tinyurl.com/yy7ya4g9/ZH/0137_bdg_erw.kml" TargetMode="External"/><Relationship Id="rId768" Type="http://schemas.openxmlformats.org/officeDocument/2006/relationships/hyperlink" Target="https://map.geo.admin.ch/?zoom=13&amp;E=2694155.806&amp;N=1236167.046&amp;layers=ch.kantone.cadastralwebmap-farbe,ch.swisstopo.amtliches-strassenverzeichnis,ch.bfs.gebaeude_wohnungs_register,KML||https://tinyurl.com/yy7ya4g9/ZH/0159_bdg_erw.kml" TargetMode="External"/><Relationship Id="rId975" Type="http://schemas.openxmlformats.org/officeDocument/2006/relationships/hyperlink" Target="https://map.geo.admin.ch/?zoom=13&amp;E=2700080.86&amp;N=1260686.674&amp;layers=ch.kantone.cadastralwebmap-farbe,ch.swisstopo.amtliches-strassenverzeichnis,ch.bfs.gebaeude_wohnungs_register,KML||https://tinyurl.com/yy7ya4g9/ZH/0230_bdg_erw.kml" TargetMode="External"/><Relationship Id="rId1160" Type="http://schemas.openxmlformats.org/officeDocument/2006/relationships/hyperlink" Target="https://map.geo.admin.ch/?zoom=13&amp;E=2674807.261&amp;N=1249401.506&amp;layers=ch.kantone.cadastralwebmap-farbe,ch.swisstopo.amtliches-strassenverzeichnis,ch.bfs.gebaeude_wohnungs_register,KML||https://tinyurl.com/yy7ya4g9/ZH/0250_bdg_erw.kml" TargetMode="External"/><Relationship Id="rId1398" Type="http://schemas.openxmlformats.org/officeDocument/2006/relationships/hyperlink" Target="https://map.geo.admin.ch/?zoom=13&amp;E=2680061.095&amp;N=1246780.502&amp;layers=ch.kantone.cadastralwebmap-farbe,ch.swisstopo.amtliches-strassenverzeichnis,ch.bfs.gebaeude_wohnungs_register,KML||https://tinyurl.com/yy7ya4g9/ZH/0261_bdg_erw.kml" TargetMode="External"/><Relationship Id="rId628" Type="http://schemas.openxmlformats.org/officeDocument/2006/relationships/hyperlink" Target="https://map.geo.admin.ch/?zoom=13&amp;E=2700576.163&amp;N=1234549.95&amp;layers=ch.kantone.cadastralwebmap-farbe,ch.swisstopo.amtliches-strassenverzeichnis,ch.bfs.gebaeude_wohnungs_register,KML||https://tinyurl.com/yy7ya4g9/ZH/0153_bdg_erw.kml" TargetMode="External"/><Relationship Id="rId835" Type="http://schemas.openxmlformats.org/officeDocument/2006/relationships/hyperlink" Target="https://map.geo.admin.ch/?zoom=13&amp;E=2689018.003&amp;N=1250627.921&amp;layers=ch.kantone.cadastralwebmap-farbe,ch.swisstopo.amtliches-strassenverzeichnis,ch.bfs.gebaeude_wohnungs_register,KML||https://tinyurl.com/yy7ya4g9/ZH/0191_bdg_erw.kml" TargetMode="External"/><Relationship Id="rId1258" Type="http://schemas.openxmlformats.org/officeDocument/2006/relationships/hyperlink" Target="https://map.geo.admin.ch/?zoom=13&amp;E=2685236.659&amp;N=1248374.095&amp;layers=ch.kantone.cadastralwebmap-farbe,ch.swisstopo.amtliches-strassenverzeichnis,ch.bfs.gebaeude_wohnungs_register,KML||https://tinyurl.com/yy7ya4g9/ZH/0261_bdg_erw.kml" TargetMode="External"/><Relationship Id="rId1465" Type="http://schemas.openxmlformats.org/officeDocument/2006/relationships/hyperlink" Target="https://map.geo.admin.ch/?zoom=13&amp;E=2685605.311&amp;N=1248801.471&amp;layers=ch.kantone.cadastralwebmap-farbe,ch.swisstopo.amtliches-strassenverzeichnis,ch.bfs.gebaeude_wohnungs_register,KML||https://tinyurl.com/yy7ya4g9/ZH/0261_bdg_erw.kml" TargetMode="External"/><Relationship Id="rId1020" Type="http://schemas.openxmlformats.org/officeDocument/2006/relationships/hyperlink" Target="https://map.geo.admin.ch/?zoom=13&amp;E=2698075.805&amp;N=1261169.776&amp;layers=ch.kantone.cadastralwebmap-farbe,ch.swisstopo.amtliches-strassenverzeichnis,ch.bfs.gebaeude_wohnungs_register,KML||https://tinyurl.com/yy7ya4g9/ZH/0230_bdg_erw.kml" TargetMode="External"/><Relationship Id="rId1118" Type="http://schemas.openxmlformats.org/officeDocument/2006/relationships/hyperlink" Target="https://map.geo.admin.ch/?zoom=13&amp;E=2672002.052&amp;N=1251211.765&amp;layers=ch.kantone.cadastralwebmap-farbe,ch.swisstopo.amtliches-strassenverzeichnis,ch.bfs.gebaeude_wohnungs_register,KML||https://tinyurl.com/yy7ya4g9/ZH/0243_bdg_erw.kml" TargetMode="External"/><Relationship Id="rId1325" Type="http://schemas.openxmlformats.org/officeDocument/2006/relationships/hyperlink" Target="https://map.geo.admin.ch/?zoom=13&amp;E=2680204.867&amp;N=1250215.785&amp;layers=ch.kantone.cadastralwebmap-farbe,ch.swisstopo.amtliches-strassenverzeichnis,ch.bfs.gebaeude_wohnungs_register,KML||https://tinyurl.com/yy7ya4g9/ZH/0261_bdg_erw.kml" TargetMode="External"/><Relationship Id="rId902" Type="http://schemas.openxmlformats.org/officeDocument/2006/relationships/hyperlink" Target="https://map.geo.admin.ch/?zoom=13&amp;E=2698829.753&amp;N=1246756.852&amp;layers=ch.kantone.cadastralwebmap-farbe,ch.swisstopo.amtliches-strassenverzeichnis,ch.bfs.gebaeude_wohnungs_register,KML||https://tinyurl.com/yy7ya4g9/ZH/0198_bdg_erw.kml" TargetMode="External"/><Relationship Id="rId31" Type="http://schemas.openxmlformats.org/officeDocument/2006/relationships/hyperlink" Target="https://map.geo.admin.ch/?zoom=13&amp;E=2676675.75&amp;N=1238120.384&amp;layers=ch.kantone.cadastralwebmap-farbe,ch.swisstopo.amtliches-strassenverzeichnis,ch.bfs.gebaeude_wohnungs_register,KML||https://tinyurl.com/yy7ya4g9/ZH/0002_bdg_erw.kml" TargetMode="External"/><Relationship Id="rId180" Type="http://schemas.openxmlformats.org/officeDocument/2006/relationships/hyperlink" Target="https://map.geo.admin.ch/?zoom=13&amp;E=2683572.84&amp;N=1263397.71&amp;layers=ch.kantone.cadastralwebmap-farbe,ch.swisstopo.amtliches-strassenverzeichnis,ch.bfs.gebaeude_wohnungs_register,KML||https://tinyurl.com/yy7ya4g9/ZH/0053_bdg_erw.kml" TargetMode="External"/><Relationship Id="rId278" Type="http://schemas.openxmlformats.org/officeDocument/2006/relationships/hyperlink" Target="https://map.geo.admin.ch/?zoom=13&amp;E=2679669.519&amp;N=1272122.171&amp;layers=ch.kantone.cadastralwebmap-farbe,ch.swisstopo.amtliches-strassenverzeichnis,ch.bfs.gebaeude_wohnungs_register,KML||https://tinyurl.com/yy7ya4g9/ZH/0061_bdg_erw.kml" TargetMode="External"/><Relationship Id="rId485" Type="http://schemas.openxmlformats.org/officeDocument/2006/relationships/hyperlink" Target="https://map.geo.admin.ch/?zoom=13&amp;E=2703055.098&amp;N=1242171.5&amp;layers=ch.kantone.cadastralwebmap-farbe,ch.swisstopo.amtliches-strassenverzeichnis,ch.bfs.gebaeude_wohnungs_register,KML||https://tinyurl.com/yy7ya4g9/ZH/0121_bdg_erw.kml" TargetMode="External"/><Relationship Id="rId692" Type="http://schemas.openxmlformats.org/officeDocument/2006/relationships/hyperlink" Target="https://map.geo.admin.ch/?zoom=13&amp;E=2694445.955&amp;N=1235133.552&amp;layers=ch.kantone.cadastralwebmap-farbe,ch.swisstopo.amtliches-strassenverzeichnis,ch.bfs.gebaeude_wohnungs_register,KML||https://tinyurl.com/yy7ya4g9/ZH/0155_bdg_erw.kml" TargetMode="External"/><Relationship Id="rId138" Type="http://schemas.openxmlformats.org/officeDocument/2006/relationships/hyperlink" Target="https://map.geo.admin.ch/?zoom=13&amp;E=2689144.119&amp;N=1255502.917&amp;layers=ch.kantone.cadastralwebmap-farbe,ch.swisstopo.amtliches-strassenverzeichnis,ch.bfs.gebaeude_wohnungs_register,KML||https://tinyurl.com/yy7ya4g9/ZH/0052_bdg_erw.kml" TargetMode="External"/><Relationship Id="rId345" Type="http://schemas.openxmlformats.org/officeDocument/2006/relationships/hyperlink" Target="https://map.geo.admin.ch/?zoom=13&amp;E=2675662.827&amp;N=1255031.87&amp;layers=ch.kantone.cadastralwebmap-farbe,ch.swisstopo.amtliches-strassenverzeichnis,ch.bfs.gebaeude_wohnungs_register,KML||https://tinyurl.com/yy7ya4g9/ZH/0084_bdg_erw.kml" TargetMode="External"/><Relationship Id="rId552" Type="http://schemas.openxmlformats.org/officeDocument/2006/relationships/hyperlink" Target="https://map.geo.admin.ch/?zoom=13&amp;E=2684416.737&amp;N=1238559.622&amp;layers=ch.kantone.cadastralwebmap-farbe,ch.swisstopo.amtliches-strassenverzeichnis,ch.bfs.gebaeude_wohnungs_register,KML||https://tinyurl.com/yy7ya4g9/ZH/0141_bdg_erw.kml" TargetMode="External"/><Relationship Id="rId997" Type="http://schemas.openxmlformats.org/officeDocument/2006/relationships/hyperlink" Target="https://map.geo.admin.ch/?zoom=13&amp;E=2701061.701&amp;N=1262505.004&amp;layers=ch.kantone.cadastralwebmap-farbe,ch.swisstopo.amtliches-strassenverzeichnis,ch.bfs.gebaeude_wohnungs_register,KML||https://tinyurl.com/yy7ya4g9/ZH/0230_bdg_erw.kml" TargetMode="External"/><Relationship Id="rId1182" Type="http://schemas.openxmlformats.org/officeDocument/2006/relationships/hyperlink" Target="https://map.geo.admin.ch/?zoom=13&amp;E=2674717.306&amp;N=1249271.437&amp;layers=ch.kantone.cadastralwebmap-farbe,ch.swisstopo.amtliches-strassenverzeichnis,ch.bfs.gebaeude_wohnungs_register,KML||https://tinyurl.com/yy7ya4g9/ZH/0250_bdg_erw.kml" TargetMode="External"/><Relationship Id="rId205" Type="http://schemas.openxmlformats.org/officeDocument/2006/relationships/hyperlink" Target="https://map.geo.admin.ch/?zoom=13&amp;E=2684000.596&amp;N=1264192.566&amp;layers=ch.kantone.cadastralwebmap-farbe,ch.swisstopo.amtliches-strassenverzeichnis,ch.bfs.gebaeude_wohnungs_register,KML||https://tinyurl.com/yy7ya4g9/ZH/0053_bdg_erw.kml" TargetMode="External"/><Relationship Id="rId412" Type="http://schemas.openxmlformats.org/officeDocument/2006/relationships/hyperlink" Target="https://map.geo.admin.ch/?zoom=13&amp;E=2676996.102&amp;N=1266188.212&amp;layers=ch.kantone.cadastralwebmap-farbe,ch.swisstopo.amtliches-strassenverzeichnis,ch.bfs.gebaeude_wohnungs_register,KML||https://tinyurl.com/yy7ya4g9/ZH/0100_bdg_erw.kml" TargetMode="External"/><Relationship Id="rId857" Type="http://schemas.openxmlformats.org/officeDocument/2006/relationships/hyperlink" Target="https://map.geo.admin.ch/?zoom=13&amp;E=2694760.944&amp;N=1245912.078&amp;layers=ch.kantone.cadastralwebmap-farbe,ch.swisstopo.amtliches-strassenverzeichnis,ch.bfs.gebaeude_wohnungs_register,KML||https://tinyurl.com/yy7ya4g9/ZH/0194_bdg_erw.kml" TargetMode="External"/><Relationship Id="rId1042" Type="http://schemas.openxmlformats.org/officeDocument/2006/relationships/hyperlink" Target="https://map.geo.admin.ch/?zoom=13&amp;E=2696217.832&amp;N=1263499.011&amp;layers=ch.kantone.cadastralwebmap-farbe,ch.swisstopo.amtliches-strassenverzeichnis,ch.bfs.gebaeude_wohnungs_register,KML||https://tinyurl.com/yy7ya4g9/ZH/0230_bdg_erw.kml" TargetMode="External"/><Relationship Id="rId1487" Type="http://schemas.openxmlformats.org/officeDocument/2006/relationships/hyperlink" Target="https://map.geo.admin.ch/?zoom=13&amp;E=2692722.784&amp;N=1225683.762&amp;layers=ch.kantone.cadastralwebmap-farbe,ch.swisstopo.amtliches-strassenverzeichnis,ch.bfs.gebaeude_wohnungs_register,KML||https://tinyurl.com/yy7ya4g9/ZH/0293_bdg_erw.kml" TargetMode="External"/><Relationship Id="rId717" Type="http://schemas.openxmlformats.org/officeDocument/2006/relationships/hyperlink" Target="https://map.geo.admin.ch/?zoom=13&amp;E=2694863.198&amp;N=1234681.043&amp;layers=ch.kantone.cadastralwebmap-farbe,ch.swisstopo.amtliches-strassenverzeichnis,ch.bfs.gebaeude_wohnungs_register,KML||https://tinyurl.com/yy7ya4g9/ZH/0155_bdg_erw.kml" TargetMode="External"/><Relationship Id="rId924" Type="http://schemas.openxmlformats.org/officeDocument/2006/relationships/hyperlink" Target="https://map.geo.admin.ch/?zoom=13&amp;E=2689900.331&amp;N=1252881.24&amp;layers=ch.kantone.cadastralwebmap-farbe,ch.swisstopo.amtliches-strassenverzeichnis,ch.bfs.gebaeude_wohnungs_register,KML||https://tinyurl.com/yy7ya4g9/ZH/0200_bdg_erw.kml" TargetMode="External"/><Relationship Id="rId1347" Type="http://schemas.openxmlformats.org/officeDocument/2006/relationships/hyperlink" Target="https://map.geo.admin.ch/?zoom=13&amp;E=2683485.294&amp;N=1251452.161&amp;layers=ch.kantone.cadastralwebmap-farbe,ch.swisstopo.amtliches-strassenverzeichnis,ch.bfs.gebaeude_wohnungs_register,KML||https://tinyurl.com/yy7ya4g9/ZH/0261_bdg_erw.kml" TargetMode="External"/><Relationship Id="rId53" Type="http://schemas.openxmlformats.org/officeDocument/2006/relationships/hyperlink" Target="https://map.geo.admin.ch/?zoom=13&amp;E=2676222.777&amp;N=1236887.182&amp;layers=ch.kantone.cadastralwebmap-farbe,ch.swisstopo.amtliches-strassenverzeichnis,ch.bfs.gebaeude_wohnungs_register,KML||https://tinyurl.com/yy7ya4g9/ZH/0002_bdg_erw.kml" TargetMode="External"/><Relationship Id="rId1207" Type="http://schemas.openxmlformats.org/officeDocument/2006/relationships/hyperlink" Target="https://map.geo.admin.ch/?zoom=13&amp;E=2674247.571&amp;N=1249320.869&amp;layers=ch.kantone.cadastralwebmap-farbe,ch.swisstopo.amtliches-strassenverzeichnis,ch.bfs.gebaeude_wohnungs_register,KML||https://tinyurl.com/yy7ya4g9/ZH/0250_bdg_erw.kml" TargetMode="External"/><Relationship Id="rId1414" Type="http://schemas.openxmlformats.org/officeDocument/2006/relationships/hyperlink" Target="https://map.geo.admin.ch/?zoom=13&amp;E=2680768.94&amp;N=1242144.269&amp;layers=ch.kantone.cadastralwebmap-farbe,ch.swisstopo.amtliches-strassenverzeichnis,ch.bfs.gebaeude_wohnungs_register,KML||https://tinyurl.com/yy7ya4g9/ZH/0261_bdg_erw.kml" TargetMode="External"/><Relationship Id="rId367" Type="http://schemas.openxmlformats.org/officeDocument/2006/relationships/hyperlink" Target="https://map.geo.admin.ch/?zoom=13&amp;E=2681736.268&amp;N=1259013.614&amp;layers=ch.kantone.cadastralwebmap-farbe,ch.swisstopo.amtliches-strassenverzeichnis,ch.bfs.gebaeude_wohnungs_register,KML||https://tinyurl.com/yy7ya4g9/ZH/0092_bdg_erw.kml" TargetMode="External"/><Relationship Id="rId574" Type="http://schemas.openxmlformats.org/officeDocument/2006/relationships/hyperlink" Target="https://map.geo.admin.ch/?zoom=13&amp;E=2686094.942&amp;N=1237805.048&amp;layers=ch.kantone.cadastralwebmap-farbe,ch.swisstopo.amtliches-strassenverzeichnis,ch.bfs.gebaeude_wohnungs_register,KML||https://tinyurl.com/yy7ya4g9/ZH/0141_bdg_erw.kml" TargetMode="External"/><Relationship Id="rId227" Type="http://schemas.openxmlformats.org/officeDocument/2006/relationships/hyperlink" Target="https://map.geo.admin.ch/?zoom=13&amp;E=2686647.592&amp;N=1263448.297&amp;layers=ch.kantone.cadastralwebmap-farbe,ch.swisstopo.amtliches-strassenverzeichnis,ch.bfs.gebaeude_wohnungs_register,KML||https://tinyurl.com/yy7ya4g9/ZH/0056_bdg_erw.kml" TargetMode="External"/><Relationship Id="rId781" Type="http://schemas.openxmlformats.org/officeDocument/2006/relationships/hyperlink" Target="https://map.geo.admin.ch/?zoom=13&amp;E=2701383.983&amp;N=1246822.622&amp;layers=ch.kantone.cadastralwebmap-farbe,ch.swisstopo.amtliches-strassenverzeichnis,ch.bfs.gebaeude_wohnungs_register,KML||https://tinyurl.com/yy7ya4g9/ZH/0177_bdg_erw.kml" TargetMode="External"/><Relationship Id="rId879" Type="http://schemas.openxmlformats.org/officeDocument/2006/relationships/hyperlink" Target="https://map.geo.admin.ch/?zoom=13&amp;E=2692170.417&amp;N=1241876.063&amp;layers=ch.kantone.cadastralwebmap-farbe,ch.swisstopo.amtliches-strassenverzeichnis,ch.bfs.gebaeude_wohnungs_register,KML||https://tinyurl.com/yy7ya4g9/ZH/0195_bdg_erw.kml" TargetMode="External"/><Relationship Id="rId434" Type="http://schemas.openxmlformats.org/officeDocument/2006/relationships/hyperlink" Target="https://map.geo.admin.ch/?zoom=13&amp;E=2704092.918&amp;N=1235684.134&amp;layers=ch.kantone.cadastralwebmap-farbe,ch.swisstopo.amtliches-strassenverzeichnis,ch.bfs.gebaeude_wohnungs_register,KML||https://tinyurl.com/yy7ya4g9/ZH/0112_bdg_erw.kml" TargetMode="External"/><Relationship Id="rId641" Type="http://schemas.openxmlformats.org/officeDocument/2006/relationships/hyperlink" Target="https://map.geo.admin.ch/?zoom=13&amp;E=2691326.436&amp;N=1242420.998&amp;layers=ch.kantone.cadastralwebmap-farbe,ch.swisstopo.amtliches-strassenverzeichnis,ch.bfs.gebaeude_wohnungs_register,KML||https://tinyurl.com/yy7ya4g9/ZH/0154_bdg_erw.kml" TargetMode="External"/><Relationship Id="rId739" Type="http://schemas.openxmlformats.org/officeDocument/2006/relationships/hyperlink" Target="https://map.geo.admin.ch/?zoom=13&amp;E=2692548.201&amp;N=1235868.273&amp;layers=ch.kantone.cadastralwebmap-farbe,ch.swisstopo.amtliches-strassenverzeichnis,ch.bfs.gebaeude_wohnungs_register,KML||https://tinyurl.com/yy7ya4g9/ZH/0156_bdg_erw.kml" TargetMode="External"/><Relationship Id="rId1064" Type="http://schemas.openxmlformats.org/officeDocument/2006/relationships/hyperlink" Target="https://map.geo.admin.ch/?zoom=13&amp;E=2696121&amp;N=1263562.148&amp;layers=ch.kantone.cadastralwebmap-farbe,ch.swisstopo.amtliches-strassenverzeichnis,ch.bfs.gebaeude_wohnungs_register,KML||https://tinyurl.com/yy7ya4g9/ZH/0230_bdg_erw.kml" TargetMode="External"/><Relationship Id="rId1271" Type="http://schemas.openxmlformats.org/officeDocument/2006/relationships/hyperlink" Target="https://map.geo.admin.ch/?zoom=13&amp;E=2686862.942&amp;N=1247184.954&amp;layers=ch.kantone.cadastralwebmap-farbe,ch.swisstopo.amtliches-strassenverzeichnis,ch.bfs.gebaeude_wohnungs_register,KML||https://tinyurl.com/yy7ya4g9/ZH/0261_bdg_erw.kml" TargetMode="External"/><Relationship Id="rId1369" Type="http://schemas.openxmlformats.org/officeDocument/2006/relationships/hyperlink" Target="https://map.geo.admin.ch/?zoom=13&amp;E=2679920.715&amp;N=1249785.596&amp;layers=ch.kantone.cadastralwebmap-farbe,ch.swisstopo.amtliches-strassenverzeichnis,ch.bfs.gebaeude_wohnungs_register,KML||https://tinyurl.com/yy7ya4g9/ZH/0261_bdg_erw.kml" TargetMode="External"/><Relationship Id="rId501" Type="http://schemas.openxmlformats.org/officeDocument/2006/relationships/hyperlink" Target="https://map.geo.admin.ch/?zoom=13&amp;E=2703761.633&amp;N=1243241.58&amp;layers=ch.kantone.cadastralwebmap-farbe,ch.swisstopo.amtliches-strassenverzeichnis,ch.bfs.gebaeude_wohnungs_register,KML||https://tinyurl.com/yy7ya4g9/ZH/0121_bdg_erw.kml" TargetMode="External"/><Relationship Id="rId946" Type="http://schemas.openxmlformats.org/officeDocument/2006/relationships/hyperlink" Target="https://map.geo.admin.ch/?zoom=13&amp;E=2696188.38&amp;N=1270037.063&amp;layers=ch.kantone.cadastralwebmap-farbe,ch.swisstopo.amtliches-strassenverzeichnis,ch.bfs.gebaeude_wohnungs_register,KML||https://tinyurl.com/yy7ya4g9/ZH/0214_bdg_erw.kml" TargetMode="External"/><Relationship Id="rId1131" Type="http://schemas.openxmlformats.org/officeDocument/2006/relationships/hyperlink" Target="https://map.geo.admin.ch/?zoom=13&amp;E=2677472.975&amp;N=1250683.023&amp;layers=ch.kantone.cadastralwebmap-farbe,ch.swisstopo.amtliches-strassenverzeichnis,ch.bfs.gebaeude_wohnungs_register,KML||https://tinyurl.com/yy7ya4g9/ZH/0247_bdg_erw.kml" TargetMode="External"/><Relationship Id="rId1229" Type="http://schemas.openxmlformats.org/officeDocument/2006/relationships/hyperlink" Target="https://map.geo.admin.ch/?zoom=13&amp;E=2682121.626&amp;N=1248903.025&amp;layers=ch.kantone.cadastralwebmap-farbe,ch.swisstopo.amtliches-strassenverzeichnis,ch.bfs.gebaeude_wohnungs_register,KML||https://tinyurl.com/yy7ya4g9/ZH/0261_bdg_erw.kml" TargetMode="External"/><Relationship Id="rId75" Type="http://schemas.openxmlformats.org/officeDocument/2006/relationships/hyperlink" Target="https://map.geo.admin.ch/?zoom=13&amp;E=2682874.149&amp;N=1231478.277&amp;layers=ch.kantone.cadastralwebmap-farbe,ch.swisstopo.amtliches-strassenverzeichnis,ch.bfs.gebaeude_wohnungs_register,KML||https://tinyurl.com/yy7ya4g9/ZH/0006_bdg_erw.kml" TargetMode="External"/><Relationship Id="rId806" Type="http://schemas.openxmlformats.org/officeDocument/2006/relationships/hyperlink" Target="https://map.geo.admin.ch/?zoom=13&amp;E=2687822.936&amp;N=1248318.651&amp;layers=ch.kantone.cadastralwebmap-farbe,ch.swisstopo.amtliches-strassenverzeichnis,ch.bfs.gebaeude_wohnungs_register,KML||https://tinyurl.com/yy7ya4g9/ZH/0191_bdg_erw.kml" TargetMode="External"/><Relationship Id="rId1436" Type="http://schemas.openxmlformats.org/officeDocument/2006/relationships/hyperlink" Target="https://map.geo.admin.ch/?zoom=13&amp;E=2678703.366&amp;N=1250116.125&amp;layers=ch.kantone.cadastralwebmap-farbe,ch.swisstopo.amtliches-strassenverzeichnis,ch.bfs.gebaeude_wohnungs_register,KML||https://tinyurl.com/yy7ya4g9/ZH/0261_bdg_erw.kml" TargetMode="External"/><Relationship Id="rId1503" Type="http://schemas.openxmlformats.org/officeDocument/2006/relationships/hyperlink" Target="https://map.geo.admin.ch/?zoom=13&amp;E=2701184.364&amp;N=1264759.229&amp;layers=ch.kantone.cadastralwebmap-farbe,ch.swisstopo.amtliches-strassenverzeichnis,ch.bfs.gebaeude_wohnungs_register,KML||https://tinyurl.com/yy7ya4g9/ZH/0298_bdg_erw.kml" TargetMode="External"/><Relationship Id="rId291" Type="http://schemas.openxmlformats.org/officeDocument/2006/relationships/hyperlink" Target="https://map.geo.admin.ch/?zoom=13&amp;E=2684428.311&amp;N=1254873.353&amp;layers=ch.kantone.cadastralwebmap-farbe,ch.swisstopo.amtliches-strassenverzeichnis,ch.bfs.gebaeude_wohnungs_register,KML||https://tinyurl.com/yy7ya4g9/ZH/0066_bdg_erw.kml" TargetMode="External"/><Relationship Id="rId151" Type="http://schemas.openxmlformats.org/officeDocument/2006/relationships/hyperlink" Target="https://map.geo.admin.ch/?zoom=13&amp;E=2690858.445&amp;N=1254047.435&amp;layers=ch.kantone.cadastralwebmap-farbe,ch.swisstopo.amtliches-strassenverzeichnis,ch.bfs.gebaeude_wohnungs_register,KML||https://tinyurl.com/yy7ya4g9/ZH/0052_bdg_erw.kml" TargetMode="External"/><Relationship Id="rId389" Type="http://schemas.openxmlformats.org/officeDocument/2006/relationships/hyperlink" Target="https://map.geo.admin.ch/?zoom=13&amp;E=2682406.426&amp;N=1255819.973&amp;layers=ch.kantone.cadastralwebmap-farbe,ch.swisstopo.amtliches-strassenverzeichnis,ch.bfs.gebaeude_wohnungs_register,KML||https://tinyurl.com/yy7ya4g9/ZH/0097_bdg_erw.kml" TargetMode="External"/><Relationship Id="rId596" Type="http://schemas.openxmlformats.org/officeDocument/2006/relationships/hyperlink" Target="https://map.geo.admin.ch/?zoom=13&amp;E=2700828.929&amp;N=1234454.136&amp;layers=ch.kantone.cadastralwebmap-farbe,ch.swisstopo.amtliches-strassenverzeichnis,ch.bfs.gebaeude_wohnungs_register,KML||https://tinyurl.com/yy7ya4g9/ZH/0153_bdg_erw.kml" TargetMode="External"/><Relationship Id="rId249" Type="http://schemas.openxmlformats.org/officeDocument/2006/relationships/hyperlink" Target="https://map.geo.admin.ch/?zoom=13&amp;E=2680729.079&amp;N=1267771.806&amp;layers=ch.kantone.cadastralwebmap-farbe,ch.swisstopo.amtliches-strassenverzeichnis,ch.bfs.gebaeude_wohnungs_register,KML||https://tinyurl.com/yy7ya4g9/ZH/0058_bdg_erw.kml" TargetMode="External"/><Relationship Id="rId456" Type="http://schemas.openxmlformats.org/officeDocument/2006/relationships/hyperlink" Target="https://map.geo.admin.ch/?zoom=13&amp;E=2700820.94&amp;N=1237412.111&amp;layers=ch.kantone.cadastralwebmap-farbe,ch.swisstopo.amtliches-strassenverzeichnis,ch.bfs.gebaeude_wohnungs_register,KML||https://tinyurl.com/yy7ya4g9/ZH/0116_bdg_erw.kml" TargetMode="External"/><Relationship Id="rId663" Type="http://schemas.openxmlformats.org/officeDocument/2006/relationships/hyperlink" Target="https://map.geo.admin.ch/?zoom=13&amp;E=2686590.763&amp;N=1242140.895&amp;layers=ch.kantone.cadastralwebmap-farbe,ch.swisstopo.amtliches-strassenverzeichnis,ch.bfs.gebaeude_wohnungs_register,KML||https://tinyurl.com/yy7ya4g9/ZH/0154_bdg_erw.kml" TargetMode="External"/><Relationship Id="rId870" Type="http://schemas.openxmlformats.org/officeDocument/2006/relationships/hyperlink" Target="https://map.geo.admin.ch/?zoom=13&amp;E=2689886.709&amp;N=1245739.092&amp;layers=ch.kantone.cadastralwebmap-farbe,ch.swisstopo.amtliches-strassenverzeichnis,ch.bfs.gebaeude_wohnungs_register,KML||https://tinyurl.com/yy7ya4g9/ZH/0195_bdg_erw.kml" TargetMode="External"/><Relationship Id="rId1086" Type="http://schemas.openxmlformats.org/officeDocument/2006/relationships/hyperlink" Target="https://map.geo.admin.ch/?zoom=13&amp;E=2700640.361&amp;N=1259505.38&amp;layers=ch.kantone.cadastralwebmap-farbe,ch.swisstopo.amtliches-strassenverzeichnis,ch.bfs.gebaeude_wohnungs_register,KML||https://tinyurl.com/yy7ya4g9/ZH/0230_bdg_erw.kml" TargetMode="External"/><Relationship Id="rId1293" Type="http://schemas.openxmlformats.org/officeDocument/2006/relationships/hyperlink" Target="https://map.geo.admin.ch/?zoom=13&amp;E=2679328.994&amp;N=1249936.23&amp;layers=ch.kantone.cadastralwebmap-farbe,ch.swisstopo.amtliches-strassenverzeichnis,ch.bfs.gebaeude_wohnungs_register,KML||https://tinyurl.com/yy7ya4g9/ZH/0261_bdg_erw.kml" TargetMode="External"/><Relationship Id="rId109" Type="http://schemas.openxmlformats.org/officeDocument/2006/relationships/hyperlink" Target="https://map.geo.admin.ch/?zoom=13&amp;E=2673308.407&amp;N=1237468.291&amp;layers=ch.kantone.cadastralwebmap-farbe,ch.swisstopo.amtliches-strassenverzeichnis,ch.bfs.gebaeude_wohnungs_register,KML||https://tinyurl.com/yy7ya4g9/ZH/0011_bdg_erw.kml" TargetMode="External"/><Relationship Id="rId316" Type="http://schemas.openxmlformats.org/officeDocument/2006/relationships/hyperlink" Target="https://map.geo.admin.ch/?zoom=13&amp;E=2687915.305&amp;N=1251859.162&amp;layers=ch.kantone.cadastralwebmap-farbe,ch.swisstopo.amtliches-strassenverzeichnis,ch.bfs.gebaeude_wohnungs_register,KML||https://tinyurl.com/yy7ya4g9/ZH/0069_bdg_erw.kml" TargetMode="External"/><Relationship Id="rId523" Type="http://schemas.openxmlformats.org/officeDocument/2006/relationships/hyperlink" Target="https://map.geo.admin.ch/?zoom=13&amp;E=2686159.122&amp;N=1237202.714&amp;layers=ch.kantone.cadastralwebmap-farbe,ch.swisstopo.amtliches-strassenverzeichnis,ch.bfs.gebaeude_wohnungs_register,KML||https://tinyurl.com/yy7ya4g9/ZH/0137_bdg_erw.kml" TargetMode="External"/><Relationship Id="rId968" Type="http://schemas.openxmlformats.org/officeDocument/2006/relationships/hyperlink" Target="https://map.geo.admin.ch/?zoom=13&amp;E=2706010.269&amp;N=1255810.277&amp;layers=ch.kantone.cadastralwebmap-farbe,ch.swisstopo.amtliches-strassenverzeichnis,ch.bfs.gebaeude_wohnungs_register,KML||https://tinyurl.com/yy7ya4g9/ZH/0228_bdg_erw.kml" TargetMode="External"/><Relationship Id="rId1153" Type="http://schemas.openxmlformats.org/officeDocument/2006/relationships/hyperlink" Target="https://map.geo.admin.ch/?zoom=13&amp;E=2676278.693&amp;N=1250195.264&amp;layers=ch.kantone.cadastralwebmap-farbe,ch.swisstopo.amtliches-strassenverzeichnis,ch.bfs.gebaeude_wohnungs_register,KML||https://tinyurl.com/yy7ya4g9/ZH/0247_bdg_erw.kml" TargetMode="External"/><Relationship Id="rId97" Type="http://schemas.openxmlformats.org/officeDocument/2006/relationships/hyperlink" Target="https://map.geo.admin.ch/?zoom=13&amp;E=2675228.328&amp;N=1235861.984&amp;layers=ch.kantone.cadastralwebmap-farbe,ch.swisstopo.amtliches-strassenverzeichnis,ch.bfs.gebaeude_wohnungs_register,KML||https://tinyurl.com/yy7ya4g9/ZH/0010_bdg_erw.kml" TargetMode="External"/><Relationship Id="rId730" Type="http://schemas.openxmlformats.org/officeDocument/2006/relationships/hyperlink" Target="https://map.geo.admin.ch/?zoom=13&amp;E=2695204.673&amp;N=1234415.577&amp;layers=ch.kantone.cadastralwebmap-farbe,ch.swisstopo.amtliches-strassenverzeichnis,ch.bfs.gebaeude_wohnungs_register,KML||https://tinyurl.com/yy7ya4g9/ZH/0155_bdg_erw.kml" TargetMode="External"/><Relationship Id="rId828" Type="http://schemas.openxmlformats.org/officeDocument/2006/relationships/hyperlink" Target="https://map.geo.admin.ch/?zoom=13&amp;E=2688305.543&amp;N=1250973.473&amp;layers=ch.kantone.cadastralwebmap-farbe,ch.swisstopo.amtliches-strassenverzeichnis,ch.bfs.gebaeude_wohnungs_register,KML||https://tinyurl.com/yy7ya4g9/ZH/0191_bdg_erw.kml" TargetMode="External"/><Relationship Id="rId1013" Type="http://schemas.openxmlformats.org/officeDocument/2006/relationships/hyperlink" Target="https://map.geo.admin.ch/?zoom=13&amp;E=2701052.039&amp;N=1262359.394&amp;layers=ch.kantone.cadastralwebmap-farbe,ch.swisstopo.amtliches-strassenverzeichnis,ch.bfs.gebaeude_wohnungs_register,KML||https://tinyurl.com/yy7ya4g9/ZH/0230_bdg_erw.kml" TargetMode="External"/><Relationship Id="rId1360" Type="http://schemas.openxmlformats.org/officeDocument/2006/relationships/hyperlink" Target="https://map.geo.admin.ch/?zoom=13&amp;E=2685014.86&amp;N=1252000.684&amp;layers=ch.kantone.cadastralwebmap-farbe,ch.swisstopo.amtliches-strassenverzeichnis,ch.bfs.gebaeude_wohnungs_register,KML||https://tinyurl.com/yy7ya4g9/ZH/0261_bdg_erw.kml" TargetMode="External"/><Relationship Id="rId1458" Type="http://schemas.openxmlformats.org/officeDocument/2006/relationships/hyperlink" Target="https://map.geo.admin.ch/?zoom=13&amp;E=2685736.363&amp;N=1249115.133&amp;layers=ch.kantone.cadastralwebmap-farbe,ch.swisstopo.amtliches-strassenverzeichnis,ch.bfs.gebaeude_wohnungs_register,KML||https://tinyurl.com/yy7ya4g9/ZH/0261_bdg_erw.kml" TargetMode="External"/><Relationship Id="rId1220" Type="http://schemas.openxmlformats.org/officeDocument/2006/relationships/hyperlink" Target="https://map.geo.admin.ch/?zoom=13&amp;E=2674719.309&amp;N=1248080.115&amp;layers=ch.kantone.cadastralwebmap-farbe,ch.swisstopo.amtliches-strassenverzeichnis,ch.bfs.gebaeude_wohnungs_register,KML||https://tinyurl.com/yy7ya4g9/ZH/0250_bdg_erw.kml" TargetMode="External"/><Relationship Id="rId1318" Type="http://schemas.openxmlformats.org/officeDocument/2006/relationships/hyperlink" Target="https://map.geo.admin.ch/?zoom=13&amp;E=2681174.585&amp;N=1250787.33&amp;layers=ch.kantone.cadastralwebmap-farbe,ch.swisstopo.amtliches-strassenverzeichnis,ch.bfs.gebaeude_wohnungs_register,KML||https://tinyurl.com/yy7ya4g9/ZH/0261_bdg_erw.kml" TargetMode="External"/><Relationship Id="rId24" Type="http://schemas.openxmlformats.org/officeDocument/2006/relationships/hyperlink" Target="https://map.geo.admin.ch/?zoom=13&amp;E=2677503.289&amp;N=1236206.764&amp;layers=ch.kantone.cadastralwebmap-farbe,ch.swisstopo.amtliches-strassenverzeichnis,ch.bfs.gebaeude_wohnungs_register,KML||https://tinyurl.com/yy7ya4g9/ZH/0002_bdg_erw.kml" TargetMode="External"/><Relationship Id="rId173" Type="http://schemas.openxmlformats.org/officeDocument/2006/relationships/hyperlink" Target="https://map.geo.admin.ch/?zoom=13&amp;E=2682582.571&amp;N=1264523.362&amp;layers=ch.kantone.cadastralwebmap-farbe,ch.swisstopo.amtliches-strassenverzeichnis,ch.bfs.gebaeude_wohnungs_register,KML||https://tinyurl.com/yy7ya4g9/ZH/0053_bdg_erw.kml" TargetMode="External"/><Relationship Id="rId380" Type="http://schemas.openxmlformats.org/officeDocument/2006/relationships/hyperlink" Target="https://map.geo.admin.ch/?zoom=13&amp;E=2676939.235&amp;N=1256501.711&amp;layers=ch.kantone.cadastralwebmap-farbe,ch.swisstopo.amtliches-strassenverzeichnis,ch.bfs.gebaeude_wohnungs_register,KML||https://tinyurl.com/yy7ya4g9/ZH/0096_bdg_erw.kml" TargetMode="External"/><Relationship Id="rId240" Type="http://schemas.openxmlformats.org/officeDocument/2006/relationships/hyperlink" Target="https://map.geo.admin.ch/?zoom=13&amp;E=2680079.045&amp;N=1267637.654&amp;layers=ch.kantone.cadastralwebmap-farbe,ch.swisstopo.amtliches-strassenverzeichnis,ch.bfs.gebaeude_wohnungs_register,KML||https://tinyurl.com/yy7ya4g9/ZH/0058_bdg_erw.kml" TargetMode="External"/><Relationship Id="rId478" Type="http://schemas.openxmlformats.org/officeDocument/2006/relationships/hyperlink" Target="https://map.geo.admin.ch/?zoom=13&amp;E=2710423.631&amp;N=1239645.877&amp;layers=ch.kantone.cadastralwebmap-farbe,ch.swisstopo.amtliches-strassenverzeichnis,ch.bfs.gebaeude_wohnungs_register,KML||https://tinyurl.com/yy7ya4g9/ZH/0120_bdg_erw.kml" TargetMode="External"/><Relationship Id="rId685" Type="http://schemas.openxmlformats.org/officeDocument/2006/relationships/hyperlink" Target="https://map.geo.admin.ch/?zoom=13&amp;E=2694151.156&amp;N=1234977.574&amp;layers=ch.kantone.cadastralwebmap-farbe,ch.swisstopo.amtliches-strassenverzeichnis,ch.bfs.gebaeude_wohnungs_register,KML||https://tinyurl.com/yy7ya4g9/ZH/0155_bdg_erw.kml" TargetMode="External"/><Relationship Id="rId892" Type="http://schemas.openxmlformats.org/officeDocument/2006/relationships/hyperlink" Target="https://map.geo.admin.ch/?zoom=13&amp;E=2691707.174&amp;N=1249066.958&amp;layers=ch.kantone.cadastralwebmap-farbe,ch.swisstopo.amtliches-strassenverzeichnis,ch.bfs.gebaeude_wohnungs_register,KML||https://tinyurl.com/yy7ya4g9/ZH/0197_bdg_erw.kml" TargetMode="External"/><Relationship Id="rId100" Type="http://schemas.openxmlformats.org/officeDocument/2006/relationships/hyperlink" Target="https://map.geo.admin.ch/?zoom=13&amp;E=2674658.101&amp;N=1235448.795&amp;layers=ch.kantone.cadastralwebmap-farbe,ch.swisstopo.amtliches-strassenverzeichnis,ch.bfs.gebaeude_wohnungs_register,KML||https://tinyurl.com/yy7ya4g9/ZH/0010_bdg_erw.kml" TargetMode="External"/><Relationship Id="rId338" Type="http://schemas.openxmlformats.org/officeDocument/2006/relationships/hyperlink" Target="https://map.geo.admin.ch/?zoom=13&amp;E=2684595.883&amp;N=1260794.715&amp;layers=ch.kantone.cadastralwebmap-farbe,ch.swisstopo.amtliches-strassenverzeichnis,ch.bfs.gebaeude_wohnungs_register,KML||https://tinyurl.com/yy7ya4g9/ZH/0072_bdg_erw.kml" TargetMode="External"/><Relationship Id="rId545" Type="http://schemas.openxmlformats.org/officeDocument/2006/relationships/hyperlink" Target="https://map.geo.admin.ch/?zoom=13&amp;E=2685238.64&amp;N=1238032.262&amp;layers=ch.kantone.cadastralwebmap-farbe,ch.swisstopo.amtliches-strassenverzeichnis,ch.bfs.gebaeude_wohnungs_register,KML||https://tinyurl.com/yy7ya4g9/ZH/0141_bdg_erw.kml" TargetMode="External"/><Relationship Id="rId752" Type="http://schemas.openxmlformats.org/officeDocument/2006/relationships/hyperlink" Target="https://map.geo.admin.ch/?zoom=13&amp;E=2696863.435&amp;N=1237112.018&amp;layers=ch.kantone.cadastralwebmap-farbe,ch.swisstopo.amtliches-strassenverzeichnis,ch.bfs.gebaeude_wohnungs_register,KML||https://tinyurl.com/yy7ya4g9/ZH/0157_bdg_erw.kml" TargetMode="External"/><Relationship Id="rId1175" Type="http://schemas.openxmlformats.org/officeDocument/2006/relationships/hyperlink" Target="https://map.geo.admin.ch/?zoom=13&amp;E=2674800.091&amp;N=1248897.322&amp;layers=ch.kantone.cadastralwebmap-farbe,ch.swisstopo.amtliches-strassenverzeichnis,ch.bfs.gebaeude_wohnungs_register,KML||https://tinyurl.com/yy7ya4g9/ZH/0250_bdg_erw.kml" TargetMode="External"/><Relationship Id="rId1382" Type="http://schemas.openxmlformats.org/officeDocument/2006/relationships/hyperlink" Target="https://map.geo.admin.ch/?zoom=13&amp;E=2682672.09&amp;N=1250581.094&amp;layers=ch.kantone.cadastralwebmap-farbe,ch.swisstopo.amtliches-strassenverzeichnis,ch.bfs.gebaeude_wohnungs_register,KML||https://tinyurl.com/yy7ya4g9/ZH/0261_bdg_erw.kml" TargetMode="External"/><Relationship Id="rId405" Type="http://schemas.openxmlformats.org/officeDocument/2006/relationships/hyperlink" Target="https://map.geo.admin.ch/?zoom=13&amp;E=2677393.122&amp;N=1265104.89&amp;layers=ch.kantone.cadastralwebmap-farbe,ch.swisstopo.amtliches-strassenverzeichnis,ch.bfs.gebaeude_wohnungs_register,KML||https://tinyurl.com/yy7ya4g9/ZH/0100_bdg_erw.kml" TargetMode="External"/><Relationship Id="rId612" Type="http://schemas.openxmlformats.org/officeDocument/2006/relationships/hyperlink" Target="https://map.geo.admin.ch/?zoom=13&amp;E=2701506.832&amp;N=1234448.004&amp;layers=ch.kantone.cadastralwebmap-farbe,ch.swisstopo.amtliches-strassenverzeichnis,ch.bfs.gebaeude_wohnungs_register,KML||https://tinyurl.com/yy7ya4g9/ZH/0153_bdg_erw.kml" TargetMode="External"/><Relationship Id="rId1035" Type="http://schemas.openxmlformats.org/officeDocument/2006/relationships/hyperlink" Target="https://map.geo.admin.ch/?zoom=13&amp;E=2700940.03&amp;N=1262389.316&amp;layers=ch.kantone.cadastralwebmap-farbe,ch.swisstopo.amtliches-strassenverzeichnis,ch.bfs.gebaeude_wohnungs_register,KML||https://tinyurl.com/yy7ya4g9/ZH/0230_bdg_erw.kml" TargetMode="External"/><Relationship Id="rId1242" Type="http://schemas.openxmlformats.org/officeDocument/2006/relationships/hyperlink" Target="https://map.geo.admin.ch/?zoom=13&amp;E=2681927.707&amp;N=1249449.152&amp;layers=ch.kantone.cadastralwebmap-farbe,ch.swisstopo.amtliches-strassenverzeichnis,ch.bfs.gebaeude_wohnungs_register,KML||https://tinyurl.com/yy7ya4g9/ZH/0261_bdg_erw.kml" TargetMode="External"/><Relationship Id="rId917" Type="http://schemas.openxmlformats.org/officeDocument/2006/relationships/hyperlink" Target="https://map.geo.admin.ch/?zoom=13&amp;E=2694398.003&amp;N=1249637.599&amp;layers=ch.kantone.cadastralwebmap-farbe,ch.swisstopo.amtliches-strassenverzeichnis,ch.bfs.gebaeude_wohnungs_register,KML||https://tinyurl.com/yy7ya4g9/ZH/0199_bdg_erw.kml" TargetMode="External"/><Relationship Id="rId1102" Type="http://schemas.openxmlformats.org/officeDocument/2006/relationships/hyperlink" Target="https://map.geo.admin.ch/?zoom=13&amp;E=2675377.545&amp;N=1245244.296&amp;layers=ch.kantone.cadastralwebmap-farbe,ch.swisstopo.amtliches-strassenverzeichnis,ch.bfs.gebaeude_wohnungs_register,KML||https://tinyurl.com/yy7ya4g9/ZH/0242_bdg_erw.kml" TargetMode="External"/><Relationship Id="rId46" Type="http://schemas.openxmlformats.org/officeDocument/2006/relationships/hyperlink" Target="https://map.geo.admin.ch/?zoom=13&amp;E=2676010.208&amp;N=1236239.064&amp;layers=ch.kantone.cadastralwebmap-farbe,ch.swisstopo.amtliches-strassenverzeichnis,ch.bfs.gebaeude_wohnungs_register,KML||https://tinyurl.com/yy7ya4g9/ZH/0002_bdg_erw.kml" TargetMode="External"/><Relationship Id="rId1407" Type="http://schemas.openxmlformats.org/officeDocument/2006/relationships/hyperlink" Target="https://map.geo.admin.ch/?zoom=13&amp;E=2683543.894&amp;N=1247885.035&amp;layers=ch.kantone.cadastralwebmap-farbe,ch.swisstopo.amtliches-strassenverzeichnis,ch.bfs.gebaeude_wohnungs_register,KML||https://tinyurl.com/yy7ya4g9/ZH/0261_bdg_erw.kml" TargetMode="External"/><Relationship Id="rId195" Type="http://schemas.openxmlformats.org/officeDocument/2006/relationships/hyperlink" Target="https://map.geo.admin.ch/?zoom=13&amp;E=2682858.526&amp;N=1264322.248&amp;layers=ch.kantone.cadastralwebmap-farbe,ch.swisstopo.amtliches-strassenverzeichnis,ch.bfs.gebaeude_wohnungs_register,KML||https://tinyurl.com/yy7ya4g9/ZH/0053_bdg_erw.kml" TargetMode="External"/><Relationship Id="rId262" Type="http://schemas.openxmlformats.org/officeDocument/2006/relationships/hyperlink" Target="https://map.geo.admin.ch/?zoom=13&amp;E=2680793.285&amp;N=1262129.392&amp;layers=ch.kantone.cadastralwebmap-farbe,ch.swisstopo.amtliches-strassenverzeichnis,ch.bfs.gebaeude_wohnungs_register,KML||https://tinyurl.com/yy7ya4g9/ZH/0060_bdg_erw.kml" TargetMode="External"/><Relationship Id="rId567" Type="http://schemas.openxmlformats.org/officeDocument/2006/relationships/hyperlink" Target="https://map.geo.admin.ch/?zoom=13&amp;E=2685084.692&amp;N=1238300.989&amp;layers=ch.kantone.cadastralwebmap-farbe,ch.swisstopo.amtliches-strassenverzeichnis,ch.bfs.gebaeude_wohnungs_register,KML||https://tinyurl.com/yy7ya4g9/ZH/0141_bdg_erw.kml" TargetMode="External"/><Relationship Id="rId1197" Type="http://schemas.openxmlformats.org/officeDocument/2006/relationships/hyperlink" Target="https://map.geo.admin.ch/?zoom=13&amp;E=2674262.499&amp;N=1247993.223&amp;layers=ch.kantone.cadastralwebmap-farbe,ch.swisstopo.amtliches-strassenverzeichnis,ch.bfs.gebaeude_wohnungs_register,KML||https://tinyurl.com/yy7ya4g9/ZH/0250_bdg_erw.kml" TargetMode="External"/><Relationship Id="rId122" Type="http://schemas.openxmlformats.org/officeDocument/2006/relationships/hyperlink" Target="https://map.geo.admin.ch/?zoom=13&amp;E=2691054.686&amp;N=1278993.063&amp;layers=ch.kantone.cadastralwebmap-farbe,ch.swisstopo.amtliches-strassenverzeichnis,ch.bfs.gebaeude_wohnungs_register,KML||https://tinyurl.com/yy7ya4g9/ZH/0022_bdg_erw.kml" TargetMode="External"/><Relationship Id="rId774" Type="http://schemas.openxmlformats.org/officeDocument/2006/relationships/hyperlink" Target="https://map.geo.admin.ch/?zoom=13&amp;E=2685161.434&amp;N=1244568.48&amp;layers=ch.kantone.cadastralwebmap-farbe,ch.swisstopo.amtliches-strassenverzeichnis,ch.bfs.gebaeude_wohnungs_register,KML||https://tinyurl.com/yy7ya4g9/ZH/0161_bdg_erw.kml" TargetMode="External"/><Relationship Id="rId981" Type="http://schemas.openxmlformats.org/officeDocument/2006/relationships/hyperlink" Target="https://map.geo.admin.ch/?zoom=13&amp;E=2698714.079&amp;N=1261234.565&amp;layers=ch.kantone.cadastralwebmap-farbe,ch.swisstopo.amtliches-strassenverzeichnis,ch.bfs.gebaeude_wohnungs_register,KML||https://tinyurl.com/yy7ya4g9/ZH/0230_bdg_erw.kml" TargetMode="External"/><Relationship Id="rId1057" Type="http://schemas.openxmlformats.org/officeDocument/2006/relationships/hyperlink" Target="https://map.geo.admin.ch/?zoom=13&amp;E=2699770.147&amp;N=1263355.663&amp;layers=ch.kantone.cadastralwebmap-farbe,ch.swisstopo.amtliches-strassenverzeichnis,ch.bfs.gebaeude_wohnungs_register,KML||https://tinyurl.com/yy7ya4g9/ZH/0230_bdg_erw.kml" TargetMode="External"/><Relationship Id="rId427" Type="http://schemas.openxmlformats.org/officeDocument/2006/relationships/hyperlink" Target="https://map.geo.admin.ch/?zoom=13&amp;E=2676233.717&amp;N=1260842.867&amp;layers=ch.kantone.cadastralwebmap-farbe,ch.swisstopo.amtliches-strassenverzeichnis,ch.bfs.gebaeude_wohnungs_register,KML||https://tinyurl.com/yy7ya4g9/ZH/0101_bdg_erw.kml" TargetMode="External"/><Relationship Id="rId634" Type="http://schemas.openxmlformats.org/officeDocument/2006/relationships/hyperlink" Target="https://map.geo.admin.ch/?zoom=13&amp;E=2699087.316&amp;N=1234156.667&amp;layers=ch.kantone.cadastralwebmap-farbe,ch.swisstopo.amtliches-strassenverzeichnis,ch.bfs.gebaeude_wohnungs_register,KML||https://tinyurl.com/yy7ya4g9/ZH/0153_bdg_erw.kml" TargetMode="External"/><Relationship Id="rId841" Type="http://schemas.openxmlformats.org/officeDocument/2006/relationships/hyperlink" Target="https://map.geo.admin.ch/?zoom=13&amp;E=2694332.991&amp;N=1240349.763&amp;layers=ch.kantone.cadastralwebmap-farbe,ch.swisstopo.amtliches-strassenverzeichnis,ch.bfs.gebaeude_wohnungs_register,KML||https://tinyurl.com/yy7ya4g9/ZH/0192_bdg_erw.kml" TargetMode="External"/><Relationship Id="rId1264" Type="http://schemas.openxmlformats.org/officeDocument/2006/relationships/hyperlink" Target="https://map.geo.admin.ch/?zoom=13&amp;E=2685788.27&amp;N=1248919.625&amp;layers=ch.kantone.cadastralwebmap-farbe,ch.swisstopo.amtliches-strassenverzeichnis,ch.bfs.gebaeude_wohnungs_register,KML||https://tinyurl.com/yy7ya4g9/ZH/0261_bdg_erw.kml" TargetMode="External"/><Relationship Id="rId1471" Type="http://schemas.openxmlformats.org/officeDocument/2006/relationships/hyperlink" Target="https://map.geo.admin.ch/?zoom=13&amp;E=2686024.43&amp;N=1249268.828&amp;layers=ch.kantone.cadastralwebmap-farbe,ch.swisstopo.amtliches-strassenverzeichnis,ch.bfs.gebaeude_wohnungs_register,KML||https://tinyurl.com/yy7ya4g9/ZH/0261_bdg_erw.kml" TargetMode="External"/><Relationship Id="rId701" Type="http://schemas.openxmlformats.org/officeDocument/2006/relationships/hyperlink" Target="https://map.geo.admin.ch/?zoom=13&amp;E=2696120.272&amp;N=1234605.379&amp;layers=ch.kantone.cadastralwebmap-farbe,ch.swisstopo.amtliches-strassenverzeichnis,ch.bfs.gebaeude_wohnungs_register,KML||https://tinyurl.com/yy7ya4g9/ZH/0155_bdg_erw.kml" TargetMode="External"/><Relationship Id="rId939" Type="http://schemas.openxmlformats.org/officeDocument/2006/relationships/hyperlink" Target="https://map.geo.admin.ch/?zoom=13&amp;E=2697010.625&amp;N=1267945.801&amp;layers=ch.kantone.cadastralwebmap-farbe,ch.swisstopo.amtliches-strassenverzeichnis,ch.bfs.gebaeude_wohnungs_register,KML||https://tinyurl.com/yy7ya4g9/ZH/0214_bdg_erw.kml" TargetMode="External"/><Relationship Id="rId1124" Type="http://schemas.openxmlformats.org/officeDocument/2006/relationships/hyperlink" Target="https://map.geo.admin.ch/?zoom=13&amp;E=2673096.387&amp;N=1253202.794&amp;layers=ch.kantone.cadastralwebmap-farbe,ch.swisstopo.amtliches-strassenverzeichnis,ch.bfs.gebaeude_wohnungs_register,KML||https://tinyurl.com/yy7ya4g9/ZH/0244_bdg_erw.kml" TargetMode="External"/><Relationship Id="rId1331" Type="http://schemas.openxmlformats.org/officeDocument/2006/relationships/hyperlink" Target="https://map.geo.admin.ch/?zoom=13&amp;E=2682671.541&amp;N=1249656.489&amp;layers=ch.kantone.cadastralwebmap-farbe,ch.swisstopo.amtliches-strassenverzeichnis,ch.bfs.gebaeude_wohnungs_register,KML||https://tinyurl.com/yy7ya4g9/ZH/0261_bdg_erw.kml" TargetMode="External"/><Relationship Id="rId68" Type="http://schemas.openxmlformats.org/officeDocument/2006/relationships/hyperlink" Target="https://map.geo.admin.ch/?zoom=13&amp;E=2683205.836&amp;N=1232580.408&amp;layers=ch.kantone.cadastralwebmap-farbe,ch.swisstopo.amtliches-strassenverzeichnis,ch.bfs.gebaeude_wohnungs_register,KML||https://tinyurl.com/yy7ya4g9/ZH/0004_bdg_erw.kml" TargetMode="External"/><Relationship Id="rId1429" Type="http://schemas.openxmlformats.org/officeDocument/2006/relationships/hyperlink" Target="https://map.geo.admin.ch/?zoom=13&amp;E=2679708.235&amp;N=1249901.999&amp;layers=ch.kantone.cadastralwebmap-farbe,ch.swisstopo.amtliches-strassenverzeichnis,ch.bfs.gebaeude_wohnungs_register,KML||https://tinyurl.com/yy7ya4g9/ZH/0261_bdg_erw.kml" TargetMode="External"/><Relationship Id="rId284" Type="http://schemas.openxmlformats.org/officeDocument/2006/relationships/hyperlink" Target="https://map.geo.admin.ch/?zoom=13&amp;E=2684945.681&amp;N=1253693.701&amp;layers=ch.kantone.cadastralwebmap-farbe,ch.swisstopo.amtliches-strassenverzeichnis,ch.bfs.gebaeude_wohnungs_register,KML||https://tinyurl.com/yy7ya4g9/ZH/0066_bdg_erw.kml" TargetMode="External"/><Relationship Id="rId491" Type="http://schemas.openxmlformats.org/officeDocument/2006/relationships/hyperlink" Target="https://map.geo.admin.ch/?zoom=13&amp;E=2702719.11&amp;N=1242998.527&amp;layers=ch.kantone.cadastralwebmap-farbe,ch.swisstopo.amtliches-strassenverzeichnis,ch.bfs.gebaeude_wohnungs_register,KML||https://tinyurl.com/yy7ya4g9/ZH/0121_bdg_erw.kml" TargetMode="External"/><Relationship Id="rId144" Type="http://schemas.openxmlformats.org/officeDocument/2006/relationships/hyperlink" Target="https://map.geo.admin.ch/?zoom=13&amp;E=2690773.916&amp;N=1253735.653&amp;layers=ch.kantone.cadastralwebmap-farbe,ch.swisstopo.amtliches-strassenverzeichnis,ch.bfs.gebaeude_wohnungs_register,KML||https://tinyurl.com/yy7ya4g9/ZH/0052_bdg_erw.kml" TargetMode="External"/><Relationship Id="rId589" Type="http://schemas.openxmlformats.org/officeDocument/2006/relationships/hyperlink" Target="https://map.geo.admin.ch/?zoom=13&amp;E=2688854.371&amp;N=1238903.744&amp;layers=ch.kantone.cadastralwebmap-farbe,ch.swisstopo.amtliches-strassenverzeichnis,ch.bfs.gebaeude_wohnungs_register,KML||https://tinyurl.com/yy7ya4g9/ZH/0152_bdg_erw.kml" TargetMode="External"/><Relationship Id="rId796" Type="http://schemas.openxmlformats.org/officeDocument/2006/relationships/hyperlink" Target="https://map.geo.admin.ch/?zoom=13&amp;E=2689604.504&amp;N=1250594.062&amp;layers=ch.kantone.cadastralwebmap-farbe,ch.swisstopo.amtliches-strassenverzeichnis,ch.bfs.gebaeude_wohnungs_register,KML||https://tinyurl.com/yy7ya4g9/ZH/0191_bdg_erw.kml" TargetMode="External"/><Relationship Id="rId351" Type="http://schemas.openxmlformats.org/officeDocument/2006/relationships/hyperlink" Target="https://map.geo.admin.ch/?zoom=13&amp;E=2676060.243&amp;N=1254569.028&amp;layers=ch.kantone.cadastralwebmap-farbe,ch.swisstopo.amtliches-strassenverzeichnis,ch.bfs.gebaeude_wohnungs_register,KML||https://tinyurl.com/yy7ya4g9/ZH/0084_bdg_erw.kml" TargetMode="External"/><Relationship Id="rId449" Type="http://schemas.openxmlformats.org/officeDocument/2006/relationships/hyperlink" Target="https://map.geo.admin.ch/?zoom=13&amp;E=2701557.744&amp;N=1236698.733&amp;layers=ch.kantone.cadastralwebmap-farbe,ch.swisstopo.amtliches-strassenverzeichnis,ch.bfs.gebaeude_wohnungs_register,KML||https://tinyurl.com/yy7ya4g9/ZH/0116_bdg_erw.kml" TargetMode="External"/><Relationship Id="rId656" Type="http://schemas.openxmlformats.org/officeDocument/2006/relationships/hyperlink" Target="https://map.geo.admin.ch/?zoom=13&amp;E=2687589.154&amp;N=1240471.315&amp;layers=ch.kantone.cadastralwebmap-farbe,ch.swisstopo.amtliches-strassenverzeichnis,ch.bfs.gebaeude_wohnungs_register,KML||https://tinyurl.com/yy7ya4g9/ZH/0154_bdg_erw.kml" TargetMode="External"/><Relationship Id="rId863" Type="http://schemas.openxmlformats.org/officeDocument/2006/relationships/hyperlink" Target="https://map.geo.admin.ch/?zoom=13&amp;E=2692865.96&amp;N=1244042.237&amp;layers=ch.kantone.cadastralwebmap-farbe,ch.swisstopo.amtliches-strassenverzeichnis,ch.bfs.gebaeude_wohnungs_register,KML||https://tinyurl.com/yy7ya4g9/ZH/0195_bdg_erw.kml" TargetMode="External"/><Relationship Id="rId1079" Type="http://schemas.openxmlformats.org/officeDocument/2006/relationships/hyperlink" Target="https://map.geo.admin.ch/?zoom=13&amp;E=2696483.719&amp;N=1260527.937&amp;layers=ch.kantone.cadastralwebmap-farbe,ch.swisstopo.amtliches-strassenverzeichnis,ch.bfs.gebaeude_wohnungs_register,KML||https://tinyurl.com/yy7ya4g9/ZH/0230_bdg_erw.kml" TargetMode="External"/><Relationship Id="rId1286" Type="http://schemas.openxmlformats.org/officeDocument/2006/relationships/hyperlink" Target="https://map.geo.admin.ch/?zoom=13&amp;E=2684332.823&amp;N=1246328.195&amp;layers=ch.kantone.cadastralwebmap-farbe,ch.swisstopo.amtliches-strassenverzeichnis,ch.bfs.gebaeude_wohnungs_register,KML||https://tinyurl.com/yy7ya4g9/ZH/0261_bdg_erw.kml" TargetMode="External"/><Relationship Id="rId1493" Type="http://schemas.openxmlformats.org/officeDocument/2006/relationships/hyperlink" Target="https://map.geo.admin.ch/?zoom=13&amp;E=2693855.695&amp;N=1253960.929&amp;layers=ch.kantone.cadastralwebmap-farbe,ch.swisstopo.amtliches-strassenverzeichnis,ch.bfs.gebaeude_wohnungs_register,KML||https://tinyurl.com/yy7ya4g9/ZH/0296_bdg_erw.kml" TargetMode="External"/><Relationship Id="rId211" Type="http://schemas.openxmlformats.org/officeDocument/2006/relationships/hyperlink" Target="https://map.geo.admin.ch/?zoom=13&amp;E=2681616.824&amp;N=1269687.457&amp;layers=ch.kantone.cadastralwebmap-farbe,ch.swisstopo.amtliches-strassenverzeichnis,ch.bfs.gebaeude_wohnungs_register,KML||https://tinyurl.com/yy7ya4g9/ZH/0055_bdg_erw.kml" TargetMode="External"/><Relationship Id="rId309" Type="http://schemas.openxmlformats.org/officeDocument/2006/relationships/hyperlink" Target="https://map.geo.admin.ch/?zoom=13&amp;E=2682708.378&amp;N=1274180.098&amp;layers=ch.kantone.cadastralwebmap-farbe,ch.swisstopo.amtliches-strassenverzeichnis,ch.bfs.gebaeude_wohnungs_register,KML||https://tinyurl.com/yy7ya4g9/ZH/0067_bdg_erw.kml" TargetMode="External"/><Relationship Id="rId516" Type="http://schemas.openxmlformats.org/officeDocument/2006/relationships/hyperlink" Target="https://map.geo.admin.ch/?zoom=13&amp;E=2683721.583&amp;N=1241656.104&amp;layers=ch.kantone.cadastralwebmap-farbe,ch.swisstopo.amtliches-strassenverzeichnis,ch.bfs.gebaeude_wohnungs_register,KML||https://tinyurl.com/yy7ya4g9/ZH/0135_bdg_erw.kml" TargetMode="External"/><Relationship Id="rId1146" Type="http://schemas.openxmlformats.org/officeDocument/2006/relationships/hyperlink" Target="https://map.geo.admin.ch/?zoom=13&amp;E=2676071.37&amp;N=1249845.209&amp;layers=ch.kantone.cadastralwebmap-farbe,ch.swisstopo.amtliches-strassenverzeichnis,ch.bfs.gebaeude_wohnungs_register,KML||https://tinyurl.com/yy7ya4g9/ZH/0247_bdg_erw.kml" TargetMode="External"/><Relationship Id="rId723" Type="http://schemas.openxmlformats.org/officeDocument/2006/relationships/hyperlink" Target="https://map.geo.admin.ch/?zoom=13&amp;E=2694851.382&amp;N=1234456.575&amp;layers=ch.kantone.cadastralwebmap-farbe,ch.swisstopo.amtliches-strassenverzeichnis,ch.bfs.gebaeude_wohnungs_register,KML||https://tinyurl.com/yy7ya4g9/ZH/0155_bdg_erw.kml" TargetMode="External"/><Relationship Id="rId930" Type="http://schemas.openxmlformats.org/officeDocument/2006/relationships/hyperlink" Target="https://map.geo.admin.ch/?zoom=13&amp;E=2689462.098&amp;N=1253064.274&amp;layers=ch.kantone.cadastralwebmap-farbe,ch.swisstopo.amtliches-strassenverzeichnis,ch.bfs.gebaeude_wohnungs_register,KML||https://tinyurl.com/yy7ya4g9/ZH/0200_bdg_erw.kml" TargetMode="External"/><Relationship Id="rId1006" Type="http://schemas.openxmlformats.org/officeDocument/2006/relationships/hyperlink" Target="https://map.geo.admin.ch/?zoom=13&amp;E=2699430.437&amp;N=1259540.926&amp;layers=ch.kantone.cadastralwebmap-farbe,ch.swisstopo.amtliches-strassenverzeichnis,ch.bfs.gebaeude_wohnungs_register,KML||https://tinyurl.com/yy7ya4g9/ZH/0230_bdg_erw.kml" TargetMode="External"/><Relationship Id="rId1353" Type="http://schemas.openxmlformats.org/officeDocument/2006/relationships/hyperlink" Target="https://map.geo.admin.ch/?zoom=13&amp;E=2683110.062&amp;N=1253949.814&amp;layers=ch.kantone.cadastralwebmap-farbe,ch.swisstopo.amtliches-strassenverzeichnis,ch.bfs.gebaeude_wohnungs_register,KML||https://tinyurl.com/yy7ya4g9/ZH/0261_bdg_erw.kml" TargetMode="External"/><Relationship Id="rId1213" Type="http://schemas.openxmlformats.org/officeDocument/2006/relationships/hyperlink" Target="https://map.geo.admin.ch/?zoom=13&amp;E=2674636.859&amp;N=1246869.706&amp;layers=ch.kantone.cadastralwebmap-farbe,ch.swisstopo.amtliches-strassenverzeichnis,ch.bfs.gebaeude_wohnungs_register,KML||https://tinyurl.com/yy7ya4g9/ZH/0250_bdg_erw.kml" TargetMode="External"/><Relationship Id="rId1420" Type="http://schemas.openxmlformats.org/officeDocument/2006/relationships/hyperlink" Target="https://map.geo.admin.ch/?zoom=13&amp;E=2681748.545&amp;N=1247378.366&amp;layers=ch.kantone.cadastralwebmap-farbe,ch.swisstopo.amtliches-strassenverzeichnis,ch.bfs.gebaeude_wohnungs_register,KML||https://tinyurl.com/yy7ya4g9/ZH/0261_bdg_erw.kml" TargetMode="External"/><Relationship Id="rId17" Type="http://schemas.openxmlformats.org/officeDocument/2006/relationships/hyperlink" Target="https://map.geo.admin.ch/?zoom=13&amp;E=2675405.115&amp;N=1237836.985&amp;layers=ch.kantone.cadastralwebmap-farbe,ch.swisstopo.amtliches-strassenverzeichnis,ch.bfs.gebaeude_wohnungs_register,KML||https://tinyurl.com/yy7ya4g9/ZH/0002_bdg_erw.kml" TargetMode="External"/><Relationship Id="rId166" Type="http://schemas.openxmlformats.org/officeDocument/2006/relationships/hyperlink" Target="https://map.geo.admin.ch/?zoom=13&amp;E=2682704.699&amp;N=1263601.292&amp;layers=ch.kantone.cadastralwebmap-farbe,ch.swisstopo.amtliches-strassenverzeichnis,ch.bfs.gebaeude_wohnungs_register,KML||https://tinyurl.com/yy7ya4g9/ZH/0053_bdg_erw.kml" TargetMode="External"/><Relationship Id="rId373" Type="http://schemas.openxmlformats.org/officeDocument/2006/relationships/hyperlink" Target="https://map.geo.admin.ch/?zoom=13&amp;E=2671509.91&amp;N=1257221.679&amp;layers=ch.kantone.cadastralwebmap-farbe,ch.swisstopo.amtliches-strassenverzeichnis,ch.bfs.gebaeude_wohnungs_register,KML||https://tinyurl.com/yy7ya4g9/ZH/0094_bdg_erw.kml" TargetMode="External"/><Relationship Id="rId580" Type="http://schemas.openxmlformats.org/officeDocument/2006/relationships/hyperlink" Target="https://map.geo.admin.ch/?zoom=13&amp;E=2685407.414&amp;N=1238952.91&amp;layers=ch.kantone.cadastralwebmap-farbe,ch.swisstopo.amtliches-strassenverzeichnis,ch.bfs.gebaeude_wohnungs_register,KML||https://tinyurl.com/yy7ya4g9/ZH/0141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684812.653&amp;N=1267440.749&amp;layers=ch.kantone.cadastralwebmap-farbe,ch.swisstopo.amtliches-strassenverzeichnis,ch.bfs.gebaeude_wohnungs_register,KML||https://tinyurl.com/yy7ya4g9/ZH/0057_bdg_erw.kml" TargetMode="External"/><Relationship Id="rId440" Type="http://schemas.openxmlformats.org/officeDocument/2006/relationships/hyperlink" Target="https://map.geo.admin.ch/?zoom=13&amp;E=2701577.042&amp;N=1241050.267&amp;layers=ch.kantone.cadastralwebmap-farbe,ch.swisstopo.amtliches-strassenverzeichnis,ch.bfs.gebaeude_wohnungs_register,KML||https://tinyurl.com/yy7ya4g9/ZH/0115_bdg_erw.kml" TargetMode="External"/><Relationship Id="rId678" Type="http://schemas.openxmlformats.org/officeDocument/2006/relationships/hyperlink" Target="https://map.geo.admin.ch/?zoom=13&amp;E=2695757.507&amp;N=1234301.479&amp;layers=ch.kantone.cadastralwebmap-farbe,ch.swisstopo.amtliches-strassenverzeichnis,ch.bfs.gebaeude_wohnungs_register,KML||https://tinyurl.com/yy7ya4g9/ZH/0155_bdg_erw.kml" TargetMode="External"/><Relationship Id="rId885" Type="http://schemas.openxmlformats.org/officeDocument/2006/relationships/hyperlink" Target="https://map.geo.admin.ch/?zoom=13&amp;E=2692213.199&amp;N=1248152.813&amp;layers=ch.kantone.cadastralwebmap-farbe,ch.swisstopo.amtliches-strassenverzeichnis,ch.bfs.gebaeude_wohnungs_register,KML||https://tinyurl.com/yy7ya4g9/ZH/0197_bdg_erw.kml" TargetMode="External"/><Relationship Id="rId1070" Type="http://schemas.openxmlformats.org/officeDocument/2006/relationships/hyperlink" Target="https://map.geo.admin.ch/?zoom=13&amp;E=2697929.348&amp;N=1262485.206&amp;layers=ch.kantone.cadastralwebmap-farbe,ch.swisstopo.amtliches-strassenverzeichnis,ch.bfs.gebaeude_wohnungs_register,KML||https://tinyurl.com/yy7ya4g9/ZH/0230_bdg_erw.kml" TargetMode="External"/><Relationship Id="rId300" Type="http://schemas.openxmlformats.org/officeDocument/2006/relationships/hyperlink" Target="https://map.geo.admin.ch/?zoom=13&amp;E=2683001.909&amp;N=1273771.95&amp;layers=ch.kantone.cadastralwebmap-farbe,ch.swisstopo.amtliches-strassenverzeichnis,ch.bfs.gebaeude_wohnungs_register,KML||https://tinyurl.com/yy7ya4g9/ZH/0067_bdg_erw.kml" TargetMode="External"/><Relationship Id="rId538" Type="http://schemas.openxmlformats.org/officeDocument/2006/relationships/hyperlink" Target="https://map.geo.admin.ch/?zoom=13&amp;E=2684361.255&amp;N=1239524.725&amp;layers=ch.kantone.cadastralwebmap-farbe,ch.swisstopo.amtliches-strassenverzeichnis,ch.bfs.gebaeude_wohnungs_register,KML||https://tinyurl.com/yy7ya4g9/ZH/0139_bdg_erw.kml" TargetMode="External"/><Relationship Id="rId745" Type="http://schemas.openxmlformats.org/officeDocument/2006/relationships/hyperlink" Target="https://map.geo.admin.ch/?zoom=13&amp;E=2689917.638&amp;N=1236688.883&amp;layers=ch.kantone.cadastralwebmap-farbe,ch.swisstopo.amtliches-strassenverzeichnis,ch.bfs.gebaeude_wohnungs_register,KML||https://tinyurl.com/yy7ya4g9/ZH/0156_bdg_erw.kml" TargetMode="External"/><Relationship Id="rId952" Type="http://schemas.openxmlformats.org/officeDocument/2006/relationships/hyperlink" Target="https://map.geo.admin.ch/?zoom=13&amp;E=2691859.223&amp;N=1263678.209&amp;layers=ch.kantone.cadastralwebmap-farbe,ch.swisstopo.amtliches-strassenverzeichnis,ch.bfs.gebaeude_wohnungs_register,KML||https://tinyurl.com/yy7ya4g9/ZH/0223_bdg_erw.kml" TargetMode="External"/><Relationship Id="rId1168" Type="http://schemas.openxmlformats.org/officeDocument/2006/relationships/hyperlink" Target="https://map.geo.admin.ch/?zoom=13&amp;E=2675196.453&amp;N=1248783.999&amp;layers=ch.kantone.cadastralwebmap-farbe,ch.swisstopo.amtliches-strassenverzeichnis,ch.bfs.gebaeude_wohnungs_register,KML||https://tinyurl.com/yy7ya4g9/ZH/0250_bdg_erw.kml" TargetMode="External"/><Relationship Id="rId1375" Type="http://schemas.openxmlformats.org/officeDocument/2006/relationships/hyperlink" Target="https://map.geo.admin.ch/?zoom=13&amp;E=2682000.283&amp;N=1246494.671&amp;layers=ch.kantone.cadastralwebmap-farbe,ch.swisstopo.amtliches-strassenverzeichnis,ch.bfs.gebaeude_wohnungs_register,KML||https://tinyurl.com/yy7ya4g9/ZH/0261_bdg_erw.kml" TargetMode="External"/><Relationship Id="rId81" Type="http://schemas.openxmlformats.org/officeDocument/2006/relationships/hyperlink" Target="https://map.geo.admin.ch/?zoom=13&amp;E=2677415.89&amp;N=1231062.985&amp;layers=ch.kantone.cadastralwebmap-farbe,ch.swisstopo.amtliches-strassenverzeichnis,ch.bfs.gebaeude_wohnungs_register,KML||https://tinyurl.com/yy7ya4g9/ZH/0007_bdg_erw.kml" TargetMode="External"/><Relationship Id="rId605" Type="http://schemas.openxmlformats.org/officeDocument/2006/relationships/hyperlink" Target="https://map.geo.admin.ch/?zoom=13&amp;E=2701434.622&amp;N=1233537.131&amp;layers=ch.kantone.cadastralwebmap-farbe,ch.swisstopo.amtliches-strassenverzeichnis,ch.bfs.gebaeude_wohnungs_register,KML||https://tinyurl.com/yy7ya4g9/ZH/0153_bdg_erw.kml" TargetMode="External"/><Relationship Id="rId812" Type="http://schemas.openxmlformats.org/officeDocument/2006/relationships/hyperlink" Target="https://map.geo.admin.ch/?zoom=13&amp;E=2689575.779&amp;N=1250758.755&amp;layers=ch.kantone.cadastralwebmap-farbe,ch.swisstopo.amtliches-strassenverzeichnis,ch.bfs.gebaeude_wohnungs_register,KML||https://tinyurl.com/yy7ya4g9/ZH/0191_bdg_erw.kml" TargetMode="External"/><Relationship Id="rId1028" Type="http://schemas.openxmlformats.org/officeDocument/2006/relationships/hyperlink" Target="https://map.geo.admin.ch/?zoom=13&amp;E=2699262.087&amp;N=1262933.816&amp;layers=ch.kantone.cadastralwebmap-farbe,ch.swisstopo.amtliches-strassenverzeichnis,ch.bfs.gebaeude_wohnungs_register,KML||https://tinyurl.com/yy7ya4g9/ZH/0230_bdg_erw.kml" TargetMode="External"/><Relationship Id="rId1235" Type="http://schemas.openxmlformats.org/officeDocument/2006/relationships/hyperlink" Target="https://map.geo.admin.ch/?zoom=13&amp;E=2682113.935&amp;N=1249064.49&amp;layers=ch.kantone.cadastralwebmap-farbe,ch.swisstopo.amtliches-strassenverzeichnis,ch.bfs.gebaeude_wohnungs_register,KML||https://tinyurl.com/yy7ya4g9/ZH/0261_bdg_erw.kml" TargetMode="External"/><Relationship Id="rId1442" Type="http://schemas.openxmlformats.org/officeDocument/2006/relationships/hyperlink" Target="https://map.geo.admin.ch/?zoom=13&amp;E=2682634.823&amp;N=1250033.458&amp;layers=ch.kantone.cadastralwebmap-farbe,ch.swisstopo.amtliches-strassenverzeichnis,ch.bfs.gebaeude_wohnungs_register,KML||https://tinyurl.com/yy7ya4g9/ZH/0261_bdg_erw.kml" TargetMode="External"/><Relationship Id="rId1302" Type="http://schemas.openxmlformats.org/officeDocument/2006/relationships/hyperlink" Target="https://map.geo.admin.ch/?zoom=13&amp;E=2680195.188&amp;N=1249900.132&amp;layers=ch.kantone.cadastralwebmap-farbe,ch.swisstopo.amtliches-strassenverzeichnis,ch.bfs.gebaeude_wohnungs_register,KML||https://tinyurl.com/yy7ya4g9/ZH/0261_bdg_erw.kml" TargetMode="External"/><Relationship Id="rId39" Type="http://schemas.openxmlformats.org/officeDocument/2006/relationships/hyperlink" Target="https://map.geo.admin.ch/?zoom=13&amp;E=2676827.143&amp;N=1236673.437&amp;layers=ch.kantone.cadastralwebmap-farbe,ch.swisstopo.amtliches-strassenverzeichnis,ch.bfs.gebaeude_wohnungs_register,KML||https://tinyurl.com/yy7ya4g9/ZH/0002_bdg_erw.kml" TargetMode="External"/><Relationship Id="rId188" Type="http://schemas.openxmlformats.org/officeDocument/2006/relationships/hyperlink" Target="https://map.geo.admin.ch/?zoom=13&amp;E=2684161.061&amp;N=1265098.748&amp;layers=ch.kantone.cadastralwebmap-farbe,ch.swisstopo.amtliches-strassenverzeichnis,ch.bfs.gebaeude_wohnungs_register,KML||https://tinyurl.com/yy7ya4g9/ZH/0053_bdg_erw.kml" TargetMode="External"/><Relationship Id="rId395" Type="http://schemas.openxmlformats.org/officeDocument/2006/relationships/hyperlink" Target="https://map.geo.admin.ch/?zoom=13&amp;E=2677226.161&amp;N=1264637.334&amp;layers=ch.kantone.cadastralwebmap-farbe,ch.swisstopo.amtliches-strassenverzeichnis,ch.bfs.gebaeude_wohnungs_register,KML||https://tinyurl.com/yy7ya4g9/ZH/0100_bdg_erw.kml" TargetMode="External"/><Relationship Id="rId255" Type="http://schemas.openxmlformats.org/officeDocument/2006/relationships/hyperlink" Target="https://map.geo.admin.ch/?zoom=13&amp;E=2679854.521&amp;N=1268418.024&amp;layers=ch.kantone.cadastralwebmap-farbe,ch.swisstopo.amtliches-strassenverzeichnis,ch.bfs.gebaeude_wohnungs_register,KML||https://tinyurl.com/yy7ya4g9/ZH/0058_bdg_erw.kml" TargetMode="External"/><Relationship Id="rId462" Type="http://schemas.openxmlformats.org/officeDocument/2006/relationships/hyperlink" Target="https://map.geo.admin.ch/?zoom=13&amp;E=2706514.727&amp;N=1239827.16&amp;layers=ch.kantone.cadastralwebmap-farbe,ch.swisstopo.amtliches-strassenverzeichnis,ch.bfs.gebaeude_wohnungs_register,KML||https://tinyurl.com/yy7ya4g9/ZH/0117_bdg_erw.kml" TargetMode="External"/><Relationship Id="rId1092" Type="http://schemas.openxmlformats.org/officeDocument/2006/relationships/hyperlink" Target="https://map.geo.admin.ch/?zoom=13&amp;E=2699363.626&amp;N=1258388.237&amp;layers=ch.kantone.cadastralwebmap-farbe,ch.swisstopo.amtliches-strassenverzeichnis,ch.bfs.gebaeude_wohnungs_register,KML||https://tinyurl.com/yy7ya4g9/ZH/0230_bdg_erw.kml" TargetMode="External"/><Relationship Id="rId1397" Type="http://schemas.openxmlformats.org/officeDocument/2006/relationships/hyperlink" Target="https://map.geo.admin.ch/?zoom=13&amp;E=2687891.677&amp;N=1246233.504&amp;layers=ch.kantone.cadastralwebmap-farbe,ch.swisstopo.amtliches-strassenverzeichnis,ch.bfs.gebaeude_wohnungs_register,KML||https://tinyurl.com/yy7ya4g9/ZH/0261_bdg_erw.kml" TargetMode="External"/><Relationship Id="rId115" Type="http://schemas.openxmlformats.org/officeDocument/2006/relationships/hyperlink" Target="https://map.geo.admin.ch/?zoom=13&amp;E=2680077.715&amp;N=1232993.762&amp;layers=ch.kantone.cadastralwebmap-farbe,ch.swisstopo.amtliches-strassenverzeichnis,ch.bfs.gebaeude_wohnungs_register,KML||https://tinyurl.com/yy7ya4g9/ZH/0012_bdg_erw.kml" TargetMode="External"/><Relationship Id="rId322" Type="http://schemas.openxmlformats.org/officeDocument/2006/relationships/hyperlink" Target="https://map.geo.admin.ch/?zoom=13&amp;E=2684678.848&amp;N=1259089.516&amp;layers=ch.kantone.cadastralwebmap-farbe,ch.swisstopo.amtliches-strassenverzeichnis,ch.bfs.gebaeude_wohnungs_register,KML||https://tinyurl.com/yy7ya4g9/ZH/0072_bdg_erw.kml" TargetMode="External"/><Relationship Id="rId767" Type="http://schemas.openxmlformats.org/officeDocument/2006/relationships/hyperlink" Target="https://map.geo.admin.ch/?zoom=13&amp;E=2698102.717&amp;N=1232577.371&amp;layers=ch.kantone.cadastralwebmap-farbe,ch.swisstopo.amtliches-strassenverzeichnis,ch.bfs.gebaeude_wohnungs_register,KML||https://tinyurl.com/yy7ya4g9/ZH/0158_bdg_erw.kml" TargetMode="External"/><Relationship Id="rId974" Type="http://schemas.openxmlformats.org/officeDocument/2006/relationships/hyperlink" Target="https://map.geo.admin.ch/?zoom=13&amp;E=2705696.987&amp;N=1255891.748&amp;layers=ch.kantone.cadastralwebmap-farbe,ch.swisstopo.amtliches-strassenverzeichnis,ch.bfs.gebaeude_wohnungs_register,KML||https://tinyurl.com/yy7ya4g9/ZH/0228_bdg_erw.kml" TargetMode="External"/><Relationship Id="rId627" Type="http://schemas.openxmlformats.org/officeDocument/2006/relationships/hyperlink" Target="https://map.geo.admin.ch/?zoom=13&amp;E=2700563.207&amp;N=1234548.08&amp;layers=ch.kantone.cadastralwebmap-farbe,ch.swisstopo.amtliches-strassenverzeichnis,ch.bfs.gebaeude_wohnungs_register,KML||https://tinyurl.com/yy7ya4g9/ZH/0153_bdg_erw.kml" TargetMode="External"/><Relationship Id="rId834" Type="http://schemas.openxmlformats.org/officeDocument/2006/relationships/hyperlink" Target="https://map.geo.admin.ch/?zoom=13&amp;E=2689730.416&amp;N=1249867.102&amp;layers=ch.kantone.cadastralwebmap-farbe,ch.swisstopo.amtliches-strassenverzeichnis,ch.bfs.gebaeude_wohnungs_register,KML||https://tinyurl.com/yy7ya4g9/ZH/0191_bdg_erw.kml" TargetMode="External"/><Relationship Id="rId1257" Type="http://schemas.openxmlformats.org/officeDocument/2006/relationships/hyperlink" Target="https://map.geo.admin.ch/?zoom=13&amp;E=2684373.351&amp;N=1247731.727&amp;layers=ch.kantone.cadastralwebmap-farbe,ch.swisstopo.amtliches-strassenverzeichnis,ch.bfs.gebaeude_wohnungs_register,KML||https://tinyurl.com/yy7ya4g9/ZH/0261_bdg_erw.kml" TargetMode="External"/><Relationship Id="rId1464" Type="http://schemas.openxmlformats.org/officeDocument/2006/relationships/hyperlink" Target="https://map.geo.admin.ch/?zoom=13&amp;E=2683803.11&amp;N=1245948.041&amp;layers=ch.kantone.cadastralwebmap-farbe,ch.swisstopo.amtliches-strassenverzeichnis,ch.bfs.gebaeude_wohnungs_register,KML||https://tinyurl.com/yy7ya4g9/ZH/0261_bdg_erw.kml" TargetMode="External"/><Relationship Id="rId901" Type="http://schemas.openxmlformats.org/officeDocument/2006/relationships/hyperlink" Target="https://map.geo.admin.ch/?zoom=13&amp;E=2698810.3&amp;N=1246751.9&amp;layers=ch.kantone.cadastralwebmap-farbe,ch.swisstopo.amtliches-strassenverzeichnis,ch.bfs.gebaeude_wohnungs_register,KML||https://tinyurl.com/yy7ya4g9/ZH/0198_bdg_erw.kml" TargetMode="External"/><Relationship Id="rId1117" Type="http://schemas.openxmlformats.org/officeDocument/2006/relationships/hyperlink" Target="https://map.geo.admin.ch/?zoom=13&amp;E=2671898.772&amp;N=1252035.732&amp;layers=ch.kantone.cadastralwebmap-farbe,ch.swisstopo.amtliches-strassenverzeichnis,ch.bfs.gebaeude_wohnungs_register,KML||https://tinyurl.com/yy7ya4g9/ZH/0243_bdg_erw.kml" TargetMode="External"/><Relationship Id="rId1324" Type="http://schemas.openxmlformats.org/officeDocument/2006/relationships/hyperlink" Target="https://map.geo.admin.ch/?zoom=13&amp;E=2679787.13&amp;N=1250407.624&amp;layers=ch.kantone.cadastralwebmap-farbe,ch.swisstopo.amtliches-strassenverzeichnis,ch.bfs.gebaeude_wohnungs_register,KML||https://tinyurl.com/yy7ya4g9/ZH/0261_bdg_erw.kml" TargetMode="External"/><Relationship Id="rId30" Type="http://schemas.openxmlformats.org/officeDocument/2006/relationships/hyperlink" Target="https://map.geo.admin.ch/?zoom=13&amp;E=2676694.542&amp;N=1238078.622&amp;layers=ch.kantone.cadastralwebmap-farbe,ch.swisstopo.amtliches-strassenverzeichnis,ch.bfs.gebaeude_wohnungs_register,KML||https://tinyurl.com/yy7ya4g9/ZH/0002_bdg_erw.kml" TargetMode="External"/><Relationship Id="rId277" Type="http://schemas.openxmlformats.org/officeDocument/2006/relationships/hyperlink" Target="https://map.geo.admin.ch/?zoom=13&amp;E=2680705.413&amp;N=1271485.84&amp;layers=ch.kantone.cadastralwebmap-farbe,ch.swisstopo.amtliches-strassenverzeichnis,ch.bfs.gebaeude_wohnungs_register,KML||https://tinyurl.com/yy7ya4g9/ZH/0061_bdg_erw.kml" TargetMode="External"/><Relationship Id="rId484" Type="http://schemas.openxmlformats.org/officeDocument/2006/relationships/hyperlink" Target="https://map.geo.admin.ch/?zoom=13&amp;E=2704390.522&amp;N=1243031.477&amp;layers=ch.kantone.cadastralwebmap-farbe,ch.swisstopo.amtliches-strassenverzeichnis,ch.bfs.gebaeude_wohnungs_register,KML||https://tinyurl.com/yy7ya4g9/ZH/0121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6907</v>
      </c>
      <c r="AW1" s="245" t="s">
        <v>94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7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80"/>
      <c r="AT2" s="180"/>
      <c r="AU2" s="180"/>
      <c r="AV2" s="5"/>
      <c r="AW2" s="181"/>
      <c r="AX2" s="248" t="s">
        <v>95</v>
      </c>
      <c r="AY2" s="248"/>
      <c r="AZ2" s="248"/>
      <c r="BA2" s="248"/>
      <c r="BB2" s="248"/>
      <c r="BC2" s="32"/>
      <c r="BD2" s="33"/>
      <c r="BE2" s="248" t="s">
        <v>96</v>
      </c>
      <c r="BF2" s="248"/>
      <c r="BG2" s="248"/>
      <c r="BH2" s="248"/>
      <c r="BI2" s="248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2"/>
      <c r="AT3" s="183"/>
      <c r="AU3" s="184"/>
      <c r="AV3" s="5"/>
      <c r="AW3" s="51"/>
      <c r="AX3" s="249"/>
      <c r="AY3" s="249"/>
      <c r="AZ3" s="249"/>
      <c r="BA3" s="249"/>
      <c r="BB3" s="249"/>
      <c r="BC3" s="47"/>
      <c r="BD3" s="48"/>
      <c r="BE3" s="249"/>
      <c r="BF3" s="249"/>
      <c r="BG3" s="249"/>
      <c r="BH3" s="249"/>
      <c r="BI3" s="249"/>
      <c r="BJ3" s="185"/>
      <c r="BK3" s="5"/>
    </row>
    <row r="4" spans="1:63" ht="33.75" customHeight="1" x14ac:dyDescent="0.25">
      <c r="A4" s="49"/>
      <c r="B4" s="250" t="s">
        <v>23</v>
      </c>
      <c r="C4" s="250"/>
      <c r="D4" s="250"/>
      <c r="E4" s="50" t="s">
        <v>97</v>
      </c>
      <c r="F4" s="50" t="s">
        <v>98</v>
      </c>
      <c r="G4" s="50"/>
      <c r="H4" s="51"/>
      <c r="I4" s="251" t="s">
        <v>99</v>
      </c>
      <c r="J4" s="251"/>
      <c r="K4" s="251"/>
      <c r="L4" s="52"/>
      <c r="M4" s="51"/>
      <c r="N4" s="251" t="s">
        <v>100</v>
      </c>
      <c r="O4" s="251"/>
      <c r="P4" s="251"/>
      <c r="Q4" s="52"/>
      <c r="R4" s="51"/>
      <c r="S4" s="251" t="s">
        <v>101</v>
      </c>
      <c r="T4" s="251"/>
      <c r="U4" s="251"/>
      <c r="V4" s="52"/>
      <c r="W4" s="51"/>
      <c r="X4" s="251" t="s">
        <v>102</v>
      </c>
      <c r="Y4" s="251"/>
      <c r="Z4" s="251"/>
      <c r="AA4" s="52"/>
      <c r="AB4" s="53"/>
      <c r="AC4" s="251" t="s">
        <v>103</v>
      </c>
      <c r="AD4" s="251"/>
      <c r="AE4" s="251"/>
      <c r="AF4" s="54"/>
      <c r="AG4" s="55"/>
      <c r="AH4" s="251" t="s">
        <v>104</v>
      </c>
      <c r="AI4" s="251"/>
      <c r="AJ4" s="251"/>
      <c r="AK4" s="56"/>
      <c r="AL4" s="57"/>
      <c r="AM4" s="55"/>
      <c r="AN4" s="252" t="s">
        <v>105</v>
      </c>
      <c r="AO4" s="252"/>
      <c r="AP4" s="252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53" t="s">
        <v>108</v>
      </c>
      <c r="AZ4" s="253"/>
      <c r="BA4" s="253" t="s">
        <v>109</v>
      </c>
      <c r="BB4" s="253"/>
      <c r="BC4" s="61"/>
      <c r="BD4" s="62"/>
      <c r="BE4" s="59" t="s">
        <v>107</v>
      </c>
      <c r="BF4" s="253" t="s">
        <v>108</v>
      </c>
      <c r="BG4" s="253"/>
      <c r="BH4" s="253" t="s">
        <v>109</v>
      </c>
      <c r="BI4" s="253"/>
      <c r="BJ4" s="185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5"/>
      <c r="AV5" s="5"/>
      <c r="AW5" s="51"/>
      <c r="AX5" s="5"/>
      <c r="AY5" s="186"/>
      <c r="AZ5" s="187"/>
      <c r="BA5" s="5"/>
      <c r="BB5" s="5"/>
      <c r="BC5" s="185"/>
      <c r="BD5" s="51"/>
      <c r="BE5" s="5"/>
      <c r="BF5" s="186"/>
      <c r="BG5" s="187"/>
      <c r="BH5" s="5"/>
      <c r="BI5" s="5"/>
      <c r="BJ5" s="185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266443</v>
      </c>
      <c r="F6" s="3">
        <v>273112</v>
      </c>
      <c r="G6" s="3"/>
      <c r="H6" s="76"/>
      <c r="I6" s="3">
        <v>2</v>
      </c>
      <c r="J6" s="3"/>
      <c r="K6" s="188">
        <v>7.506295905690898E-6</v>
      </c>
      <c r="L6" s="77"/>
      <c r="M6" s="76"/>
      <c r="N6" s="3">
        <v>0</v>
      </c>
      <c r="O6" s="3"/>
      <c r="P6" s="188">
        <v>0</v>
      </c>
      <c r="Q6" s="77"/>
      <c r="R6" s="76"/>
      <c r="S6" s="3">
        <v>3</v>
      </c>
      <c r="T6" s="3"/>
      <c r="U6" s="188">
        <v>1.1259443858536348E-5</v>
      </c>
      <c r="V6" s="77"/>
      <c r="W6" s="76"/>
      <c r="X6" s="3">
        <v>747</v>
      </c>
      <c r="Y6" s="3"/>
      <c r="Z6" s="188">
        <v>2.7351416268783504E-3</v>
      </c>
      <c r="AA6" s="77"/>
      <c r="AB6" s="78"/>
      <c r="AC6" s="79">
        <v>1354</v>
      </c>
      <c r="AD6" s="80"/>
      <c r="AE6" s="81">
        <v>5.0819999999999997E-3</v>
      </c>
      <c r="AF6" s="82"/>
      <c r="AG6" s="83"/>
      <c r="AH6" s="79">
        <v>450</v>
      </c>
      <c r="AI6" s="79"/>
      <c r="AJ6" s="81">
        <v>1.689E-3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9">
        <v>1256</v>
      </c>
      <c r="AU6" s="190"/>
      <c r="AV6" s="3"/>
      <c r="AW6" s="76"/>
      <c r="AX6" s="189">
        <v>104895</v>
      </c>
      <c r="AY6" s="189">
        <v>101337</v>
      </c>
      <c r="AZ6" s="87">
        <v>0.96608036608036607</v>
      </c>
      <c r="BA6" s="189">
        <v>99550</v>
      </c>
      <c r="BB6" s="191">
        <v>0.94904428237761573</v>
      </c>
      <c r="BC6" s="192"/>
      <c r="BD6" s="193"/>
      <c r="BE6" s="189">
        <v>49760</v>
      </c>
      <c r="BF6" s="189">
        <v>47005</v>
      </c>
      <c r="BG6" s="191">
        <v>0.94463424437299037</v>
      </c>
      <c r="BH6" s="189">
        <v>46658</v>
      </c>
      <c r="BI6" s="191">
        <v>0.93766077170418005</v>
      </c>
      <c r="BJ6" s="185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9600</v>
      </c>
      <c r="F7" s="31">
        <v>9761</v>
      </c>
      <c r="G7" s="194"/>
      <c r="H7" s="49"/>
      <c r="I7" s="31">
        <v>0</v>
      </c>
      <c r="J7" s="31"/>
      <c r="K7" s="188">
        <v>0</v>
      </c>
      <c r="L7" s="89"/>
      <c r="M7" s="49"/>
      <c r="N7" s="31">
        <v>0</v>
      </c>
      <c r="O7" s="31"/>
      <c r="P7" s="188">
        <v>0</v>
      </c>
      <c r="Q7" s="89"/>
      <c r="R7" s="49"/>
      <c r="S7" s="31">
        <v>0</v>
      </c>
      <c r="T7" s="31"/>
      <c r="U7" s="188">
        <v>0</v>
      </c>
      <c r="V7" s="89"/>
      <c r="W7" s="49"/>
      <c r="X7" s="31">
        <v>0</v>
      </c>
      <c r="Y7" s="31"/>
      <c r="Z7" s="188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5">
        <v>3</v>
      </c>
      <c r="AU7" s="196"/>
      <c r="AV7" s="5"/>
      <c r="AW7" s="51"/>
      <c r="AX7" s="195">
        <v>3940</v>
      </c>
      <c r="AY7" s="195">
        <v>3937</v>
      </c>
      <c r="AZ7" s="100">
        <v>0.99923857868020305</v>
      </c>
      <c r="BA7" s="195">
        <v>3818</v>
      </c>
      <c r="BB7" s="197">
        <v>0.96903553299492384</v>
      </c>
      <c r="BC7" s="198"/>
      <c r="BD7" s="199"/>
      <c r="BE7" s="195">
        <v>2722</v>
      </c>
      <c r="BF7" s="195">
        <v>2721</v>
      </c>
      <c r="BG7" s="197">
        <v>0.9996326230712711</v>
      </c>
      <c r="BH7" s="195">
        <v>2675</v>
      </c>
      <c r="BI7" s="197">
        <v>0.98273328434974283</v>
      </c>
      <c r="BJ7" s="185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27802</v>
      </c>
      <c r="F8" s="3">
        <v>28175</v>
      </c>
      <c r="G8" s="191"/>
      <c r="H8" s="76"/>
      <c r="I8" s="3">
        <v>0</v>
      </c>
      <c r="J8" s="3"/>
      <c r="K8" s="188">
        <v>0</v>
      </c>
      <c r="L8" s="77"/>
      <c r="M8" s="76"/>
      <c r="N8" s="3">
        <v>0</v>
      </c>
      <c r="O8" s="3"/>
      <c r="P8" s="188">
        <v>0</v>
      </c>
      <c r="Q8" s="77"/>
      <c r="R8" s="76"/>
      <c r="S8" s="3">
        <v>3</v>
      </c>
      <c r="T8" s="3"/>
      <c r="U8" s="188">
        <v>1.0790590604992446E-4</v>
      </c>
      <c r="V8" s="77"/>
      <c r="W8" s="76"/>
      <c r="X8" s="3">
        <v>20</v>
      </c>
      <c r="Y8" s="3"/>
      <c r="Z8" s="188">
        <v>7.0984915705412602E-4</v>
      </c>
      <c r="AA8" s="77"/>
      <c r="AB8" s="101"/>
      <c r="AC8" s="102">
        <v>99</v>
      </c>
      <c r="AD8" s="103"/>
      <c r="AE8" s="81">
        <v>3.5609999999999999E-3</v>
      </c>
      <c r="AF8" s="104"/>
      <c r="AG8" s="105"/>
      <c r="AH8" s="102">
        <v>39</v>
      </c>
      <c r="AI8" s="106"/>
      <c r="AJ8" s="81">
        <v>1.403E-3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9">
        <v>8</v>
      </c>
      <c r="AU8" s="190"/>
      <c r="AV8" s="3"/>
      <c r="AW8" s="76"/>
      <c r="AX8" s="189">
        <v>11050</v>
      </c>
      <c r="AY8" s="189">
        <v>10636</v>
      </c>
      <c r="AZ8" s="87">
        <v>0.96253393665158371</v>
      </c>
      <c r="BA8" s="189">
        <v>9277</v>
      </c>
      <c r="BB8" s="191">
        <v>0.83954751131221717</v>
      </c>
      <c r="BC8" s="192"/>
      <c r="BD8" s="193"/>
      <c r="BE8" s="189">
        <v>6342</v>
      </c>
      <c r="BF8" s="189">
        <v>6036</v>
      </c>
      <c r="BG8" s="191">
        <v>0.95175023651844848</v>
      </c>
      <c r="BH8" s="189">
        <v>5329</v>
      </c>
      <c r="BI8" s="191">
        <v>0.84027120782087672</v>
      </c>
      <c r="BJ8" s="185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457546</v>
      </c>
      <c r="F9" s="31">
        <v>462890</v>
      </c>
      <c r="G9" s="194"/>
      <c r="H9" s="49"/>
      <c r="I9" s="31">
        <v>1</v>
      </c>
      <c r="J9" s="31"/>
      <c r="K9" s="188">
        <v>2.1855725981649933E-6</v>
      </c>
      <c r="L9" s="108"/>
      <c r="M9" s="49"/>
      <c r="N9" s="31">
        <v>0</v>
      </c>
      <c r="O9" s="31"/>
      <c r="P9" s="188">
        <v>0</v>
      </c>
      <c r="Q9" s="108"/>
      <c r="R9" s="49"/>
      <c r="S9" s="31">
        <v>69</v>
      </c>
      <c r="T9" s="31"/>
      <c r="U9" s="188">
        <v>1.5080450927338455E-4</v>
      </c>
      <c r="V9" s="108"/>
      <c r="W9" s="49"/>
      <c r="X9" s="31">
        <v>112</v>
      </c>
      <c r="Y9" s="31"/>
      <c r="Z9" s="188">
        <v>2.4195813260169803E-4</v>
      </c>
      <c r="AA9" s="108"/>
      <c r="AB9" s="90"/>
      <c r="AC9" s="91">
        <v>1133</v>
      </c>
      <c r="AD9" s="92"/>
      <c r="AE9" s="93">
        <v>2.4759999999999999E-3</v>
      </c>
      <c r="AF9" s="109"/>
      <c r="AG9" s="95"/>
      <c r="AH9" s="91">
        <v>338</v>
      </c>
      <c r="AI9" s="96"/>
      <c r="AJ9" s="93">
        <v>7.3899999999999997E-4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5">
        <v>1045</v>
      </c>
      <c r="AU9" s="196"/>
      <c r="AV9" s="5"/>
      <c r="AW9" s="51"/>
      <c r="AX9" s="195">
        <v>190763</v>
      </c>
      <c r="AY9" s="195">
        <v>161081</v>
      </c>
      <c r="AZ9" s="100">
        <v>0.84440378899472124</v>
      </c>
      <c r="BA9" s="195">
        <v>148011</v>
      </c>
      <c r="BB9" s="197">
        <v>0.77588945445395596</v>
      </c>
      <c r="BC9" s="198"/>
      <c r="BD9" s="199"/>
      <c r="BE9" s="195">
        <v>109318</v>
      </c>
      <c r="BF9" s="195">
        <v>103334</v>
      </c>
      <c r="BG9" s="197">
        <v>0.94526061581807208</v>
      </c>
      <c r="BH9" s="195">
        <v>97169</v>
      </c>
      <c r="BI9" s="197">
        <v>0.88886551162663052</v>
      </c>
      <c r="BJ9" s="185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115242</v>
      </c>
      <c r="F10" s="3">
        <v>122164</v>
      </c>
      <c r="G10" s="3"/>
      <c r="H10" s="76"/>
      <c r="I10" s="3">
        <v>0</v>
      </c>
      <c r="J10" s="3"/>
      <c r="K10" s="188">
        <v>0</v>
      </c>
      <c r="L10" s="77"/>
      <c r="M10" s="76"/>
      <c r="N10" s="3">
        <v>0</v>
      </c>
      <c r="O10" s="3"/>
      <c r="P10" s="188">
        <v>0</v>
      </c>
      <c r="Q10" s="77"/>
      <c r="R10" s="76"/>
      <c r="S10" s="3">
        <v>9</v>
      </c>
      <c r="T10" s="3"/>
      <c r="U10" s="188">
        <v>7.8096527307752387E-5</v>
      </c>
      <c r="V10" s="77"/>
      <c r="W10" s="76"/>
      <c r="X10" s="3">
        <v>20</v>
      </c>
      <c r="Y10" s="3"/>
      <c r="Z10" s="188">
        <v>1.637143512000262E-4</v>
      </c>
      <c r="AA10" s="77"/>
      <c r="AB10" s="78"/>
      <c r="AC10" s="79">
        <v>463</v>
      </c>
      <c r="AD10" s="80"/>
      <c r="AE10" s="81">
        <v>4.0179999999999999E-3</v>
      </c>
      <c r="AF10" s="82"/>
      <c r="AG10" s="83"/>
      <c r="AH10" s="79">
        <v>83</v>
      </c>
      <c r="AI10" s="79"/>
      <c r="AJ10" s="81">
        <v>7.2000000000000005E-4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9">
        <v>9</v>
      </c>
      <c r="AU10" s="190"/>
      <c r="AV10" s="3"/>
      <c r="AW10" s="76"/>
      <c r="AX10" s="189">
        <v>36292</v>
      </c>
      <c r="AY10" s="189">
        <v>36292</v>
      </c>
      <c r="AZ10" s="87">
        <v>1</v>
      </c>
      <c r="BA10" s="189">
        <v>28953</v>
      </c>
      <c r="BB10" s="191">
        <v>0.79777912487600577</v>
      </c>
      <c r="BC10" s="192"/>
      <c r="BD10" s="193"/>
      <c r="BE10" s="189">
        <v>15487</v>
      </c>
      <c r="BF10" s="189">
        <v>15487</v>
      </c>
      <c r="BG10" s="191">
        <v>1</v>
      </c>
      <c r="BH10" s="189">
        <v>14052</v>
      </c>
      <c r="BI10" s="191">
        <v>0.90734164137663842</v>
      </c>
      <c r="BJ10" s="185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200">
        <v>0</v>
      </c>
      <c r="L11" s="89"/>
      <c r="M11" s="49"/>
      <c r="N11" s="31">
        <v>0</v>
      </c>
      <c r="O11" s="31"/>
      <c r="P11" s="200">
        <v>0</v>
      </c>
      <c r="Q11" s="89"/>
      <c r="R11" s="49"/>
      <c r="S11" s="31">
        <v>0</v>
      </c>
      <c r="T11" s="31"/>
      <c r="U11" s="200">
        <v>0</v>
      </c>
      <c r="V11" s="89"/>
      <c r="W11" s="49"/>
      <c r="X11" s="31">
        <v>0</v>
      </c>
      <c r="Y11" s="31"/>
      <c r="Z11" s="200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1">
        <v>1</v>
      </c>
      <c r="AU11" s="202"/>
      <c r="AV11" s="31"/>
      <c r="AW11" s="49"/>
      <c r="AX11" s="201">
        <v>6200</v>
      </c>
      <c r="AY11" s="201">
        <v>6200</v>
      </c>
      <c r="AZ11" s="100">
        <v>1</v>
      </c>
      <c r="BA11" s="201">
        <v>6197</v>
      </c>
      <c r="BB11" s="194">
        <v>0.99951612903225806</v>
      </c>
      <c r="BC11" s="203"/>
      <c r="BD11" s="204"/>
      <c r="BE11" s="201">
        <v>3965</v>
      </c>
      <c r="BF11" s="201">
        <v>3965</v>
      </c>
      <c r="BG11" s="194">
        <v>1</v>
      </c>
      <c r="BH11" s="201">
        <v>3963</v>
      </c>
      <c r="BI11" s="194">
        <v>0.99949558638083225</v>
      </c>
      <c r="BJ11" s="185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149357</v>
      </c>
      <c r="F12" s="3">
        <v>151358</v>
      </c>
      <c r="G12" s="191"/>
      <c r="H12" s="76"/>
      <c r="I12" s="3">
        <v>0</v>
      </c>
      <c r="J12" s="3"/>
      <c r="K12" s="188">
        <v>0</v>
      </c>
      <c r="L12" s="77"/>
      <c r="M12" s="76"/>
      <c r="N12" s="3">
        <v>0</v>
      </c>
      <c r="O12" s="3"/>
      <c r="P12" s="188">
        <v>0</v>
      </c>
      <c r="Q12" s="77"/>
      <c r="R12" s="76"/>
      <c r="S12" s="3">
        <v>0</v>
      </c>
      <c r="T12" s="3"/>
      <c r="U12" s="188">
        <v>0</v>
      </c>
      <c r="V12" s="77"/>
      <c r="W12" s="76"/>
      <c r="X12" s="3">
        <v>7</v>
      </c>
      <c r="Y12" s="3"/>
      <c r="Z12" s="188">
        <v>4.6247968392817032E-5</v>
      </c>
      <c r="AA12" s="77"/>
      <c r="AB12" s="101"/>
      <c r="AC12" s="106">
        <v>2047</v>
      </c>
      <c r="AD12" s="103"/>
      <c r="AE12" s="112">
        <v>1.3705E-2</v>
      </c>
      <c r="AF12" s="104"/>
      <c r="AG12" s="105"/>
      <c r="AH12" s="106">
        <v>1116</v>
      </c>
      <c r="AI12" s="106"/>
      <c r="AJ12" s="112">
        <v>7.4720000000000003E-3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9">
        <v>2499</v>
      </c>
      <c r="AU12" s="190"/>
      <c r="AV12" s="3"/>
      <c r="AW12" s="76"/>
      <c r="AX12" s="189">
        <v>64540</v>
      </c>
      <c r="AY12" s="189">
        <v>62291</v>
      </c>
      <c r="AZ12" s="87">
        <v>0.96515339324449956</v>
      </c>
      <c r="BA12" s="189">
        <v>45669</v>
      </c>
      <c r="BB12" s="191">
        <v>0.70760768515649208</v>
      </c>
      <c r="BC12" s="192"/>
      <c r="BD12" s="193"/>
      <c r="BE12" s="189">
        <v>30927</v>
      </c>
      <c r="BF12" s="189">
        <v>28933</v>
      </c>
      <c r="BG12" s="191">
        <v>0.93552559252433154</v>
      </c>
      <c r="BH12" s="189">
        <v>23605</v>
      </c>
      <c r="BI12" s="191">
        <v>0.76324894105474184</v>
      </c>
      <c r="BJ12" s="185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0">
        <v>0</v>
      </c>
      <c r="L13" s="89"/>
      <c r="M13" s="49"/>
      <c r="N13" s="31">
        <v>0</v>
      </c>
      <c r="O13" s="31"/>
      <c r="P13" s="200">
        <v>0</v>
      </c>
      <c r="Q13" s="89"/>
      <c r="R13" s="49"/>
      <c r="S13" s="31">
        <v>1</v>
      </c>
      <c r="T13" s="31"/>
      <c r="U13" s="200">
        <v>1.5526262673311908E-5</v>
      </c>
      <c r="V13" s="89"/>
      <c r="W13" s="49"/>
      <c r="X13" s="31">
        <v>1349</v>
      </c>
      <c r="Y13" s="31"/>
      <c r="Z13" s="200">
        <v>1.9883851188019573E-2</v>
      </c>
      <c r="AA13" s="89"/>
      <c r="AB13" s="90"/>
      <c r="AC13" s="96">
        <v>254</v>
      </c>
      <c r="AD13" s="92"/>
      <c r="AE13" s="111">
        <v>3.9439999999999996E-3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1">
        <v>28589</v>
      </c>
      <c r="AU13" s="202"/>
      <c r="AV13" s="31"/>
      <c r="AW13" s="49"/>
      <c r="AX13" s="201">
        <v>19189</v>
      </c>
      <c r="AY13" s="201">
        <v>19087</v>
      </c>
      <c r="AZ13" s="100">
        <v>0.99468445463546828</v>
      </c>
      <c r="BA13" s="201">
        <v>17672</v>
      </c>
      <c r="BB13" s="194">
        <v>0.92094429100005215</v>
      </c>
      <c r="BC13" s="203"/>
      <c r="BD13" s="204"/>
      <c r="BE13" s="201">
        <v>12748</v>
      </c>
      <c r="BF13" s="201">
        <v>12660</v>
      </c>
      <c r="BG13" s="194">
        <v>0.99309695638531537</v>
      </c>
      <c r="BH13" s="201">
        <v>11831</v>
      </c>
      <c r="BI13" s="194">
        <v>0.92806714778788835</v>
      </c>
      <c r="BJ13" s="185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1"/>
      <c r="H14" s="76"/>
      <c r="I14" s="3">
        <v>0</v>
      </c>
      <c r="J14" s="3"/>
      <c r="K14" s="188">
        <v>0</v>
      </c>
      <c r="L14" s="77"/>
      <c r="M14" s="76"/>
      <c r="N14" s="3">
        <v>0</v>
      </c>
      <c r="O14" s="3"/>
      <c r="P14" s="188">
        <v>0</v>
      </c>
      <c r="Q14" s="77"/>
      <c r="R14" s="76"/>
      <c r="S14" s="3">
        <v>8</v>
      </c>
      <c r="T14" s="3"/>
      <c r="U14" s="188">
        <v>2.9859659599880563E-4</v>
      </c>
      <c r="V14" s="77"/>
      <c r="W14" s="76"/>
      <c r="X14" s="3">
        <v>29</v>
      </c>
      <c r="Y14" s="3"/>
      <c r="Z14" s="188">
        <v>1.0514103400768617E-3</v>
      </c>
      <c r="AA14" s="77"/>
      <c r="AB14" s="101"/>
      <c r="AC14" s="106">
        <v>111</v>
      </c>
      <c r="AD14" s="103"/>
      <c r="AE14" s="112">
        <v>4.143E-3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9">
        <v>9</v>
      </c>
      <c r="AU14" s="190"/>
      <c r="AV14" s="3"/>
      <c r="AW14" s="76"/>
      <c r="AX14" s="189">
        <v>12319</v>
      </c>
      <c r="AY14" s="189">
        <v>9703</v>
      </c>
      <c r="AZ14" s="87">
        <v>0.78764510106339802</v>
      </c>
      <c r="BA14" s="189">
        <v>9108</v>
      </c>
      <c r="BB14" s="191">
        <v>0.73934572611413263</v>
      </c>
      <c r="BC14" s="192"/>
      <c r="BD14" s="193"/>
      <c r="BE14" s="189">
        <v>7100</v>
      </c>
      <c r="BF14" s="189">
        <v>6459</v>
      </c>
      <c r="BG14" s="191">
        <v>0.90971830985915492</v>
      </c>
      <c r="BH14" s="189">
        <v>6052</v>
      </c>
      <c r="BI14" s="191">
        <v>0.85239436619718312</v>
      </c>
      <c r="BJ14" s="185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115752</v>
      </c>
      <c r="F15" s="31">
        <v>122725</v>
      </c>
      <c r="G15" s="194"/>
      <c r="H15" s="49"/>
      <c r="I15" s="31">
        <v>0</v>
      </c>
      <c r="J15" s="31"/>
      <c r="K15" s="200">
        <v>0</v>
      </c>
      <c r="L15" s="89"/>
      <c r="M15" s="49"/>
      <c r="N15" s="31">
        <v>0</v>
      </c>
      <c r="O15" s="31"/>
      <c r="P15" s="200">
        <v>0</v>
      </c>
      <c r="Q15" s="89"/>
      <c r="R15" s="49"/>
      <c r="S15" s="31">
        <v>62</v>
      </c>
      <c r="T15" s="31"/>
      <c r="U15" s="200">
        <v>5.3562789411846015E-4</v>
      </c>
      <c r="V15" s="89"/>
      <c r="W15" s="49"/>
      <c r="X15" s="31">
        <v>105</v>
      </c>
      <c r="Y15" s="31"/>
      <c r="Z15" s="200">
        <v>8.5557139947036061E-4</v>
      </c>
      <c r="AA15" s="89"/>
      <c r="AB15" s="90"/>
      <c r="AC15" s="96">
        <v>706</v>
      </c>
      <c r="AD15" s="92"/>
      <c r="AE15" s="111">
        <v>6.0990000000000003E-3</v>
      </c>
      <c r="AF15" s="94"/>
      <c r="AG15" s="95"/>
      <c r="AH15" s="96">
        <v>457</v>
      </c>
      <c r="AI15" s="96"/>
      <c r="AJ15" s="111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89"/>
      <c r="AR15" s="31"/>
      <c r="AS15" s="49"/>
      <c r="AT15" s="201">
        <v>31596</v>
      </c>
      <c r="AU15" s="202"/>
      <c r="AV15" s="31"/>
      <c r="AW15" s="49"/>
      <c r="AX15" s="201">
        <v>38377</v>
      </c>
      <c r="AY15" s="201">
        <v>36121</v>
      </c>
      <c r="AZ15" s="100">
        <v>0.94121479010865883</v>
      </c>
      <c r="BA15" s="201">
        <v>31904</v>
      </c>
      <c r="BB15" s="194">
        <v>0.83133126612293817</v>
      </c>
      <c r="BC15" s="203"/>
      <c r="BD15" s="204"/>
      <c r="BE15" s="201">
        <v>25333</v>
      </c>
      <c r="BF15" s="201">
        <v>23645</v>
      </c>
      <c r="BG15" s="194">
        <v>0.93336754430979352</v>
      </c>
      <c r="BH15" s="201">
        <v>20817</v>
      </c>
      <c r="BI15" s="194">
        <v>0.82173449650653296</v>
      </c>
      <c r="BJ15" s="185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47104</v>
      </c>
      <c r="F16" s="3">
        <v>47365</v>
      </c>
      <c r="G16" s="191"/>
      <c r="H16" s="76"/>
      <c r="I16" s="3">
        <v>0</v>
      </c>
      <c r="J16" s="3"/>
      <c r="K16" s="188">
        <v>0</v>
      </c>
      <c r="L16" s="77"/>
      <c r="M16" s="76"/>
      <c r="N16" s="3">
        <v>0</v>
      </c>
      <c r="O16" s="3"/>
      <c r="P16" s="188">
        <v>0</v>
      </c>
      <c r="Q16" s="77"/>
      <c r="R16" s="76"/>
      <c r="S16" s="3">
        <v>1</v>
      </c>
      <c r="T16" s="3"/>
      <c r="U16" s="188">
        <v>2.1229619565217391E-5</v>
      </c>
      <c r="V16" s="77"/>
      <c r="W16" s="76"/>
      <c r="X16" s="3">
        <v>0</v>
      </c>
      <c r="Y16" s="3"/>
      <c r="Z16" s="188">
        <v>0</v>
      </c>
      <c r="AA16" s="77"/>
      <c r="AB16" s="101"/>
      <c r="AC16" s="106">
        <v>238</v>
      </c>
      <c r="AD16" s="103"/>
      <c r="AE16" s="112">
        <v>5.0530000000000002E-3</v>
      </c>
      <c r="AF16" s="104"/>
      <c r="AG16" s="105"/>
      <c r="AH16" s="106">
        <v>27</v>
      </c>
      <c r="AI16" s="106"/>
      <c r="AJ16" s="112">
        <v>5.7300000000000005E-4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9">
        <v>208</v>
      </c>
      <c r="AU16" s="190"/>
      <c r="AV16" s="3"/>
      <c r="AW16" s="76"/>
      <c r="AX16" s="189">
        <v>23276</v>
      </c>
      <c r="AY16" s="189">
        <v>20655</v>
      </c>
      <c r="AZ16" s="87">
        <v>0.88739474136449559</v>
      </c>
      <c r="BA16" s="189">
        <v>19948</v>
      </c>
      <c r="BB16" s="191">
        <v>0.8570201065475167</v>
      </c>
      <c r="BC16" s="192"/>
      <c r="BD16" s="193"/>
      <c r="BE16" s="189">
        <v>11476</v>
      </c>
      <c r="BF16" s="189">
        <v>10207</v>
      </c>
      <c r="BG16" s="191">
        <v>0.88942140118508195</v>
      </c>
      <c r="BH16" s="189">
        <v>10038</v>
      </c>
      <c r="BI16" s="191">
        <v>0.8746950156849076</v>
      </c>
      <c r="BJ16" s="185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135551</v>
      </c>
      <c r="F17" s="31">
        <v>138622</v>
      </c>
      <c r="G17" s="194"/>
      <c r="H17" s="49"/>
      <c r="I17" s="31">
        <v>1</v>
      </c>
      <c r="J17" s="31"/>
      <c r="K17" s="200">
        <v>7.3772971058863451E-6</v>
      </c>
      <c r="L17" s="89"/>
      <c r="M17" s="49"/>
      <c r="N17" s="31">
        <v>0</v>
      </c>
      <c r="O17" s="31"/>
      <c r="P17" s="200">
        <v>0</v>
      </c>
      <c r="Q17" s="89"/>
      <c r="R17" s="49"/>
      <c r="S17" s="31">
        <v>0</v>
      </c>
      <c r="T17" s="31"/>
      <c r="U17" s="200">
        <v>0</v>
      </c>
      <c r="V17" s="89"/>
      <c r="W17" s="49"/>
      <c r="X17" s="31">
        <v>289</v>
      </c>
      <c r="Y17" s="31"/>
      <c r="Z17" s="200">
        <v>2.0848061635238275E-3</v>
      </c>
      <c r="AA17" s="89"/>
      <c r="AB17" s="90"/>
      <c r="AC17" s="96">
        <v>641</v>
      </c>
      <c r="AD17" s="92"/>
      <c r="AE17" s="111">
        <v>4.7289999999999997E-3</v>
      </c>
      <c r="AF17" s="94"/>
      <c r="AG17" s="95"/>
      <c r="AH17" s="96">
        <v>295</v>
      </c>
      <c r="AI17" s="96"/>
      <c r="AJ17" s="111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1">
        <v>186</v>
      </c>
      <c r="AU17" s="202"/>
      <c r="AV17" s="31"/>
      <c r="AW17" s="49"/>
      <c r="AX17" s="201">
        <v>56780</v>
      </c>
      <c r="AY17" s="201">
        <v>54957</v>
      </c>
      <c r="AZ17" s="100">
        <v>0.96789362451567451</v>
      </c>
      <c r="BA17" s="201">
        <v>41067</v>
      </c>
      <c r="BB17" s="194">
        <v>0.72326523423740752</v>
      </c>
      <c r="BC17" s="203"/>
      <c r="BD17" s="204"/>
      <c r="BE17" s="201">
        <v>34768</v>
      </c>
      <c r="BF17" s="201">
        <v>33138</v>
      </c>
      <c r="BG17" s="194">
        <v>0.95311780947998159</v>
      </c>
      <c r="BH17" s="201">
        <v>27973</v>
      </c>
      <c r="BI17" s="194">
        <v>0.80456166589967781</v>
      </c>
      <c r="BJ17" s="185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62484</v>
      </c>
      <c r="F18" s="3">
        <v>63732</v>
      </c>
      <c r="G18" s="191"/>
      <c r="H18" s="76"/>
      <c r="I18" s="3">
        <v>0</v>
      </c>
      <c r="J18" s="3"/>
      <c r="K18" s="188">
        <v>0</v>
      </c>
      <c r="L18" s="77"/>
      <c r="M18" s="76"/>
      <c r="N18" s="3">
        <v>0</v>
      </c>
      <c r="O18" s="3"/>
      <c r="P18" s="188">
        <v>0</v>
      </c>
      <c r="Q18" s="77"/>
      <c r="R18" s="76"/>
      <c r="S18" s="3">
        <v>0</v>
      </c>
      <c r="T18" s="3"/>
      <c r="U18" s="188">
        <v>0</v>
      </c>
      <c r="V18" s="77"/>
      <c r="W18" s="76"/>
      <c r="X18" s="3">
        <v>55</v>
      </c>
      <c r="Y18" s="3"/>
      <c r="Z18" s="188">
        <v>8.6298876545534426E-4</v>
      </c>
      <c r="AA18" s="77"/>
      <c r="AB18" s="101"/>
      <c r="AC18" s="106">
        <v>1266</v>
      </c>
      <c r="AD18" s="103"/>
      <c r="AE18" s="112">
        <v>2.0261000000000001E-2</v>
      </c>
      <c r="AF18" s="104"/>
      <c r="AG18" s="105"/>
      <c r="AH18" s="106">
        <v>98</v>
      </c>
      <c r="AI18" s="106"/>
      <c r="AJ18" s="112">
        <v>1.5679999999999999E-3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9">
        <v>432</v>
      </c>
      <c r="AU18" s="190"/>
      <c r="AV18" s="3"/>
      <c r="AW18" s="76"/>
      <c r="AX18" s="189">
        <v>25642</v>
      </c>
      <c r="AY18" s="189">
        <v>24271</v>
      </c>
      <c r="AZ18" s="87">
        <v>0.94653303174479375</v>
      </c>
      <c r="BA18" s="189">
        <v>15899</v>
      </c>
      <c r="BB18" s="191">
        <v>0.62003743857733407</v>
      </c>
      <c r="BC18" s="192"/>
      <c r="BD18" s="193"/>
      <c r="BE18" s="189">
        <v>12180</v>
      </c>
      <c r="BF18" s="189">
        <v>10874</v>
      </c>
      <c r="BG18" s="191">
        <v>0.89277504105090311</v>
      </c>
      <c r="BH18" s="189">
        <v>9431</v>
      </c>
      <c r="BI18" s="191">
        <v>0.77430213464696218</v>
      </c>
      <c r="BJ18" s="185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14753</v>
      </c>
      <c r="F19" s="31">
        <v>15093</v>
      </c>
      <c r="G19" s="194"/>
      <c r="H19" s="49"/>
      <c r="I19" s="31">
        <v>0</v>
      </c>
      <c r="J19" s="31"/>
      <c r="K19" s="200">
        <v>0</v>
      </c>
      <c r="L19" s="89"/>
      <c r="M19" s="49"/>
      <c r="N19" s="31">
        <v>0</v>
      </c>
      <c r="O19" s="31"/>
      <c r="P19" s="200">
        <v>0</v>
      </c>
      <c r="Q19" s="89"/>
      <c r="R19" s="49"/>
      <c r="S19" s="31">
        <v>2</v>
      </c>
      <c r="T19" s="31"/>
      <c r="U19" s="200">
        <v>1.3556564766488172E-4</v>
      </c>
      <c r="V19" s="89"/>
      <c r="W19" s="49"/>
      <c r="X19" s="31">
        <v>279</v>
      </c>
      <c r="Y19" s="31"/>
      <c r="Z19" s="200">
        <v>1.8485390578413835E-2</v>
      </c>
      <c r="AA19" s="89"/>
      <c r="AB19" s="90"/>
      <c r="AC19" s="96">
        <v>79</v>
      </c>
      <c r="AD19" s="92"/>
      <c r="AE19" s="111">
        <v>5.3550000000000004E-3</v>
      </c>
      <c r="AF19" s="94"/>
      <c r="AG19" s="95"/>
      <c r="AH19" s="96">
        <v>90</v>
      </c>
      <c r="AI19" s="96"/>
      <c r="AJ19" s="111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89"/>
      <c r="AR19" s="31"/>
      <c r="AS19" s="49"/>
      <c r="AT19" s="201">
        <v>32</v>
      </c>
      <c r="AU19" s="202"/>
      <c r="AV19" s="31"/>
      <c r="AW19" s="49"/>
      <c r="AX19" s="201">
        <v>6124</v>
      </c>
      <c r="AY19" s="201">
        <v>4727</v>
      </c>
      <c r="AZ19" s="100">
        <v>0.77188112344872628</v>
      </c>
      <c r="BA19" s="201">
        <v>3953</v>
      </c>
      <c r="BB19" s="194">
        <v>0.64549314173742656</v>
      </c>
      <c r="BC19" s="203"/>
      <c r="BD19" s="204"/>
      <c r="BE19" s="201">
        <v>3464</v>
      </c>
      <c r="BF19" s="201">
        <v>2889</v>
      </c>
      <c r="BG19" s="194">
        <v>0.83400692840646651</v>
      </c>
      <c r="BH19" s="201">
        <v>2428</v>
      </c>
      <c r="BI19" s="194">
        <v>0.70092378752886841</v>
      </c>
      <c r="BJ19" s="185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20572</v>
      </c>
      <c r="F20" s="3">
        <v>21000</v>
      </c>
      <c r="G20" s="191"/>
      <c r="H20" s="76"/>
      <c r="I20" s="3">
        <v>0</v>
      </c>
      <c r="J20" s="3"/>
      <c r="K20" s="188">
        <v>0</v>
      </c>
      <c r="L20" s="77"/>
      <c r="M20" s="76"/>
      <c r="N20" s="3">
        <v>0</v>
      </c>
      <c r="O20" s="3"/>
      <c r="P20" s="188">
        <v>0</v>
      </c>
      <c r="Q20" s="77"/>
      <c r="R20" s="76"/>
      <c r="S20" s="3">
        <v>7</v>
      </c>
      <c r="T20" s="3"/>
      <c r="U20" s="188">
        <v>3.4026832587983669E-4</v>
      </c>
      <c r="V20" s="77"/>
      <c r="W20" s="76"/>
      <c r="X20" s="3">
        <v>155</v>
      </c>
      <c r="Y20" s="3"/>
      <c r="Z20" s="188">
        <v>7.3809523809523813E-3</v>
      </c>
      <c r="AA20" s="77"/>
      <c r="AB20" s="101"/>
      <c r="AC20" s="106">
        <v>1189</v>
      </c>
      <c r="AD20" s="103"/>
      <c r="AE20" s="112">
        <v>5.7797000000000001E-2</v>
      </c>
      <c r="AF20" s="104"/>
      <c r="AG20" s="105"/>
      <c r="AH20" s="106">
        <v>182</v>
      </c>
      <c r="AI20" s="106"/>
      <c r="AJ20" s="112">
        <v>8.8470000000000007E-3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9">
        <v>31</v>
      </c>
      <c r="AU20" s="190"/>
      <c r="AV20" s="3"/>
      <c r="AW20" s="76"/>
      <c r="AX20" s="189">
        <v>10187</v>
      </c>
      <c r="AY20" s="189">
        <v>7885</v>
      </c>
      <c r="AZ20" s="87">
        <v>0.77402571905369588</v>
      </c>
      <c r="BA20" s="189">
        <v>6764</v>
      </c>
      <c r="BB20" s="191">
        <v>0.66398350839304998</v>
      </c>
      <c r="BC20" s="192"/>
      <c r="BD20" s="193"/>
      <c r="BE20" s="189">
        <v>5687</v>
      </c>
      <c r="BF20" s="189">
        <v>4635</v>
      </c>
      <c r="BG20" s="191">
        <v>0.81501670476525412</v>
      </c>
      <c r="BH20" s="189">
        <v>4116</v>
      </c>
      <c r="BI20" s="191">
        <v>0.72375593458765608</v>
      </c>
      <c r="BJ20" s="185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208512</v>
      </c>
      <c r="F21" s="31">
        <v>213427</v>
      </c>
      <c r="G21" s="194"/>
      <c r="H21" s="49"/>
      <c r="I21" s="31">
        <v>0</v>
      </c>
      <c r="J21" s="31"/>
      <c r="K21" s="200">
        <v>0</v>
      </c>
      <c r="L21" s="89"/>
      <c r="M21" s="49"/>
      <c r="N21" s="31">
        <v>1</v>
      </c>
      <c r="O21" s="31"/>
      <c r="P21" s="200">
        <v>4.7958870472682623E-6</v>
      </c>
      <c r="Q21" s="89"/>
      <c r="R21" s="49"/>
      <c r="S21" s="31">
        <v>9</v>
      </c>
      <c r="T21" s="31"/>
      <c r="U21" s="200">
        <v>4.3162983425414363E-5</v>
      </c>
      <c r="V21" s="89"/>
      <c r="W21" s="49"/>
      <c r="X21" s="31">
        <v>91</v>
      </c>
      <c r="Y21" s="31"/>
      <c r="Z21" s="200">
        <v>4.2637529459721592E-4</v>
      </c>
      <c r="AA21" s="89"/>
      <c r="AB21" s="90"/>
      <c r="AC21" s="96">
        <v>593</v>
      </c>
      <c r="AD21" s="92"/>
      <c r="AE21" s="111">
        <v>2.8440000000000002E-3</v>
      </c>
      <c r="AF21" s="94"/>
      <c r="AG21" s="95"/>
      <c r="AH21" s="96">
        <v>254</v>
      </c>
      <c r="AI21" s="96"/>
      <c r="AJ21" s="111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1">
        <v>64</v>
      </c>
      <c r="AU21" s="202"/>
      <c r="AV21" s="31"/>
      <c r="AW21" s="49"/>
      <c r="AX21" s="201">
        <v>83258</v>
      </c>
      <c r="AY21" s="201">
        <v>75706</v>
      </c>
      <c r="AZ21" s="100">
        <v>0.909294001777607</v>
      </c>
      <c r="BA21" s="201">
        <v>70015</v>
      </c>
      <c r="BB21" s="194">
        <v>0.84094020994979457</v>
      </c>
      <c r="BC21" s="203"/>
      <c r="BD21" s="204"/>
      <c r="BE21" s="201">
        <v>54673</v>
      </c>
      <c r="BF21" s="201">
        <v>50976</v>
      </c>
      <c r="BG21" s="194">
        <v>0.93237978526877985</v>
      </c>
      <c r="BH21" s="201">
        <v>48719</v>
      </c>
      <c r="BI21" s="194">
        <v>0.89109798255080208</v>
      </c>
      <c r="BJ21" s="185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33655</v>
      </c>
      <c r="F22" s="3">
        <v>36092</v>
      </c>
      <c r="G22" s="191"/>
      <c r="H22" s="76"/>
      <c r="I22" s="3">
        <v>1</v>
      </c>
      <c r="J22" s="3"/>
      <c r="K22" s="188">
        <v>2.9713266973703759E-5</v>
      </c>
      <c r="L22" s="77"/>
      <c r="M22" s="76"/>
      <c r="N22" s="3">
        <v>0</v>
      </c>
      <c r="O22" s="3"/>
      <c r="P22" s="188">
        <v>0</v>
      </c>
      <c r="Q22" s="77"/>
      <c r="R22" s="76"/>
      <c r="S22" s="3">
        <v>2</v>
      </c>
      <c r="T22" s="3"/>
      <c r="U22" s="188">
        <v>5.9426533947407518E-5</v>
      </c>
      <c r="V22" s="77"/>
      <c r="W22" s="76"/>
      <c r="X22" s="3">
        <v>1400</v>
      </c>
      <c r="Y22" s="3"/>
      <c r="Z22" s="188">
        <v>3.8789759503491075E-2</v>
      </c>
      <c r="AA22" s="77"/>
      <c r="AB22" s="101"/>
      <c r="AC22" s="106">
        <v>396</v>
      </c>
      <c r="AD22" s="103"/>
      <c r="AE22" s="112">
        <v>1.1766E-2</v>
      </c>
      <c r="AF22" s="104"/>
      <c r="AG22" s="105"/>
      <c r="AH22" s="106">
        <v>449</v>
      </c>
      <c r="AI22" s="106"/>
      <c r="AJ22" s="112">
        <v>1.3341E-2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9">
        <v>47</v>
      </c>
      <c r="AU22" s="190"/>
      <c r="AV22" s="3"/>
      <c r="AW22" s="76"/>
      <c r="AX22" s="189">
        <v>13490</v>
      </c>
      <c r="AY22" s="189">
        <v>11720</v>
      </c>
      <c r="AZ22" s="87">
        <v>0.86879169755374352</v>
      </c>
      <c r="BA22" s="189">
        <v>12962</v>
      </c>
      <c r="BB22" s="191">
        <v>0.96085989621942181</v>
      </c>
      <c r="BC22" s="192"/>
      <c r="BD22" s="193"/>
      <c r="BE22" s="189">
        <v>6206</v>
      </c>
      <c r="BF22" s="189">
        <v>5500</v>
      </c>
      <c r="BG22" s="191">
        <v>0.88623912342893973</v>
      </c>
      <c r="BH22" s="189">
        <v>5956</v>
      </c>
      <c r="BI22" s="191">
        <v>0.95971640348050269</v>
      </c>
      <c r="BJ22" s="185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112237</v>
      </c>
      <c r="F23" s="31">
        <v>113255</v>
      </c>
      <c r="G23" s="194"/>
      <c r="H23" s="49"/>
      <c r="I23" s="31">
        <v>0</v>
      </c>
      <c r="J23" s="31"/>
      <c r="K23" s="200">
        <v>0</v>
      </c>
      <c r="L23" s="89"/>
      <c r="M23" s="49"/>
      <c r="N23" s="31">
        <v>0</v>
      </c>
      <c r="O23" s="31"/>
      <c r="P23" s="200">
        <v>0</v>
      </c>
      <c r="Q23" s="89"/>
      <c r="R23" s="49"/>
      <c r="S23" s="31">
        <v>21</v>
      </c>
      <c r="T23" s="31"/>
      <c r="U23" s="200">
        <v>1.871040744139633E-4</v>
      </c>
      <c r="V23" s="89"/>
      <c r="W23" s="49"/>
      <c r="X23" s="31">
        <v>92</v>
      </c>
      <c r="Y23" s="31"/>
      <c r="Z23" s="200">
        <v>8.1232616661516051E-4</v>
      </c>
      <c r="AA23" s="89"/>
      <c r="AB23" s="90"/>
      <c r="AC23" s="96">
        <v>772</v>
      </c>
      <c r="AD23" s="92"/>
      <c r="AE23" s="111">
        <v>6.8780000000000004E-3</v>
      </c>
      <c r="AF23" s="94"/>
      <c r="AG23" s="95"/>
      <c r="AH23" s="96">
        <v>336</v>
      </c>
      <c r="AI23" s="96"/>
      <c r="AJ23" s="111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1">
        <v>513</v>
      </c>
      <c r="AU23" s="202"/>
      <c r="AV23" s="31"/>
      <c r="AW23" s="49"/>
      <c r="AX23" s="201">
        <v>40342</v>
      </c>
      <c r="AY23" s="201">
        <v>34801</v>
      </c>
      <c r="AZ23" s="100">
        <v>0.86264934807396754</v>
      </c>
      <c r="BA23" s="201">
        <v>33619</v>
      </c>
      <c r="BB23" s="194">
        <v>0.83334985870804623</v>
      </c>
      <c r="BC23" s="203"/>
      <c r="BD23" s="204"/>
      <c r="BE23" s="201">
        <v>18561</v>
      </c>
      <c r="BF23" s="201">
        <v>16777</v>
      </c>
      <c r="BG23" s="194">
        <v>0.90388448898227469</v>
      </c>
      <c r="BH23" s="201">
        <v>16292</v>
      </c>
      <c r="BI23" s="194">
        <v>0.87775443133451858</v>
      </c>
      <c r="BJ23" s="185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56208</v>
      </c>
      <c r="F24" s="3">
        <v>57740</v>
      </c>
      <c r="G24" s="191"/>
      <c r="H24" s="76"/>
      <c r="I24" s="3">
        <v>0</v>
      </c>
      <c r="J24" s="3"/>
      <c r="K24" s="188">
        <v>0</v>
      </c>
      <c r="L24" s="77"/>
      <c r="M24" s="76"/>
      <c r="N24" s="3">
        <v>0</v>
      </c>
      <c r="O24" s="3"/>
      <c r="P24" s="188">
        <v>0</v>
      </c>
      <c r="Q24" s="77"/>
      <c r="R24" s="76"/>
      <c r="S24" s="3">
        <v>7</v>
      </c>
      <c r="T24" s="3"/>
      <c r="U24" s="188">
        <v>1.2453743239396528E-4</v>
      </c>
      <c r="V24" s="77"/>
      <c r="W24" s="76"/>
      <c r="X24" s="3">
        <v>10</v>
      </c>
      <c r="Y24" s="3"/>
      <c r="Z24" s="188">
        <v>1.7319016279875303E-4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196</v>
      </c>
      <c r="AI24" s="106"/>
      <c r="AJ24" s="112">
        <v>3.4870000000000001E-3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9">
        <v>68</v>
      </c>
      <c r="AU24" s="190"/>
      <c r="AV24" s="3"/>
      <c r="AW24" s="76"/>
      <c r="AX24" s="189">
        <v>23185</v>
      </c>
      <c r="AY24" s="189">
        <v>21098</v>
      </c>
      <c r="AZ24" s="87">
        <v>0.90998490403277976</v>
      </c>
      <c r="BA24" s="189">
        <v>19140</v>
      </c>
      <c r="BB24" s="191">
        <v>0.82553375026957088</v>
      </c>
      <c r="BC24" s="192"/>
      <c r="BD24" s="193"/>
      <c r="BE24" s="189">
        <v>14611</v>
      </c>
      <c r="BF24" s="189">
        <v>13093</v>
      </c>
      <c r="BG24" s="191">
        <v>0.89610567380740536</v>
      </c>
      <c r="BH24" s="189">
        <v>11851</v>
      </c>
      <c r="BI24" s="191">
        <v>0.81110122510437344</v>
      </c>
      <c r="BJ24" s="185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114436</v>
      </c>
      <c r="F25" s="31">
        <v>116893</v>
      </c>
      <c r="G25" s="194"/>
      <c r="H25" s="49"/>
      <c r="I25" s="31">
        <v>0</v>
      </c>
      <c r="J25" s="31"/>
      <c r="K25" s="200">
        <v>0</v>
      </c>
      <c r="L25" s="89"/>
      <c r="M25" s="49"/>
      <c r="N25" s="31">
        <v>0</v>
      </c>
      <c r="O25" s="31"/>
      <c r="P25" s="200">
        <v>0</v>
      </c>
      <c r="Q25" s="89"/>
      <c r="R25" s="49"/>
      <c r="S25" s="31">
        <v>10</v>
      </c>
      <c r="T25" s="31"/>
      <c r="U25" s="200">
        <v>8.7385088608479852E-5</v>
      </c>
      <c r="V25" s="89"/>
      <c r="W25" s="49"/>
      <c r="X25" s="31">
        <v>30</v>
      </c>
      <c r="Y25" s="31"/>
      <c r="Z25" s="200">
        <v>2.5664496590899368E-4</v>
      </c>
      <c r="AA25" s="89"/>
      <c r="AB25" s="90"/>
      <c r="AC25" s="96">
        <v>865</v>
      </c>
      <c r="AD25" s="92"/>
      <c r="AE25" s="111">
        <v>7.5589999999999997E-3</v>
      </c>
      <c r="AF25" s="94"/>
      <c r="AG25" s="95"/>
      <c r="AH25" s="96">
        <v>215</v>
      </c>
      <c r="AI25" s="96"/>
      <c r="AJ25" s="111">
        <v>1.879E-3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1">
        <v>45</v>
      </c>
      <c r="AU25" s="202"/>
      <c r="AV25" s="31"/>
      <c r="AW25" s="49"/>
      <c r="AX25" s="201">
        <v>46469</v>
      </c>
      <c r="AY25" s="201">
        <v>37040</v>
      </c>
      <c r="AZ25" s="100">
        <v>0.79709053347392889</v>
      </c>
      <c r="BA25" s="201">
        <v>34211</v>
      </c>
      <c r="BB25" s="194">
        <v>0.73621123759925977</v>
      </c>
      <c r="BC25" s="203"/>
      <c r="BD25" s="204"/>
      <c r="BE25" s="201">
        <v>28346</v>
      </c>
      <c r="BF25" s="201">
        <v>24664</v>
      </c>
      <c r="BG25" s="194">
        <v>0.8701051294715304</v>
      </c>
      <c r="BH25" s="201">
        <v>23720</v>
      </c>
      <c r="BI25" s="194">
        <v>0.83680237070486141</v>
      </c>
      <c r="BJ25" s="185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183092</v>
      </c>
      <c r="F26" s="3">
        <v>188557</v>
      </c>
      <c r="G26" s="3"/>
      <c r="H26" s="76"/>
      <c r="I26" s="3">
        <v>0</v>
      </c>
      <c r="J26" s="3"/>
      <c r="K26" s="188">
        <v>0</v>
      </c>
      <c r="L26" s="77"/>
      <c r="M26" s="76"/>
      <c r="N26" s="3">
        <v>3</v>
      </c>
      <c r="O26" s="3"/>
      <c r="P26" s="188">
        <v>1.6385205252004456E-5</v>
      </c>
      <c r="Q26" s="77"/>
      <c r="R26" s="76"/>
      <c r="S26" s="3">
        <v>5</v>
      </c>
      <c r="T26" s="3"/>
      <c r="U26" s="188">
        <v>2.7308675420007429E-5</v>
      </c>
      <c r="V26" s="77"/>
      <c r="W26" s="76"/>
      <c r="X26" s="3">
        <v>65662</v>
      </c>
      <c r="Y26" s="3"/>
      <c r="Z26" s="188">
        <v>0.34823422095175466</v>
      </c>
      <c r="AA26" s="77"/>
      <c r="AB26" s="101"/>
      <c r="AC26" s="106">
        <v>4414</v>
      </c>
      <c r="AD26" s="103"/>
      <c r="AE26" s="112">
        <v>2.4108000000000001E-2</v>
      </c>
      <c r="AF26" s="104"/>
      <c r="AG26" s="105"/>
      <c r="AH26" s="106">
        <v>370</v>
      </c>
      <c r="AI26" s="106"/>
      <c r="AJ26" s="112">
        <v>2.0209999999999998E-3</v>
      </c>
      <c r="AK26" s="107"/>
      <c r="AL26" s="3"/>
      <c r="AM26" s="76"/>
      <c r="AN26" s="85">
        <v>49</v>
      </c>
      <c r="AO26" s="85"/>
      <c r="AP26" s="86">
        <v>0.45370370370370372</v>
      </c>
      <c r="AQ26" s="77"/>
      <c r="AR26" s="3"/>
      <c r="AS26" s="76"/>
      <c r="AT26" s="189">
        <v>22393</v>
      </c>
      <c r="AU26" s="190"/>
      <c r="AV26" s="3"/>
      <c r="AW26" s="76"/>
      <c r="AX26" s="189">
        <v>68837</v>
      </c>
      <c r="AY26" s="189">
        <v>56694</v>
      </c>
      <c r="AZ26" s="87">
        <v>0.82359777445269255</v>
      </c>
      <c r="BA26" s="189">
        <v>63151</v>
      </c>
      <c r="BB26" s="191">
        <v>0.91739907317285763</v>
      </c>
      <c r="BC26" s="192"/>
      <c r="BD26" s="193"/>
      <c r="BE26" s="189">
        <v>37029</v>
      </c>
      <c r="BF26" s="189">
        <v>30583</v>
      </c>
      <c r="BG26" s="191">
        <v>0.82592022468875748</v>
      </c>
      <c r="BH26" s="189">
        <v>35067</v>
      </c>
      <c r="BI26" s="191">
        <v>0.94701450214696592</v>
      </c>
      <c r="BJ26" s="185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20675</v>
      </c>
      <c r="F27" s="31">
        <v>20806</v>
      </c>
      <c r="G27" s="194"/>
      <c r="H27" s="49"/>
      <c r="I27" s="31">
        <v>0</v>
      </c>
      <c r="J27" s="31"/>
      <c r="K27" s="200">
        <v>0</v>
      </c>
      <c r="L27" s="89"/>
      <c r="M27" s="49"/>
      <c r="N27" s="31">
        <v>0</v>
      </c>
      <c r="O27" s="31"/>
      <c r="P27" s="200">
        <v>0</v>
      </c>
      <c r="Q27" s="89"/>
      <c r="R27" s="49"/>
      <c r="S27" s="31">
        <v>0</v>
      </c>
      <c r="T27" s="31"/>
      <c r="U27" s="200">
        <v>0</v>
      </c>
      <c r="V27" s="89"/>
      <c r="W27" s="49"/>
      <c r="X27" s="31">
        <v>22</v>
      </c>
      <c r="Y27" s="31"/>
      <c r="Z27" s="200">
        <v>1.0573872921272711E-3</v>
      </c>
      <c r="AA27" s="89"/>
      <c r="AB27" s="90"/>
      <c r="AC27" s="96">
        <v>108</v>
      </c>
      <c r="AD27" s="92"/>
      <c r="AE27" s="111">
        <v>5.2240000000000003E-3</v>
      </c>
      <c r="AF27" s="94"/>
      <c r="AG27" s="95"/>
      <c r="AH27" s="96">
        <v>16</v>
      </c>
      <c r="AI27" s="96"/>
      <c r="AJ27" s="111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1">
        <v>1900</v>
      </c>
      <c r="AU27" s="202"/>
      <c r="AV27" s="31"/>
      <c r="AW27" s="49"/>
      <c r="AX27" s="201">
        <v>10183</v>
      </c>
      <c r="AY27" s="201">
        <v>9883</v>
      </c>
      <c r="AZ27" s="100">
        <v>0.97053913385053525</v>
      </c>
      <c r="BA27" s="201">
        <v>9011</v>
      </c>
      <c r="BB27" s="194">
        <v>0.88490621624275756</v>
      </c>
      <c r="BC27" s="203"/>
      <c r="BD27" s="204"/>
      <c r="BE27" s="201">
        <v>6190</v>
      </c>
      <c r="BF27" s="201">
        <v>5909</v>
      </c>
      <c r="BG27" s="194">
        <v>0.95460420032310178</v>
      </c>
      <c r="BH27" s="201">
        <v>5264</v>
      </c>
      <c r="BI27" s="194">
        <v>0.85040387722132471</v>
      </c>
      <c r="BJ27" s="185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232956</v>
      </c>
      <c r="F28" s="3">
        <v>249889</v>
      </c>
      <c r="G28" s="3"/>
      <c r="H28" s="76"/>
      <c r="I28" s="3">
        <v>0</v>
      </c>
      <c r="J28" s="3"/>
      <c r="K28" s="188">
        <v>0</v>
      </c>
      <c r="L28" s="77"/>
      <c r="M28" s="76"/>
      <c r="N28" s="3">
        <v>1</v>
      </c>
      <c r="O28" s="3"/>
      <c r="P28" s="188">
        <v>4.2926561239032266E-6</v>
      </c>
      <c r="Q28" s="77"/>
      <c r="R28" s="76"/>
      <c r="S28" s="3">
        <v>140</v>
      </c>
      <c r="T28" s="3"/>
      <c r="U28" s="188">
        <v>6.009718573464517E-4</v>
      </c>
      <c r="V28" s="77"/>
      <c r="W28" s="76"/>
      <c r="X28" s="3">
        <v>118</v>
      </c>
      <c r="Y28" s="3"/>
      <c r="Z28" s="188">
        <v>4.7220966108952375E-4</v>
      </c>
      <c r="AA28" s="77"/>
      <c r="AB28" s="101"/>
      <c r="AC28" s="106">
        <v>8997</v>
      </c>
      <c r="AD28" s="103"/>
      <c r="AE28" s="112">
        <v>3.8621000000000003E-2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217</v>
      </c>
      <c r="AO28" s="85"/>
      <c r="AP28" s="86">
        <v>0.72333333333333338</v>
      </c>
      <c r="AQ28" s="77"/>
      <c r="AR28" s="3"/>
      <c r="AS28" s="76"/>
      <c r="AT28" s="189">
        <v>2450</v>
      </c>
      <c r="AU28" s="190"/>
      <c r="AV28" s="3"/>
      <c r="AW28" s="76"/>
      <c r="AX28" s="189">
        <v>93227</v>
      </c>
      <c r="AY28" s="189">
        <v>83472</v>
      </c>
      <c r="AZ28" s="87">
        <v>0.89536293133963341</v>
      </c>
      <c r="BA28" s="189">
        <v>80346</v>
      </c>
      <c r="BB28" s="191">
        <v>0.86183187274072959</v>
      </c>
      <c r="BC28" s="192"/>
      <c r="BD28" s="193"/>
      <c r="BE28" s="189">
        <v>51919</v>
      </c>
      <c r="BF28" s="189">
        <v>48291</v>
      </c>
      <c r="BG28" s="191">
        <v>0.93012192068414257</v>
      </c>
      <c r="BH28" s="189">
        <v>48840</v>
      </c>
      <c r="BI28" s="191">
        <v>0.94069608428513651</v>
      </c>
      <c r="BJ28" s="185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177516</v>
      </c>
      <c r="F29" s="31">
        <v>184359</v>
      </c>
      <c r="G29" s="194"/>
      <c r="H29" s="49"/>
      <c r="I29" s="31">
        <v>0</v>
      </c>
      <c r="J29" s="31"/>
      <c r="K29" s="200">
        <v>0</v>
      </c>
      <c r="L29" s="108"/>
      <c r="M29" s="49"/>
      <c r="N29" s="31">
        <v>0</v>
      </c>
      <c r="O29" s="31"/>
      <c r="P29" s="200">
        <v>0</v>
      </c>
      <c r="Q29" s="108"/>
      <c r="R29" s="49"/>
      <c r="S29" s="31">
        <v>171</v>
      </c>
      <c r="T29" s="31"/>
      <c r="U29" s="200">
        <v>9.6329344960454266E-4</v>
      </c>
      <c r="V29" s="108"/>
      <c r="W29" s="49"/>
      <c r="X29" s="31">
        <v>1358</v>
      </c>
      <c r="Y29" s="31"/>
      <c r="Z29" s="200">
        <v>7.3660629532596731E-3</v>
      </c>
      <c r="AA29" s="108"/>
      <c r="AB29" s="90"/>
      <c r="AC29" s="96">
        <v>10698</v>
      </c>
      <c r="AD29" s="92"/>
      <c r="AE29" s="111">
        <v>6.0264999999999999E-2</v>
      </c>
      <c r="AF29" s="109"/>
      <c r="AG29" s="95"/>
      <c r="AH29" s="96">
        <v>683</v>
      </c>
      <c r="AI29" s="96"/>
      <c r="AJ29" s="111">
        <v>3.8479999999999999E-3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1">
        <v>46163</v>
      </c>
      <c r="AU29" s="202"/>
      <c r="AV29" s="31"/>
      <c r="AW29" s="49"/>
      <c r="AX29" s="201">
        <v>55777</v>
      </c>
      <c r="AY29" s="201">
        <v>52410</v>
      </c>
      <c r="AZ29" s="100">
        <v>0.93963461641895407</v>
      </c>
      <c r="BA29" s="201">
        <v>32906</v>
      </c>
      <c r="BB29" s="194">
        <v>0.58995643365544936</v>
      </c>
      <c r="BC29" s="203"/>
      <c r="BD29" s="204"/>
      <c r="BE29" s="201">
        <v>28754</v>
      </c>
      <c r="BF29" s="201">
        <v>26584</v>
      </c>
      <c r="BG29" s="194">
        <v>0.92453223899283576</v>
      </c>
      <c r="BH29" s="201">
        <v>17842</v>
      </c>
      <c r="BI29" s="194">
        <v>0.62050497322111708</v>
      </c>
      <c r="BJ29" s="185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27069</v>
      </c>
      <c r="F30" s="3">
        <v>29128</v>
      </c>
      <c r="G30" s="191"/>
      <c r="H30" s="76"/>
      <c r="I30" s="3">
        <v>0</v>
      </c>
      <c r="J30" s="3"/>
      <c r="K30" s="188">
        <v>0</v>
      </c>
      <c r="L30" s="77"/>
      <c r="M30" s="76"/>
      <c r="N30" s="3">
        <v>0</v>
      </c>
      <c r="O30" s="3"/>
      <c r="P30" s="188">
        <v>0</v>
      </c>
      <c r="Q30" s="77"/>
      <c r="R30" s="76"/>
      <c r="S30" s="3">
        <v>0</v>
      </c>
      <c r="T30" s="3"/>
      <c r="U30" s="188">
        <v>0</v>
      </c>
      <c r="V30" s="77"/>
      <c r="W30" s="76"/>
      <c r="X30" s="3">
        <v>31</v>
      </c>
      <c r="Y30" s="3"/>
      <c r="Z30" s="188">
        <v>1.0642680582257623E-3</v>
      </c>
      <c r="AA30" s="77"/>
      <c r="AB30" s="101"/>
      <c r="AC30" s="106">
        <v>220</v>
      </c>
      <c r="AD30" s="103"/>
      <c r="AE30" s="112">
        <v>8.1270000000000005E-3</v>
      </c>
      <c r="AF30" s="104"/>
      <c r="AG30" s="105"/>
      <c r="AH30" s="106">
        <v>30</v>
      </c>
      <c r="AI30" s="106"/>
      <c r="AJ30" s="112">
        <v>1.108E-3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9">
        <v>385</v>
      </c>
      <c r="AU30" s="190"/>
      <c r="AV30" s="3"/>
      <c r="AW30" s="76"/>
      <c r="AX30" s="189">
        <v>9822</v>
      </c>
      <c r="AY30" s="189">
        <v>9070</v>
      </c>
      <c r="AZ30" s="87">
        <v>0.9234371818366931</v>
      </c>
      <c r="BA30" s="189">
        <v>8677</v>
      </c>
      <c r="BB30" s="191">
        <v>0.88342496436570961</v>
      </c>
      <c r="BC30" s="192"/>
      <c r="BD30" s="193"/>
      <c r="BE30" s="189">
        <v>5938</v>
      </c>
      <c r="BF30" s="189">
        <v>5380</v>
      </c>
      <c r="BG30" s="191">
        <v>0.90602896598181204</v>
      </c>
      <c r="BH30" s="189">
        <v>5427</v>
      </c>
      <c r="BI30" s="191">
        <v>0.91394408891882783</v>
      </c>
      <c r="BJ30" s="185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200">
        <v>2.738720579294177E-6</v>
      </c>
      <c r="L31" s="89"/>
      <c r="M31" s="49"/>
      <c r="N31" s="31">
        <v>0</v>
      </c>
      <c r="O31" s="31"/>
      <c r="P31" s="200">
        <v>0</v>
      </c>
      <c r="Q31" s="89"/>
      <c r="R31" s="49"/>
      <c r="S31" s="31">
        <v>15</v>
      </c>
      <c r="T31" s="31"/>
      <c r="U31" s="200">
        <v>4.1080808689412655E-5</v>
      </c>
      <c r="V31" s="89"/>
      <c r="W31" s="49"/>
      <c r="X31" s="31">
        <v>238</v>
      </c>
      <c r="Y31" s="31"/>
      <c r="Z31" s="200">
        <v>6.2627788318075483E-4</v>
      </c>
      <c r="AA31" s="89"/>
      <c r="AB31" s="90"/>
      <c r="AC31" s="96">
        <v>2206</v>
      </c>
      <c r="AD31" s="92"/>
      <c r="AE31" s="111">
        <v>6.0419999999999996E-3</v>
      </c>
      <c r="AF31" s="94"/>
      <c r="AG31" s="95"/>
      <c r="AH31" s="96">
        <v>1505</v>
      </c>
      <c r="AI31" s="96"/>
      <c r="AJ31" s="111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1">
        <v>1155</v>
      </c>
      <c r="AU31" s="202"/>
      <c r="AV31" s="31"/>
      <c r="AW31" s="49"/>
      <c r="AX31" s="201">
        <v>112598</v>
      </c>
      <c r="AY31" s="201">
        <v>109388</v>
      </c>
      <c r="AZ31" s="100">
        <v>0.97149150073713564</v>
      </c>
      <c r="BA31" s="201">
        <v>87889</v>
      </c>
      <c r="BB31" s="194">
        <v>0.78055560489529119</v>
      </c>
      <c r="BC31" s="203"/>
      <c r="BD31" s="204"/>
      <c r="BE31" s="201">
        <v>57949</v>
      </c>
      <c r="BF31" s="201">
        <v>56577</v>
      </c>
      <c r="BG31" s="194">
        <v>0.97632400904243388</v>
      </c>
      <c r="BH31" s="201">
        <v>53490</v>
      </c>
      <c r="BI31" s="194">
        <v>0.92305302938791001</v>
      </c>
      <c r="BJ31" s="185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3075362</v>
      </c>
      <c r="F32" s="115">
        <v>3173727</v>
      </c>
      <c r="G32" s="116"/>
      <c r="H32" s="117"/>
      <c r="I32" s="115">
        <v>6</v>
      </c>
      <c r="J32" s="118"/>
      <c r="K32" s="119">
        <v>1.9509898346926313E-6</v>
      </c>
      <c r="L32" s="116"/>
      <c r="M32" s="117"/>
      <c r="N32" s="115">
        <v>5</v>
      </c>
      <c r="O32" s="118"/>
      <c r="P32" s="119">
        <v>1.6258248622438595E-6</v>
      </c>
      <c r="Q32" s="116"/>
      <c r="R32" s="117"/>
      <c r="S32" s="115">
        <v>545</v>
      </c>
      <c r="T32" s="118"/>
      <c r="U32" s="119">
        <v>1.7172239452227617E-4</v>
      </c>
      <c r="V32" s="116"/>
      <c r="W32" s="117"/>
      <c r="X32" s="115">
        <v>72219</v>
      </c>
      <c r="Y32" s="118"/>
      <c r="Z32" s="119">
        <v>2.2755265339457365E-2</v>
      </c>
      <c r="AA32" s="116"/>
      <c r="AB32" s="120"/>
      <c r="AC32" s="121">
        <v>39218</v>
      </c>
      <c r="AD32" s="122"/>
      <c r="AE32" s="123">
        <v>1.2752319889495935E-2</v>
      </c>
      <c r="AF32" s="124"/>
      <c r="AG32" s="120"/>
      <c r="AH32" s="121">
        <v>7596</v>
      </c>
      <c r="AI32" s="122"/>
      <c r="AJ32" s="123">
        <v>2.4699531307208712E-3</v>
      </c>
      <c r="AK32" s="124"/>
      <c r="AL32" s="125"/>
      <c r="AM32" s="117"/>
      <c r="AN32" s="126">
        <v>1746</v>
      </c>
      <c r="AO32" s="114"/>
      <c r="AP32" s="127">
        <v>0.81818181818181823</v>
      </c>
      <c r="AQ32" s="116"/>
      <c r="AR32" s="128"/>
      <c r="AS32" s="113"/>
      <c r="AT32" s="129">
        <v>141087</v>
      </c>
      <c r="AU32" s="130"/>
      <c r="AV32" s="128"/>
      <c r="AW32" s="113"/>
      <c r="AX32" s="129">
        <v>1166762</v>
      </c>
      <c r="AY32" s="129">
        <v>1060462</v>
      </c>
      <c r="AZ32" s="127">
        <v>0.90889315901614898</v>
      </c>
      <c r="BA32" s="129">
        <v>939717</v>
      </c>
      <c r="BB32" s="127">
        <v>0.80540590111779442</v>
      </c>
      <c r="BC32" s="131"/>
      <c r="BD32" s="132"/>
      <c r="BE32" s="129">
        <v>641453</v>
      </c>
      <c r="BF32" s="129">
        <v>596322</v>
      </c>
      <c r="BG32" s="127">
        <v>0.9296425459074944</v>
      </c>
      <c r="BH32" s="129">
        <v>558605</v>
      </c>
      <c r="BI32" s="127">
        <v>0.87084322623793164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40" priority="13" stopIfTrue="1" operator="equal">
      <formula>0</formula>
    </cfRule>
  </conditionalFormatting>
  <conditionalFormatting sqref="T7:T31">
    <cfRule type="cellIs" dxfId="39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{80DEB716-0DB7-4C12-9F31-4715140393EB}</x14:id>
        </ext>
      </extLst>
    </cfRule>
  </conditionalFormatting>
  <conditionalFormatting sqref="I6:J31">
    <cfRule type="cellIs" dxfId="38" priority="26" operator="equal">
      <formula>0</formula>
    </cfRule>
  </conditionalFormatting>
  <conditionalFormatting sqref="K6:K31">
    <cfRule type="cellIs" dxfId="37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6" priority="23" operator="equal">
      <formula>0</formula>
    </cfRule>
  </conditionalFormatting>
  <conditionalFormatting sqref="U6:U31">
    <cfRule type="cellIs" dxfId="35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4" priority="20" operator="equal">
      <formula>0</formula>
    </cfRule>
  </conditionalFormatting>
  <conditionalFormatting sqref="Z6:Z31">
    <cfRule type="cellIs" dxfId="33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32" priority="17" operator="equal">
      <formula>0</formula>
    </cfRule>
  </conditionalFormatting>
  <conditionalFormatting sqref="O6">
    <cfRule type="cellIs" dxfId="31" priority="16" operator="equal">
      <formula>0</formula>
    </cfRule>
  </conditionalFormatting>
  <conditionalFormatting sqref="N7:N31">
    <cfRule type="cellIs" dxfId="30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9" priority="12" operator="equal">
      <formula>0</formula>
    </cfRule>
  </conditionalFormatting>
  <conditionalFormatting sqref="S6">
    <cfRule type="cellIs" dxfId="28" priority="11" operator="equal">
      <formula>0</formula>
    </cfRule>
  </conditionalFormatting>
  <conditionalFormatting sqref="X6">
    <cfRule type="cellIs" dxfId="27" priority="10" operator="equal">
      <formula>0</formula>
    </cfRule>
  </conditionalFormatting>
  <conditionalFormatting sqref="AJ6:AJ31">
    <cfRule type="cellIs" dxfId="26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5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4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{4C4498E8-03C8-41D1-9ECD-C12526F0FB68}</x14:id>
        </ext>
      </extLst>
    </cfRule>
    <cfRule type="cellIs" dxfId="23" priority="5" operator="greaterThan">
      <formula>0</formula>
    </cfRule>
  </conditionalFormatting>
  <conditionalFormatting sqref="AZ6:AZ31 BB6:BD31 BG6:BG31 BI6:BI31">
    <cfRule type="cellIs" dxfId="22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DEB716-0DB7-4C12-9F31-4715140393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4C4498E8-03C8-41D1-9ECD-C12526F0FB68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3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3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2"/>
    <col min="42" max="43" width="1.5" style="223" customWidth="1"/>
    <col min="44" max="44" width="9.5" style="236" customWidth="1"/>
    <col min="45" max="45" width="1.5" style="223" customWidth="1"/>
    <col min="46" max="46" width="9.5" style="236" customWidth="1"/>
    <col min="47" max="50" width="1.5" style="223" customWidth="1"/>
    <col min="51" max="51" width="9.5" style="236" customWidth="1"/>
    <col min="52" max="52" width="1.5" style="223" customWidth="1"/>
    <col min="53" max="53" width="9.5" style="236" customWidth="1"/>
    <col min="54" max="55" width="1.5" style="223" customWidth="1"/>
    <col min="56" max="78" width="10.5" style="223"/>
    <col min="79" max="16384" width="10.5" style="29"/>
  </cols>
  <sheetData>
    <row r="1" spans="1:78" ht="19.5" thickBot="1" x14ac:dyDescent="0.35">
      <c r="B1" s="30" t="s">
        <v>6907</v>
      </c>
      <c r="E1" s="254" t="s">
        <v>165</v>
      </c>
      <c r="F1" s="254"/>
      <c r="G1" s="254"/>
      <c r="H1" s="254"/>
      <c r="J1" s="254" t="s">
        <v>166</v>
      </c>
      <c r="K1" s="254"/>
      <c r="L1" s="254"/>
      <c r="M1" s="254"/>
      <c r="N1" s="254"/>
      <c r="O1" s="254"/>
      <c r="P1" s="254"/>
      <c r="Q1" s="254"/>
      <c r="R1" s="254"/>
      <c r="S1" s="254"/>
      <c r="T1" s="139"/>
      <c r="U1" s="139"/>
      <c r="V1" s="255" t="s">
        <v>167</v>
      </c>
      <c r="W1" s="256"/>
      <c r="X1" s="256"/>
      <c r="Y1" s="256"/>
      <c r="Z1" s="256"/>
      <c r="AA1" s="256"/>
      <c r="AB1" s="256"/>
      <c r="AC1" s="256"/>
      <c r="AO1" s="29"/>
      <c r="AP1" s="257" t="s">
        <v>168</v>
      </c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</row>
    <row r="2" spans="1:78" ht="15.75" thickTop="1" x14ac:dyDescent="0.25">
      <c r="G2" s="140"/>
      <c r="H2" s="140"/>
      <c r="I2" s="141"/>
      <c r="AO2" s="29"/>
      <c r="AP2" s="258" t="s">
        <v>95</v>
      </c>
      <c r="AQ2" s="258"/>
      <c r="AR2" s="258"/>
      <c r="AS2" s="258"/>
      <c r="AT2" s="258"/>
      <c r="AU2" s="258"/>
      <c r="AV2" s="258"/>
      <c r="AW2" s="258" t="s">
        <v>96</v>
      </c>
      <c r="AX2" s="258"/>
      <c r="AY2" s="258"/>
      <c r="AZ2" s="258"/>
      <c r="BA2" s="258"/>
      <c r="BB2" s="258"/>
      <c r="BC2" s="258"/>
    </row>
    <row r="3" spans="1:78" ht="7.5" customHeight="1" x14ac:dyDescent="0.25">
      <c r="A3" s="224"/>
      <c r="B3" s="37"/>
      <c r="C3" s="37"/>
      <c r="D3" s="37"/>
      <c r="E3" s="37"/>
      <c r="F3" s="37"/>
      <c r="G3" s="37"/>
      <c r="H3" s="37"/>
      <c r="I3" s="142"/>
      <c r="J3" s="238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7"/>
      <c r="AQ3" s="227"/>
      <c r="AR3" s="233"/>
      <c r="AS3" s="227"/>
      <c r="AT3" s="233"/>
      <c r="AU3" s="227"/>
      <c r="AV3" s="227"/>
      <c r="AW3" s="227"/>
      <c r="AX3" s="227"/>
      <c r="AY3" s="233"/>
      <c r="AZ3" s="227"/>
      <c r="BA3" s="233"/>
      <c r="BB3" s="227"/>
      <c r="BC3" s="227"/>
    </row>
    <row r="4" spans="1:78" ht="33.75" customHeight="1" x14ac:dyDescent="0.25">
      <c r="A4" s="225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9"/>
      <c r="K4" s="145"/>
      <c r="L4" s="251" t="s">
        <v>99</v>
      </c>
      <c r="M4" s="251"/>
      <c r="N4" s="251"/>
      <c r="O4" s="52"/>
      <c r="P4" s="51"/>
      <c r="Q4" s="251" t="s">
        <v>100</v>
      </c>
      <c r="R4" s="251"/>
      <c r="S4" s="251"/>
      <c r="T4" s="52"/>
      <c r="U4" s="51"/>
      <c r="V4" s="251" t="s">
        <v>101</v>
      </c>
      <c r="W4" s="251"/>
      <c r="X4" s="251"/>
      <c r="Y4" s="52"/>
      <c r="Z4" s="51"/>
      <c r="AA4" s="251" t="s">
        <v>102</v>
      </c>
      <c r="AB4" s="251"/>
      <c r="AC4" s="251"/>
      <c r="AD4" s="52"/>
      <c r="AE4" s="53"/>
      <c r="AF4" s="251" t="s">
        <v>103</v>
      </c>
      <c r="AG4" s="251"/>
      <c r="AH4" s="251"/>
      <c r="AI4" s="57"/>
      <c r="AJ4" s="55"/>
      <c r="AK4" s="251" t="s">
        <v>104</v>
      </c>
      <c r="AL4" s="251"/>
      <c r="AM4" s="251"/>
      <c r="AN4" s="56"/>
      <c r="AO4" s="146" t="s">
        <v>175</v>
      </c>
      <c r="AP4" s="228" t="s">
        <v>176</v>
      </c>
      <c r="AQ4" s="228" t="s">
        <v>177</v>
      </c>
      <c r="AR4" s="234" t="s">
        <v>178</v>
      </c>
      <c r="AS4" s="229" t="s">
        <v>179</v>
      </c>
      <c r="AT4" s="237" t="s">
        <v>180</v>
      </c>
      <c r="AU4" s="229" t="s">
        <v>181</v>
      </c>
      <c r="AV4" s="229" t="s">
        <v>182</v>
      </c>
      <c r="AW4" s="228" t="s">
        <v>176</v>
      </c>
      <c r="AX4" s="228" t="s">
        <v>177</v>
      </c>
      <c r="AY4" s="234" t="s">
        <v>178</v>
      </c>
      <c r="AZ4" s="229" t="s">
        <v>179</v>
      </c>
      <c r="BA4" s="237" t="s">
        <v>180</v>
      </c>
      <c r="BB4" s="229" t="s">
        <v>181</v>
      </c>
      <c r="BC4" s="229" t="s">
        <v>182</v>
      </c>
      <c r="BF4" s="223" t="s">
        <v>6906</v>
      </c>
    </row>
    <row r="5" spans="1:78" s="152" customFormat="1" ht="10.5" customHeight="1" x14ac:dyDescent="0.25">
      <c r="A5" s="225"/>
      <c r="B5" s="147"/>
      <c r="C5" s="147"/>
      <c r="D5" s="147"/>
      <c r="E5" s="147"/>
      <c r="F5" s="147"/>
      <c r="G5" s="148"/>
      <c r="H5" s="148"/>
      <c r="I5" s="138"/>
      <c r="J5" s="240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7"/>
      <c r="AQ5" s="227"/>
      <c r="AR5" s="233"/>
      <c r="AS5" s="227"/>
      <c r="AT5" s="233"/>
      <c r="AU5" s="227"/>
      <c r="AV5" s="227"/>
      <c r="AW5" s="227"/>
      <c r="AX5" s="227"/>
      <c r="AY5" s="233"/>
      <c r="AZ5" s="227"/>
      <c r="BA5" s="233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</row>
    <row r="6" spans="1:78" x14ac:dyDescent="0.25">
      <c r="A6" s="226">
        <v>1</v>
      </c>
      <c r="B6" s="211" t="s">
        <v>161</v>
      </c>
      <c r="C6" s="211">
        <v>1</v>
      </c>
      <c r="D6" s="211" t="s">
        <v>183</v>
      </c>
      <c r="E6" s="211">
        <v>934</v>
      </c>
      <c r="F6" s="211">
        <v>954</v>
      </c>
      <c r="G6" s="211"/>
      <c r="H6" s="220" t="str">
        <f>HYPERLINK("https://map.geo.admin.ch/?zoom=7&amp;E=679300&amp;N=235700&amp;layers=ch.kantone.cadastralwebmap-farbe,ch.swisstopo.amtliches-strassenverzeichnis,ch.bfs.gebaeude_wohnungs_register,KML||https://tinyurl.com/yy7ya4g9/ZH/0001_bdg_erw.kml","KML building")</f>
        <v>KML building</v>
      </c>
      <c r="I6" s="154">
        <v>1</v>
      </c>
      <c r="J6" s="241" t="s">
        <v>2534</v>
      </c>
      <c r="K6" s="63">
        <v>1.0706638115631692E-3</v>
      </c>
      <c r="L6" s="64">
        <v>0</v>
      </c>
      <c r="M6" s="64"/>
      <c r="N6" s="200">
        <v>0</v>
      </c>
      <c r="O6" s="155"/>
      <c r="P6" s="63"/>
      <c r="Q6" s="64">
        <v>0</v>
      </c>
      <c r="R6" s="64"/>
      <c r="S6" s="200">
        <v>0</v>
      </c>
      <c r="T6" s="155"/>
      <c r="U6" s="63"/>
      <c r="V6" s="64">
        <v>0</v>
      </c>
      <c r="W6" s="64"/>
      <c r="X6" s="200">
        <v>0</v>
      </c>
      <c r="Y6" s="155"/>
      <c r="Z6" s="63"/>
      <c r="AA6" s="64">
        <v>0</v>
      </c>
      <c r="AB6" s="64"/>
      <c r="AC6" s="200">
        <v>0</v>
      </c>
      <c r="AD6" s="155"/>
      <c r="AE6" s="153"/>
      <c r="AF6" s="140">
        <v>2</v>
      </c>
      <c r="AG6" s="140"/>
      <c r="AH6" s="200">
        <v>2.0999999999999999E-3</v>
      </c>
      <c r="AI6" s="140"/>
      <c r="AJ6" s="153"/>
      <c r="AK6" s="140">
        <v>5</v>
      </c>
      <c r="AL6" s="140"/>
      <c r="AM6" s="200">
        <v>5.4000000000000003E-3</v>
      </c>
      <c r="AN6" s="156"/>
      <c r="AO6" s="221">
        <v>7.4999999999999997E-3</v>
      </c>
      <c r="AP6" s="223">
        <v>312</v>
      </c>
      <c r="AQ6" s="223">
        <v>300</v>
      </c>
      <c r="AR6" s="235">
        <v>0.96199999999999997</v>
      </c>
      <c r="AS6" s="223">
        <v>235</v>
      </c>
      <c r="AT6" s="235">
        <v>0.753</v>
      </c>
      <c r="AU6" s="223">
        <v>234</v>
      </c>
      <c r="AV6" s="232">
        <v>0.75</v>
      </c>
      <c r="AW6" s="223">
        <v>157</v>
      </c>
      <c r="AX6" s="223">
        <v>156</v>
      </c>
      <c r="AY6" s="235">
        <v>0.99399999999999999</v>
      </c>
      <c r="AZ6" s="223">
        <v>147</v>
      </c>
      <c r="BA6" s="235">
        <v>0.93600000000000005</v>
      </c>
      <c r="BB6" s="223">
        <v>147</v>
      </c>
      <c r="BC6" s="232">
        <v>0.93600000000000005</v>
      </c>
    </row>
    <row r="7" spans="1:78" x14ac:dyDescent="0.25">
      <c r="A7" s="226">
        <v>1</v>
      </c>
      <c r="B7" s="211" t="s">
        <v>161</v>
      </c>
      <c r="C7" s="211">
        <v>2</v>
      </c>
      <c r="D7" s="211" t="s">
        <v>184</v>
      </c>
      <c r="E7" s="211">
        <v>2962</v>
      </c>
      <c r="F7" s="211">
        <v>3132</v>
      </c>
      <c r="G7" s="211"/>
      <c r="H7" s="220" t="str">
        <f>HYPERLINK("https://map.geo.admin.ch/?zoom=7&amp;E=676800&amp;N=236800&amp;layers=ch.kantone.cadastralwebmap-farbe,ch.swisstopo.amtliches-strassenverzeichnis,ch.bfs.gebaeude_wohnungs_register,KML||https://tinyurl.com/yy7ya4g9/ZH/0002_bdg_erw.kml","KML building")</f>
        <v>KML building</v>
      </c>
      <c r="I7" s="154">
        <v>1</v>
      </c>
      <c r="J7" s="242" t="s">
        <v>2535</v>
      </c>
      <c r="K7" s="63">
        <v>3.3760972316002703E-4</v>
      </c>
      <c r="L7" s="64">
        <v>0</v>
      </c>
      <c r="M7" s="64"/>
      <c r="N7" s="200">
        <v>0</v>
      </c>
      <c r="O7" s="155"/>
      <c r="P7" s="63"/>
      <c r="Q7" s="64">
        <v>0</v>
      </c>
      <c r="R7" s="64"/>
      <c r="S7" s="200">
        <v>0</v>
      </c>
      <c r="T7" s="155"/>
      <c r="U7" s="63"/>
      <c r="V7" s="64">
        <v>0</v>
      </c>
      <c r="W7" s="64"/>
      <c r="X7" s="200">
        <v>0</v>
      </c>
      <c r="Y7" s="155"/>
      <c r="Z7" s="63"/>
      <c r="AA7" s="64">
        <v>4</v>
      </c>
      <c r="AB7" s="64"/>
      <c r="AC7" s="200">
        <v>1.2999999999999999E-3</v>
      </c>
      <c r="AD7" s="155"/>
      <c r="AE7" s="153"/>
      <c r="AF7" s="140">
        <v>23</v>
      </c>
      <c r="AG7" s="140"/>
      <c r="AH7" s="200">
        <v>7.7999999999999996E-3</v>
      </c>
      <c r="AI7" s="140"/>
      <c r="AJ7" s="153"/>
      <c r="AK7" s="140">
        <v>48</v>
      </c>
      <c r="AL7" s="140"/>
      <c r="AM7" s="200">
        <v>1.6199999999999999E-2</v>
      </c>
      <c r="AN7" s="156"/>
      <c r="AO7" s="221">
        <v>2.53E-2</v>
      </c>
      <c r="AP7" s="223">
        <v>863</v>
      </c>
      <c r="AQ7" s="223">
        <v>863</v>
      </c>
      <c r="AR7" s="235">
        <v>1</v>
      </c>
      <c r="AS7" s="223">
        <v>687</v>
      </c>
      <c r="AT7" s="235">
        <v>0.79600000000000004</v>
      </c>
      <c r="AU7" s="223">
        <v>687</v>
      </c>
      <c r="AV7" s="232">
        <v>0.79600000000000004</v>
      </c>
      <c r="AW7" s="223">
        <v>501</v>
      </c>
      <c r="AX7" s="223">
        <v>501</v>
      </c>
      <c r="AY7" s="235">
        <v>1</v>
      </c>
      <c r="AZ7" s="223">
        <v>460</v>
      </c>
      <c r="BA7" s="235">
        <v>0.91800000000000004</v>
      </c>
      <c r="BB7" s="223">
        <v>460</v>
      </c>
      <c r="BC7" s="232">
        <v>0.91800000000000004</v>
      </c>
    </row>
    <row r="8" spans="1:78" x14ac:dyDescent="0.25">
      <c r="A8" s="226">
        <v>1</v>
      </c>
      <c r="B8" s="211" t="s">
        <v>161</v>
      </c>
      <c r="C8" s="211">
        <v>3</v>
      </c>
      <c r="D8" s="211" t="s">
        <v>185</v>
      </c>
      <c r="E8" s="211">
        <v>1589</v>
      </c>
      <c r="F8" s="211">
        <v>1629</v>
      </c>
      <c r="G8" s="211"/>
      <c r="H8" s="220" t="str">
        <f>HYPERLINK("https://map.geo.admin.ch/?zoom=7&amp;E=677800&amp;N=241000&amp;layers=ch.kantone.cadastralwebmap-farbe,ch.swisstopo.amtliches-strassenverzeichnis,ch.bfs.gebaeude_wohnungs_register,KML||https://tinyurl.com/yy7ya4g9/ZH/0003_bdg_erw.kml","KML building")</f>
        <v>KML building</v>
      </c>
      <c r="I8" s="154">
        <v>0</v>
      </c>
      <c r="J8" s="242" t="s">
        <v>2536</v>
      </c>
      <c r="K8" s="63">
        <v>0</v>
      </c>
      <c r="L8" s="64">
        <v>0</v>
      </c>
      <c r="M8" s="64"/>
      <c r="N8" s="200">
        <v>0</v>
      </c>
      <c r="O8" s="155"/>
      <c r="P8" s="63"/>
      <c r="Q8" s="64">
        <v>0</v>
      </c>
      <c r="R8" s="64"/>
      <c r="S8" s="200">
        <v>0</v>
      </c>
      <c r="T8" s="155"/>
      <c r="U8" s="63"/>
      <c r="V8" s="64">
        <v>0</v>
      </c>
      <c r="W8" s="64"/>
      <c r="X8" s="200">
        <v>0</v>
      </c>
      <c r="Y8" s="155"/>
      <c r="Z8" s="63"/>
      <c r="AA8" s="64">
        <v>0</v>
      </c>
      <c r="AB8" s="64"/>
      <c r="AC8" s="200">
        <v>0</v>
      </c>
      <c r="AD8" s="155"/>
      <c r="AE8" s="153"/>
      <c r="AF8" s="140">
        <v>11</v>
      </c>
      <c r="AG8" s="140"/>
      <c r="AH8" s="200">
        <v>6.8999999999999999E-3</v>
      </c>
      <c r="AI8" s="140"/>
      <c r="AJ8" s="153"/>
      <c r="AK8" s="140">
        <v>3</v>
      </c>
      <c r="AL8" s="140"/>
      <c r="AM8" s="200">
        <v>1.9E-3</v>
      </c>
      <c r="AN8" s="156"/>
      <c r="AO8" s="221">
        <v>8.8000000000000005E-3</v>
      </c>
      <c r="AP8" s="223">
        <v>355</v>
      </c>
      <c r="AQ8" s="223">
        <v>354</v>
      </c>
      <c r="AR8" s="235">
        <v>0.997</v>
      </c>
      <c r="AS8" s="223">
        <v>266</v>
      </c>
      <c r="AT8" s="235">
        <v>0.749</v>
      </c>
      <c r="AU8" s="223">
        <v>266</v>
      </c>
      <c r="AV8" s="232">
        <v>0.749</v>
      </c>
      <c r="AW8" s="223">
        <v>158</v>
      </c>
      <c r="AX8" s="223">
        <v>158</v>
      </c>
      <c r="AY8" s="235">
        <v>1</v>
      </c>
      <c r="AZ8" s="223">
        <v>146</v>
      </c>
      <c r="BA8" s="235">
        <v>0.92400000000000004</v>
      </c>
      <c r="BB8" s="223">
        <v>146</v>
      </c>
      <c r="BC8" s="232">
        <v>0.92400000000000004</v>
      </c>
    </row>
    <row r="9" spans="1:78" x14ac:dyDescent="0.25">
      <c r="A9" s="226">
        <v>1</v>
      </c>
      <c r="B9" s="211" t="s">
        <v>161</v>
      </c>
      <c r="C9" s="211">
        <v>4</v>
      </c>
      <c r="D9" s="211" t="s">
        <v>186</v>
      </c>
      <c r="E9" s="211">
        <v>1838</v>
      </c>
      <c r="F9" s="211">
        <v>1869</v>
      </c>
      <c r="G9" s="211"/>
      <c r="H9" s="220" t="str">
        <f>HYPERLINK("https://map.geo.admin.ch/?zoom=7&amp;E=682900&amp;N=233100&amp;layers=ch.kantone.cadastralwebmap-farbe,ch.swisstopo.amtliches-strassenverzeichnis,ch.bfs.gebaeude_wohnungs_register,KML||https://tinyurl.com/yy7ya4g9/ZH/0004_bdg_erw.kml","KML building")</f>
        <v>KML building</v>
      </c>
      <c r="I9" s="154">
        <v>1</v>
      </c>
      <c r="J9" s="242" t="s">
        <v>2537</v>
      </c>
      <c r="K9" s="63">
        <v>5.4406964091403701E-4</v>
      </c>
      <c r="L9" s="64">
        <v>0</v>
      </c>
      <c r="M9" s="64"/>
      <c r="N9" s="200">
        <v>0</v>
      </c>
      <c r="O9" s="155"/>
      <c r="P9" s="63"/>
      <c r="Q9" s="64">
        <v>0</v>
      </c>
      <c r="R9" s="64"/>
      <c r="S9" s="200">
        <v>0</v>
      </c>
      <c r="T9" s="155"/>
      <c r="U9" s="63"/>
      <c r="V9" s="64">
        <v>1</v>
      </c>
      <c r="W9" s="64"/>
      <c r="X9" s="200">
        <v>5.0000000000000001E-4</v>
      </c>
      <c r="Y9" s="155"/>
      <c r="Z9" s="63"/>
      <c r="AA9" s="64">
        <v>0</v>
      </c>
      <c r="AB9" s="64"/>
      <c r="AC9" s="200">
        <v>0</v>
      </c>
      <c r="AD9" s="157"/>
      <c r="AE9" s="153"/>
      <c r="AF9" s="140">
        <v>10</v>
      </c>
      <c r="AG9" s="140"/>
      <c r="AH9" s="200">
        <v>5.4000000000000003E-3</v>
      </c>
      <c r="AI9" s="140"/>
      <c r="AJ9" s="153"/>
      <c r="AK9" s="140">
        <v>9</v>
      </c>
      <c r="AL9" s="140"/>
      <c r="AM9" s="200">
        <v>4.8999999999999998E-3</v>
      </c>
      <c r="AN9" s="156"/>
      <c r="AO9" s="221">
        <v>1.0800000000000001E-2</v>
      </c>
      <c r="AP9" s="223">
        <v>677</v>
      </c>
      <c r="AQ9" s="223">
        <v>652</v>
      </c>
      <c r="AR9" s="235">
        <v>0.96299999999999997</v>
      </c>
      <c r="AS9" s="223">
        <v>547</v>
      </c>
      <c r="AT9" s="235">
        <v>0.80800000000000005</v>
      </c>
      <c r="AU9" s="223">
        <v>522</v>
      </c>
      <c r="AV9" s="232">
        <v>0.77100000000000002</v>
      </c>
      <c r="AW9" s="223">
        <v>401</v>
      </c>
      <c r="AX9" s="223">
        <v>376</v>
      </c>
      <c r="AY9" s="235">
        <v>0.93799999999999994</v>
      </c>
      <c r="AZ9" s="223">
        <v>380</v>
      </c>
      <c r="BA9" s="235">
        <v>0.94799999999999995</v>
      </c>
      <c r="BB9" s="223">
        <v>355</v>
      </c>
      <c r="BC9" s="232">
        <v>0.88500000000000001</v>
      </c>
    </row>
    <row r="10" spans="1:78" x14ac:dyDescent="0.25">
      <c r="A10" s="226">
        <v>1</v>
      </c>
      <c r="B10" s="211" t="s">
        <v>161</v>
      </c>
      <c r="C10" s="211">
        <v>5</v>
      </c>
      <c r="D10" s="211" t="s">
        <v>187</v>
      </c>
      <c r="E10" s="211">
        <v>1303</v>
      </c>
      <c r="F10" s="211">
        <v>1349</v>
      </c>
      <c r="G10" s="211"/>
      <c r="H10" s="220" t="str">
        <f>HYPERLINK("https://map.geo.admin.ch/?zoom=7&amp;E=676400&amp;N=239000&amp;layers=ch.kantone.cadastralwebmap-farbe,ch.swisstopo.amtliches-strassenverzeichnis,ch.bfs.gebaeude_wohnungs_register,KML||https://tinyurl.com/yy7ya4g9/ZH/0005_bdg_erw.kml","KML building")</f>
        <v>KML building</v>
      </c>
      <c r="I10" s="154">
        <v>8</v>
      </c>
      <c r="J10" s="241" t="s">
        <v>2538</v>
      </c>
      <c r="K10" s="63">
        <v>6.1396776669224865E-3</v>
      </c>
      <c r="L10" s="64">
        <v>0</v>
      </c>
      <c r="M10" s="64"/>
      <c r="N10" s="200">
        <v>0</v>
      </c>
      <c r="O10" s="155"/>
      <c r="P10" s="63"/>
      <c r="Q10" s="64">
        <v>0</v>
      </c>
      <c r="R10" s="64"/>
      <c r="S10" s="200">
        <v>0</v>
      </c>
      <c r="T10" s="155"/>
      <c r="U10" s="63"/>
      <c r="V10" s="64">
        <v>0</v>
      </c>
      <c r="W10" s="64"/>
      <c r="X10" s="200">
        <v>0</v>
      </c>
      <c r="Y10" s="155"/>
      <c r="Z10" s="63"/>
      <c r="AA10" s="64">
        <v>0</v>
      </c>
      <c r="AB10" s="64"/>
      <c r="AC10" s="200">
        <v>0</v>
      </c>
      <c r="AD10" s="155"/>
      <c r="AE10" s="153"/>
      <c r="AF10" s="140">
        <v>4</v>
      </c>
      <c r="AG10" s="140"/>
      <c r="AH10" s="200">
        <v>3.0999999999999999E-3</v>
      </c>
      <c r="AI10" s="140"/>
      <c r="AJ10" s="153"/>
      <c r="AK10" s="140">
        <v>6</v>
      </c>
      <c r="AL10" s="140"/>
      <c r="AM10" s="200">
        <v>4.5999999999999999E-3</v>
      </c>
      <c r="AN10" s="156"/>
      <c r="AO10" s="221">
        <v>7.7000000000000002E-3</v>
      </c>
      <c r="AP10" s="223">
        <v>361</v>
      </c>
      <c r="AQ10" s="223">
        <v>357</v>
      </c>
      <c r="AR10" s="235">
        <v>0.98899999999999999</v>
      </c>
      <c r="AS10" s="223">
        <v>243</v>
      </c>
      <c r="AT10" s="235">
        <v>0.67300000000000004</v>
      </c>
      <c r="AU10" s="223">
        <v>239</v>
      </c>
      <c r="AV10" s="232">
        <v>0.66200000000000003</v>
      </c>
      <c r="AW10" s="223">
        <v>149</v>
      </c>
      <c r="AX10" s="223">
        <v>145</v>
      </c>
      <c r="AY10" s="235">
        <v>0.97299999999999998</v>
      </c>
      <c r="AZ10" s="223">
        <v>143</v>
      </c>
      <c r="BA10" s="235">
        <v>0.96</v>
      </c>
      <c r="BB10" s="223">
        <v>139</v>
      </c>
      <c r="BC10" s="232">
        <v>0.93300000000000005</v>
      </c>
    </row>
    <row r="11" spans="1:78" x14ac:dyDescent="0.25">
      <c r="A11" s="226">
        <v>1</v>
      </c>
      <c r="B11" s="211" t="s">
        <v>161</v>
      </c>
      <c r="C11" s="211">
        <v>6</v>
      </c>
      <c r="D11" s="211" t="s">
        <v>188</v>
      </c>
      <c r="E11" s="211">
        <v>665</v>
      </c>
      <c r="F11" s="211">
        <v>668</v>
      </c>
      <c r="G11" s="211"/>
      <c r="H11" s="220" t="str">
        <f>HYPERLINK("https://map.geo.admin.ch/?zoom=7&amp;E=682400&amp;N=231300&amp;layers=ch.kantone.cadastralwebmap-farbe,ch.swisstopo.amtliches-strassenverzeichnis,ch.bfs.gebaeude_wohnungs_register,KML||https://tinyurl.com/yy7ya4g9/ZH/0006_bdg_erw.kml","KML building")</f>
        <v>KML building</v>
      </c>
      <c r="I11" s="154">
        <v>0</v>
      </c>
      <c r="J11" s="241" t="s">
        <v>2539</v>
      </c>
      <c r="K11" s="63">
        <v>0</v>
      </c>
      <c r="L11" s="64">
        <v>0</v>
      </c>
      <c r="M11" s="64"/>
      <c r="N11" s="200">
        <v>0</v>
      </c>
      <c r="O11" s="155"/>
      <c r="P11" s="63"/>
      <c r="Q11" s="64">
        <v>0</v>
      </c>
      <c r="R11" s="64"/>
      <c r="S11" s="200">
        <v>0</v>
      </c>
      <c r="T11" s="155"/>
      <c r="U11" s="63"/>
      <c r="V11" s="64">
        <v>0</v>
      </c>
      <c r="W11" s="64"/>
      <c r="X11" s="200">
        <v>0</v>
      </c>
      <c r="Y11" s="155"/>
      <c r="Z11" s="63"/>
      <c r="AA11" s="64">
        <v>0</v>
      </c>
      <c r="AB11" s="64"/>
      <c r="AC11" s="200">
        <v>0</v>
      </c>
      <c r="AD11" s="155"/>
      <c r="AE11" s="153"/>
      <c r="AF11" s="140">
        <v>8</v>
      </c>
      <c r="AG11" s="140"/>
      <c r="AH11" s="200">
        <v>1.2E-2</v>
      </c>
      <c r="AI11" s="140"/>
      <c r="AJ11" s="153"/>
      <c r="AK11" s="140">
        <v>6</v>
      </c>
      <c r="AL11" s="140"/>
      <c r="AM11" s="200">
        <v>8.9999999999999993E-3</v>
      </c>
      <c r="AN11" s="156"/>
      <c r="AO11" s="221">
        <v>2.0999999999999998E-2</v>
      </c>
      <c r="AP11" s="223">
        <v>274</v>
      </c>
      <c r="AQ11" s="223">
        <v>273</v>
      </c>
      <c r="AR11" s="235">
        <v>0.996</v>
      </c>
      <c r="AS11" s="223">
        <v>207</v>
      </c>
      <c r="AT11" s="235">
        <v>0.755</v>
      </c>
      <c r="AU11" s="223">
        <v>206</v>
      </c>
      <c r="AV11" s="232">
        <v>0.752</v>
      </c>
      <c r="AW11" s="223">
        <v>166</v>
      </c>
      <c r="AX11" s="223">
        <v>165</v>
      </c>
      <c r="AY11" s="235">
        <v>0.99399999999999999</v>
      </c>
      <c r="AZ11" s="223">
        <v>146</v>
      </c>
      <c r="BA11" s="235">
        <v>0.88</v>
      </c>
      <c r="BB11" s="223">
        <v>145</v>
      </c>
      <c r="BC11" s="232">
        <v>0.873</v>
      </c>
    </row>
    <row r="12" spans="1:78" x14ac:dyDescent="0.25">
      <c r="A12" s="226">
        <v>1</v>
      </c>
      <c r="B12" s="211" t="s">
        <v>161</v>
      </c>
      <c r="C12" s="211">
        <v>7</v>
      </c>
      <c r="D12" s="211" t="s">
        <v>189</v>
      </c>
      <c r="E12" s="211">
        <v>885</v>
      </c>
      <c r="F12" s="211">
        <v>893</v>
      </c>
      <c r="G12" s="211"/>
      <c r="H12" s="220" t="str">
        <f>HYPERLINK("https://map.geo.admin.ch/?zoom=7&amp;E=677500&amp;N=230900&amp;layers=ch.kantone.cadastralwebmap-farbe,ch.swisstopo.amtliches-strassenverzeichnis,ch.bfs.gebaeude_wohnungs_register,KML||https://tinyurl.com/yy7ya4g9/ZH/0007_bdg_erw.kml","KML building")</f>
        <v>KML building</v>
      </c>
      <c r="I12" s="154">
        <v>2</v>
      </c>
      <c r="J12" s="242" t="s">
        <v>2540</v>
      </c>
      <c r="K12" s="63">
        <v>2.2598870056497176E-3</v>
      </c>
      <c r="L12" s="64">
        <v>0</v>
      </c>
      <c r="M12" s="64"/>
      <c r="N12" s="200">
        <v>0</v>
      </c>
      <c r="O12" s="155"/>
      <c r="P12" s="63"/>
      <c r="Q12" s="64">
        <v>0</v>
      </c>
      <c r="R12" s="64"/>
      <c r="S12" s="200">
        <v>0</v>
      </c>
      <c r="T12" s="155"/>
      <c r="U12" s="63"/>
      <c r="V12" s="64">
        <v>0</v>
      </c>
      <c r="W12" s="64"/>
      <c r="X12" s="200">
        <v>0</v>
      </c>
      <c r="Y12" s="155"/>
      <c r="Z12" s="63"/>
      <c r="AA12" s="64">
        <v>7</v>
      </c>
      <c r="AB12" s="64"/>
      <c r="AC12" s="200">
        <v>7.7999999999999996E-3</v>
      </c>
      <c r="AD12" s="155"/>
      <c r="AE12" s="153"/>
      <c r="AF12" s="140">
        <v>8</v>
      </c>
      <c r="AG12" s="140"/>
      <c r="AH12" s="200">
        <v>8.9999999999999993E-3</v>
      </c>
      <c r="AI12" s="140"/>
      <c r="AJ12" s="153"/>
      <c r="AK12" s="140">
        <v>2</v>
      </c>
      <c r="AL12" s="140"/>
      <c r="AM12" s="200">
        <v>2.3E-3</v>
      </c>
      <c r="AN12" s="156"/>
      <c r="AO12" s="221">
        <v>1.9099999999999999E-2</v>
      </c>
      <c r="AP12" s="223">
        <v>293</v>
      </c>
      <c r="AQ12" s="223">
        <v>293</v>
      </c>
      <c r="AR12" s="235">
        <v>1</v>
      </c>
      <c r="AS12" s="223">
        <v>259</v>
      </c>
      <c r="AT12" s="235">
        <v>0.88400000000000001</v>
      </c>
      <c r="AU12" s="223">
        <v>259</v>
      </c>
      <c r="AV12" s="232">
        <v>0.88400000000000001</v>
      </c>
      <c r="AW12" s="223">
        <v>187</v>
      </c>
      <c r="AX12" s="223">
        <v>187</v>
      </c>
      <c r="AY12" s="235">
        <v>1</v>
      </c>
      <c r="AZ12" s="223">
        <v>176</v>
      </c>
      <c r="BA12" s="235">
        <v>0.94099999999999995</v>
      </c>
      <c r="BB12" s="223">
        <v>176</v>
      </c>
      <c r="BC12" s="232">
        <v>0.94099999999999995</v>
      </c>
    </row>
    <row r="13" spans="1:78" x14ac:dyDescent="0.25">
      <c r="A13" s="226">
        <v>1</v>
      </c>
      <c r="B13" s="211" t="s">
        <v>161</v>
      </c>
      <c r="C13" s="211">
        <v>8</v>
      </c>
      <c r="D13" s="211" t="s">
        <v>190</v>
      </c>
      <c r="E13" s="211">
        <v>369</v>
      </c>
      <c r="F13" s="211">
        <v>370</v>
      </c>
      <c r="G13" s="211"/>
      <c r="H13" s="220" t="str">
        <f>HYPERLINK("https://map.geo.admin.ch/?zoom=7&amp;E=674800&amp;N=232000&amp;layers=ch.kantone.cadastralwebmap-farbe,ch.swisstopo.amtliches-strassenverzeichnis,ch.bfs.gebaeude_wohnungs_register,KML||https://tinyurl.com/yy7ya4g9/ZH/0008_bdg_erw.kml","KML building")</f>
        <v>KML building</v>
      </c>
      <c r="I13" s="154">
        <v>1</v>
      </c>
      <c r="J13" s="241" t="s">
        <v>2541</v>
      </c>
      <c r="K13" s="63">
        <v>2.7100271002710027E-3</v>
      </c>
      <c r="L13" s="64">
        <v>0</v>
      </c>
      <c r="M13" s="64"/>
      <c r="N13" s="200">
        <v>0</v>
      </c>
      <c r="O13" s="155"/>
      <c r="P13" s="63"/>
      <c r="Q13" s="64">
        <v>0</v>
      </c>
      <c r="R13" s="64"/>
      <c r="S13" s="200">
        <v>0</v>
      </c>
      <c r="T13" s="155"/>
      <c r="U13" s="63"/>
      <c r="V13" s="64">
        <v>0</v>
      </c>
      <c r="W13" s="64"/>
      <c r="X13" s="200">
        <v>0</v>
      </c>
      <c r="Y13" s="155"/>
      <c r="Z13" s="63"/>
      <c r="AA13" s="64">
        <v>0</v>
      </c>
      <c r="AB13" s="64"/>
      <c r="AC13" s="200">
        <v>0</v>
      </c>
      <c r="AD13" s="155"/>
      <c r="AE13" s="153"/>
      <c r="AF13" s="140">
        <v>4</v>
      </c>
      <c r="AG13" s="140"/>
      <c r="AH13" s="200">
        <v>1.0800000000000001E-2</v>
      </c>
      <c r="AI13" s="140"/>
      <c r="AJ13" s="153"/>
      <c r="AK13" s="140">
        <v>2</v>
      </c>
      <c r="AL13" s="140"/>
      <c r="AM13" s="200">
        <v>5.4000000000000003E-3</v>
      </c>
      <c r="AN13" s="156"/>
      <c r="AO13" s="221">
        <v>1.6199999999999999E-2</v>
      </c>
      <c r="AP13" s="223">
        <v>180</v>
      </c>
      <c r="AQ13" s="223">
        <v>180</v>
      </c>
      <c r="AR13" s="235">
        <v>1</v>
      </c>
      <c r="AS13" s="223">
        <v>140</v>
      </c>
      <c r="AT13" s="235">
        <v>0.77800000000000002</v>
      </c>
      <c r="AU13" s="223">
        <v>140</v>
      </c>
      <c r="AV13" s="232">
        <v>0.77800000000000002</v>
      </c>
      <c r="AW13" s="223">
        <v>111</v>
      </c>
      <c r="AX13" s="223">
        <v>111</v>
      </c>
      <c r="AY13" s="235">
        <v>1</v>
      </c>
      <c r="AZ13" s="223">
        <v>104</v>
      </c>
      <c r="BA13" s="235">
        <v>0.93700000000000006</v>
      </c>
      <c r="BB13" s="223">
        <v>104</v>
      </c>
      <c r="BC13" s="232">
        <v>0.93700000000000006</v>
      </c>
    </row>
    <row r="14" spans="1:78" x14ac:dyDescent="0.25">
      <c r="A14" s="226">
        <v>1</v>
      </c>
      <c r="B14" s="211" t="s">
        <v>161</v>
      </c>
      <c r="C14" s="211">
        <v>9</v>
      </c>
      <c r="D14" s="211" t="s">
        <v>191</v>
      </c>
      <c r="E14" s="211">
        <v>2083</v>
      </c>
      <c r="F14" s="211">
        <v>2210</v>
      </c>
      <c r="G14" s="211"/>
      <c r="H14" s="220" t="str">
        <f>HYPERLINK("https://map.geo.admin.ch/?zoom=7&amp;E=677600&amp;N=233000&amp;layers=ch.kantone.cadastralwebmap-farbe,ch.swisstopo.amtliches-strassenverzeichnis,ch.bfs.gebaeude_wohnungs_register,KML||https://tinyurl.com/yy7ya4g9/ZH/0009_bdg_erw.kml","KML building")</f>
        <v>KML building</v>
      </c>
      <c r="I14" s="154">
        <v>1</v>
      </c>
      <c r="J14" s="242" t="s">
        <v>2542</v>
      </c>
      <c r="K14" s="63">
        <v>4.8007681228996637E-4</v>
      </c>
      <c r="L14" s="64">
        <v>0</v>
      </c>
      <c r="M14" s="64"/>
      <c r="N14" s="200">
        <v>0</v>
      </c>
      <c r="O14" s="155"/>
      <c r="P14" s="63"/>
      <c r="Q14" s="64">
        <v>0</v>
      </c>
      <c r="R14" s="64"/>
      <c r="S14" s="200">
        <v>0</v>
      </c>
      <c r="T14" s="155"/>
      <c r="U14" s="63"/>
      <c r="V14" s="64">
        <v>0</v>
      </c>
      <c r="W14" s="64"/>
      <c r="X14" s="200">
        <v>0</v>
      </c>
      <c r="Y14" s="155"/>
      <c r="Z14" s="63"/>
      <c r="AA14" s="64">
        <v>0</v>
      </c>
      <c r="AB14" s="64"/>
      <c r="AC14" s="200">
        <v>0</v>
      </c>
      <c r="AD14" s="155"/>
      <c r="AE14" s="153"/>
      <c r="AF14" s="140">
        <v>5</v>
      </c>
      <c r="AG14" s="140"/>
      <c r="AH14" s="200">
        <v>2.3999999999999998E-3</v>
      </c>
      <c r="AI14" s="140"/>
      <c r="AJ14" s="153"/>
      <c r="AK14" s="140">
        <v>9</v>
      </c>
      <c r="AL14" s="140"/>
      <c r="AM14" s="200">
        <v>4.3E-3</v>
      </c>
      <c r="AN14" s="156"/>
      <c r="AO14" s="221">
        <v>6.6999999999999994E-3</v>
      </c>
      <c r="AP14" s="223">
        <v>801</v>
      </c>
      <c r="AQ14" s="223">
        <v>793</v>
      </c>
      <c r="AR14" s="235">
        <v>0.99</v>
      </c>
      <c r="AS14" s="223">
        <v>647</v>
      </c>
      <c r="AT14" s="235">
        <v>0.80800000000000005</v>
      </c>
      <c r="AU14" s="223">
        <v>639</v>
      </c>
      <c r="AV14" s="232">
        <v>0.79800000000000004</v>
      </c>
      <c r="AW14" s="223">
        <v>451</v>
      </c>
      <c r="AX14" s="223">
        <v>445</v>
      </c>
      <c r="AY14" s="235">
        <v>0.98699999999999999</v>
      </c>
      <c r="AZ14" s="223">
        <v>415</v>
      </c>
      <c r="BA14" s="235">
        <v>0.92</v>
      </c>
      <c r="BB14" s="223">
        <v>409</v>
      </c>
      <c r="BC14" s="232">
        <v>0.90700000000000003</v>
      </c>
    </row>
    <row r="15" spans="1:78" x14ac:dyDescent="0.25">
      <c r="A15" s="226">
        <v>2</v>
      </c>
      <c r="B15" s="211" t="s">
        <v>161</v>
      </c>
      <c r="C15" s="211">
        <v>10</v>
      </c>
      <c r="D15" s="211" t="s">
        <v>192</v>
      </c>
      <c r="E15" s="211">
        <v>2029</v>
      </c>
      <c r="F15" s="211">
        <v>2075</v>
      </c>
      <c r="G15" s="211"/>
      <c r="H15" s="220" t="str">
        <f>HYPERLINK("https://map.geo.admin.ch/?zoom=7&amp;E=675100&amp;N=235300&amp;layers=ch.kantone.cadastralwebmap-farbe,ch.swisstopo.amtliches-strassenverzeichnis,ch.bfs.gebaeude_wohnungs_register,KML||https://tinyurl.com/yy7ya4g9/ZH/0010_bdg_erw.kml","KML building")</f>
        <v>KML building</v>
      </c>
      <c r="I15" s="154">
        <v>69</v>
      </c>
      <c r="J15" s="242" t="s">
        <v>2543</v>
      </c>
      <c r="K15" s="63">
        <v>3.4006899950714639E-2</v>
      </c>
      <c r="L15" s="64">
        <v>0</v>
      </c>
      <c r="M15" s="64"/>
      <c r="N15" s="200">
        <v>0</v>
      </c>
      <c r="O15" s="155"/>
      <c r="P15" s="63"/>
      <c r="Q15" s="64">
        <v>0</v>
      </c>
      <c r="R15" s="64"/>
      <c r="S15" s="200">
        <v>0</v>
      </c>
      <c r="T15" s="155"/>
      <c r="U15" s="63"/>
      <c r="V15" s="64">
        <v>0</v>
      </c>
      <c r="W15" s="64"/>
      <c r="X15" s="200">
        <v>0</v>
      </c>
      <c r="Y15" s="155"/>
      <c r="Z15" s="63"/>
      <c r="AA15" s="64">
        <v>4</v>
      </c>
      <c r="AB15" s="64"/>
      <c r="AC15" s="200">
        <v>1.9E-3</v>
      </c>
      <c r="AD15" s="155"/>
      <c r="AE15" s="153"/>
      <c r="AF15" s="140">
        <v>20</v>
      </c>
      <c r="AG15" s="140"/>
      <c r="AH15" s="200">
        <v>9.9000000000000008E-3</v>
      </c>
      <c r="AI15" s="140"/>
      <c r="AJ15" s="153"/>
      <c r="AK15" s="140">
        <v>14</v>
      </c>
      <c r="AL15" s="140"/>
      <c r="AM15" s="200">
        <v>6.8999999999999999E-3</v>
      </c>
      <c r="AN15" s="156"/>
      <c r="AO15" s="221">
        <v>1.8700000000000001E-2</v>
      </c>
      <c r="AP15" s="223">
        <v>643</v>
      </c>
      <c r="AQ15" s="223">
        <v>642</v>
      </c>
      <c r="AR15" s="235">
        <v>0.998</v>
      </c>
      <c r="AS15" s="223">
        <v>468</v>
      </c>
      <c r="AT15" s="235">
        <v>0.72799999999999998</v>
      </c>
      <c r="AU15" s="223">
        <v>467</v>
      </c>
      <c r="AV15" s="232">
        <v>0.72599999999999998</v>
      </c>
      <c r="AW15" s="223">
        <v>300</v>
      </c>
      <c r="AX15" s="223">
        <v>299</v>
      </c>
      <c r="AY15" s="235">
        <v>0.997</v>
      </c>
      <c r="AZ15" s="223">
        <v>280</v>
      </c>
      <c r="BA15" s="235">
        <v>0.93300000000000005</v>
      </c>
      <c r="BB15" s="223">
        <v>279</v>
      </c>
      <c r="BC15" s="232">
        <v>0.93</v>
      </c>
    </row>
    <row r="16" spans="1:78" x14ac:dyDescent="0.25">
      <c r="A16" s="226">
        <v>1</v>
      </c>
      <c r="B16" s="211" t="s">
        <v>161</v>
      </c>
      <c r="C16" s="211">
        <v>11</v>
      </c>
      <c r="D16" s="211" t="s">
        <v>193</v>
      </c>
      <c r="E16" s="211">
        <v>1298</v>
      </c>
      <c r="F16" s="211">
        <v>1317</v>
      </c>
      <c r="G16" s="211"/>
      <c r="H16" s="220" t="str">
        <f>HYPERLINK("https://map.geo.admin.ch/?zoom=7&amp;E=673000&amp;N=237200&amp;layers=ch.kantone.cadastralwebmap-farbe,ch.swisstopo.amtliches-strassenverzeichnis,ch.bfs.gebaeude_wohnungs_register,KML||https://tinyurl.com/yy7ya4g9/ZH/0011_bdg_erw.kml","KML building")</f>
        <v>KML building</v>
      </c>
      <c r="I16" s="154">
        <v>1</v>
      </c>
      <c r="J16" s="242" t="s">
        <v>2544</v>
      </c>
      <c r="K16" s="63">
        <v>7.7041602465331282E-4</v>
      </c>
      <c r="L16" s="64">
        <v>0</v>
      </c>
      <c r="M16" s="64"/>
      <c r="N16" s="200">
        <v>0</v>
      </c>
      <c r="O16" s="155"/>
      <c r="P16" s="63"/>
      <c r="Q16" s="64">
        <v>0</v>
      </c>
      <c r="R16" s="64"/>
      <c r="S16" s="200">
        <v>0</v>
      </c>
      <c r="T16" s="155"/>
      <c r="U16" s="63"/>
      <c r="V16" s="64">
        <v>0</v>
      </c>
      <c r="W16" s="64"/>
      <c r="X16" s="200">
        <v>0</v>
      </c>
      <c r="Y16" s="155"/>
      <c r="Z16" s="63"/>
      <c r="AA16" s="64">
        <v>0</v>
      </c>
      <c r="AB16" s="64"/>
      <c r="AC16" s="200">
        <v>0</v>
      </c>
      <c r="AD16" s="155"/>
      <c r="AE16" s="153"/>
      <c r="AF16" s="140">
        <v>6</v>
      </c>
      <c r="AG16" s="140"/>
      <c r="AH16" s="200">
        <v>4.5999999999999999E-3</v>
      </c>
      <c r="AI16" s="140"/>
      <c r="AJ16" s="153"/>
      <c r="AK16" s="140">
        <v>6</v>
      </c>
      <c r="AL16" s="140"/>
      <c r="AM16" s="200">
        <v>4.5999999999999999E-3</v>
      </c>
      <c r="AN16" s="156"/>
      <c r="AO16" s="221">
        <v>9.1999999999999998E-3</v>
      </c>
      <c r="AP16" s="223">
        <v>485</v>
      </c>
      <c r="AQ16" s="223">
        <v>484</v>
      </c>
      <c r="AR16" s="235">
        <v>0.998</v>
      </c>
      <c r="AS16" s="223">
        <v>341</v>
      </c>
      <c r="AT16" s="235">
        <v>0.70299999999999996</v>
      </c>
      <c r="AU16" s="223">
        <v>340</v>
      </c>
      <c r="AV16" s="232">
        <v>0.70099999999999996</v>
      </c>
      <c r="AW16" s="223">
        <v>216</v>
      </c>
      <c r="AX16" s="223">
        <v>216</v>
      </c>
      <c r="AY16" s="235">
        <v>1</v>
      </c>
      <c r="AZ16" s="223">
        <v>203</v>
      </c>
      <c r="BA16" s="235">
        <v>0.94</v>
      </c>
      <c r="BB16" s="223">
        <v>203</v>
      </c>
      <c r="BC16" s="232">
        <v>0.94</v>
      </c>
    </row>
    <row r="17" spans="1:55" x14ac:dyDescent="0.25">
      <c r="A17" s="226">
        <v>1</v>
      </c>
      <c r="B17" s="211" t="s">
        <v>161</v>
      </c>
      <c r="C17" s="211">
        <v>12</v>
      </c>
      <c r="D17" s="211" t="s">
        <v>194</v>
      </c>
      <c r="E17" s="211">
        <v>675</v>
      </c>
      <c r="F17" s="211">
        <v>685</v>
      </c>
      <c r="G17" s="211"/>
      <c r="H17" s="220" t="str">
        <f>HYPERLINK("https://map.geo.admin.ch/?zoom=7&amp;E=680100&amp;N=232800&amp;layers=ch.kantone.cadastralwebmap-farbe,ch.swisstopo.amtliches-strassenverzeichnis,ch.bfs.gebaeude_wohnungs_register,KML||https://tinyurl.com/yy7ya4g9/ZH/0012_bdg_erw.kml","KML building")</f>
        <v>KML building</v>
      </c>
      <c r="I17" s="154">
        <v>1</v>
      </c>
      <c r="J17" s="242" t="s">
        <v>2545</v>
      </c>
      <c r="K17" s="63">
        <v>1.4814814814814814E-3</v>
      </c>
      <c r="L17" s="64">
        <v>0</v>
      </c>
      <c r="M17" s="64"/>
      <c r="N17" s="200">
        <v>0</v>
      </c>
      <c r="O17" s="155"/>
      <c r="P17" s="63"/>
      <c r="Q17" s="64">
        <v>0</v>
      </c>
      <c r="R17" s="64"/>
      <c r="S17" s="200">
        <v>0</v>
      </c>
      <c r="T17" s="155"/>
      <c r="U17" s="63"/>
      <c r="V17" s="64">
        <v>0</v>
      </c>
      <c r="W17" s="64"/>
      <c r="X17" s="200">
        <v>0</v>
      </c>
      <c r="Y17" s="155"/>
      <c r="Z17" s="63"/>
      <c r="AA17" s="64">
        <v>0</v>
      </c>
      <c r="AB17" s="64"/>
      <c r="AC17" s="200">
        <v>0</v>
      </c>
      <c r="AD17" s="155"/>
      <c r="AE17" s="153"/>
      <c r="AF17" s="140">
        <v>2</v>
      </c>
      <c r="AG17" s="140"/>
      <c r="AH17" s="200">
        <v>3.0000000000000001E-3</v>
      </c>
      <c r="AI17" s="140"/>
      <c r="AJ17" s="153"/>
      <c r="AK17" s="140">
        <v>2</v>
      </c>
      <c r="AL17" s="140"/>
      <c r="AM17" s="200">
        <v>3.0000000000000001E-3</v>
      </c>
      <c r="AN17" s="156"/>
      <c r="AO17" s="221">
        <v>6.0000000000000001E-3</v>
      </c>
      <c r="AP17" s="223">
        <v>321</v>
      </c>
      <c r="AQ17" s="223">
        <v>320</v>
      </c>
      <c r="AR17" s="235">
        <v>0.997</v>
      </c>
      <c r="AS17" s="223">
        <v>244</v>
      </c>
      <c r="AT17" s="235">
        <v>0.76</v>
      </c>
      <c r="AU17" s="223">
        <v>244</v>
      </c>
      <c r="AV17" s="232">
        <v>0.76</v>
      </c>
      <c r="AW17" s="223">
        <v>178</v>
      </c>
      <c r="AX17" s="223">
        <v>178</v>
      </c>
      <c r="AY17" s="235">
        <v>1</v>
      </c>
      <c r="AZ17" s="223">
        <v>164</v>
      </c>
      <c r="BA17" s="235">
        <v>0.92100000000000004</v>
      </c>
      <c r="BB17" s="223">
        <v>164</v>
      </c>
      <c r="BC17" s="232">
        <v>0.92100000000000004</v>
      </c>
    </row>
    <row r="18" spans="1:55" x14ac:dyDescent="0.25">
      <c r="A18" s="226">
        <v>1</v>
      </c>
      <c r="B18" s="211" t="s">
        <v>161</v>
      </c>
      <c r="C18" s="211">
        <v>13</v>
      </c>
      <c r="D18" s="211" t="s">
        <v>195</v>
      </c>
      <c r="E18" s="211">
        <v>1478</v>
      </c>
      <c r="F18" s="211">
        <v>1514</v>
      </c>
      <c r="G18" s="211"/>
      <c r="H18" s="220" t="str">
        <f>HYPERLINK("https://map.geo.admin.ch/?zoom=7&amp;E=679500&amp;N=242100&amp;layers=ch.kantone.cadastralwebmap-farbe,ch.swisstopo.amtliches-strassenverzeichnis,ch.bfs.gebaeude_wohnungs_register,KML||https://tinyurl.com/yy7ya4g9/ZH/0013_bdg_erw.kml","KML building")</f>
        <v>KML building</v>
      </c>
      <c r="I18" s="154">
        <v>4</v>
      </c>
      <c r="J18" s="242" t="s">
        <v>2546</v>
      </c>
      <c r="K18" s="63">
        <v>2.7063599458728013E-3</v>
      </c>
      <c r="L18" s="64">
        <v>0</v>
      </c>
      <c r="M18" s="64"/>
      <c r="N18" s="200">
        <v>0</v>
      </c>
      <c r="O18" s="155"/>
      <c r="P18" s="63"/>
      <c r="Q18" s="64">
        <v>0</v>
      </c>
      <c r="R18" s="64"/>
      <c r="S18" s="200">
        <v>0</v>
      </c>
      <c r="T18" s="155"/>
      <c r="U18" s="63"/>
      <c r="V18" s="64">
        <v>0</v>
      </c>
      <c r="W18" s="64"/>
      <c r="X18" s="200">
        <v>0</v>
      </c>
      <c r="Y18" s="155"/>
      <c r="Z18" s="63"/>
      <c r="AA18" s="64">
        <v>4</v>
      </c>
      <c r="AB18" s="64"/>
      <c r="AC18" s="200">
        <v>2.5999999999999999E-3</v>
      </c>
      <c r="AD18" s="155"/>
      <c r="AE18" s="153"/>
      <c r="AF18" s="140">
        <v>5</v>
      </c>
      <c r="AG18" s="140"/>
      <c r="AH18" s="200">
        <v>3.3999999999999998E-3</v>
      </c>
      <c r="AI18" s="140"/>
      <c r="AJ18" s="153"/>
      <c r="AK18" s="140">
        <v>5</v>
      </c>
      <c r="AL18" s="140"/>
      <c r="AM18" s="200">
        <v>3.3999999999999998E-3</v>
      </c>
      <c r="AN18" s="156"/>
      <c r="AO18" s="221">
        <v>9.4000000000000004E-3</v>
      </c>
      <c r="AP18" s="223">
        <v>479</v>
      </c>
      <c r="AQ18" s="223">
        <v>478</v>
      </c>
      <c r="AR18" s="235">
        <v>0.998</v>
      </c>
      <c r="AS18" s="223">
        <v>369</v>
      </c>
      <c r="AT18" s="235">
        <v>0.77</v>
      </c>
      <c r="AU18" s="223">
        <v>369</v>
      </c>
      <c r="AV18" s="232">
        <v>0.77</v>
      </c>
      <c r="AW18" s="223">
        <v>239</v>
      </c>
      <c r="AX18" s="223">
        <v>239</v>
      </c>
      <c r="AY18" s="235">
        <v>1</v>
      </c>
      <c r="AZ18" s="223">
        <v>218</v>
      </c>
      <c r="BA18" s="235">
        <v>0.91200000000000003</v>
      </c>
      <c r="BB18" s="223">
        <v>218</v>
      </c>
      <c r="BC18" s="232">
        <v>0.91200000000000003</v>
      </c>
    </row>
    <row r="19" spans="1:55" x14ac:dyDescent="0.25">
      <c r="A19" s="226">
        <v>2</v>
      </c>
      <c r="B19" s="211" t="s">
        <v>161</v>
      </c>
      <c r="C19" s="211">
        <v>14</v>
      </c>
      <c r="D19" s="211" t="s">
        <v>196</v>
      </c>
      <c r="E19" s="211">
        <v>1568</v>
      </c>
      <c r="F19" s="211">
        <v>1613</v>
      </c>
      <c r="G19" s="211"/>
      <c r="H19" s="220" t="str">
        <f>HYPERLINK("https://map.geo.admin.ch/?zoom=7&amp;E=678200&amp;N=243700&amp;layers=ch.kantone.cadastralwebmap-farbe,ch.swisstopo.amtliches-strassenverzeichnis,ch.bfs.gebaeude_wohnungs_register,KML||https://tinyurl.com/yy7ya4g9/ZH/0014_bdg_erw.kml","KML building")</f>
        <v>KML building</v>
      </c>
      <c r="I19" s="154">
        <v>45</v>
      </c>
      <c r="J19" s="242" t="s">
        <v>2547</v>
      </c>
      <c r="K19" s="63">
        <v>2.8698979591836735E-2</v>
      </c>
      <c r="L19" s="64">
        <v>0</v>
      </c>
      <c r="M19" s="64"/>
      <c r="N19" s="200">
        <v>0</v>
      </c>
      <c r="O19" s="155"/>
      <c r="P19" s="63"/>
      <c r="Q19" s="64">
        <v>0</v>
      </c>
      <c r="R19" s="64"/>
      <c r="S19" s="200">
        <v>0</v>
      </c>
      <c r="T19" s="155"/>
      <c r="U19" s="63"/>
      <c r="V19" s="64">
        <v>0</v>
      </c>
      <c r="W19" s="64"/>
      <c r="X19" s="200">
        <v>0</v>
      </c>
      <c r="Y19" s="155"/>
      <c r="Z19" s="63"/>
      <c r="AA19" s="64">
        <v>4</v>
      </c>
      <c r="AB19" s="64"/>
      <c r="AC19" s="200">
        <v>2.5000000000000001E-3</v>
      </c>
      <c r="AD19" s="155"/>
      <c r="AE19" s="153"/>
      <c r="AF19" s="140">
        <v>10</v>
      </c>
      <c r="AG19" s="140"/>
      <c r="AH19" s="200">
        <v>6.4000000000000003E-3</v>
      </c>
      <c r="AI19" s="140"/>
      <c r="AJ19" s="153"/>
      <c r="AK19" s="140">
        <v>1</v>
      </c>
      <c r="AL19" s="140"/>
      <c r="AM19" s="200">
        <v>5.9999999999999995E-4</v>
      </c>
      <c r="AN19" s="156"/>
      <c r="AO19" s="221">
        <v>9.4999999999999998E-3</v>
      </c>
      <c r="AP19" s="223">
        <v>263</v>
      </c>
      <c r="AQ19" s="223">
        <v>261</v>
      </c>
      <c r="AR19" s="235">
        <v>0.99199999999999999</v>
      </c>
      <c r="AS19" s="223">
        <v>171</v>
      </c>
      <c r="AT19" s="235">
        <v>0.65</v>
      </c>
      <c r="AU19" s="223">
        <v>171</v>
      </c>
      <c r="AV19" s="232">
        <v>0.65</v>
      </c>
      <c r="AW19" s="223">
        <v>114</v>
      </c>
      <c r="AX19" s="223">
        <v>114</v>
      </c>
      <c r="AY19" s="235">
        <v>1</v>
      </c>
      <c r="AZ19" s="223">
        <v>96</v>
      </c>
      <c r="BA19" s="235">
        <v>0.84199999999999997</v>
      </c>
      <c r="BB19" s="223">
        <v>96</v>
      </c>
      <c r="BC19" s="232">
        <v>0.84199999999999997</v>
      </c>
    </row>
    <row r="20" spans="1:55" x14ac:dyDescent="0.25">
      <c r="A20" s="226">
        <v>1</v>
      </c>
      <c r="B20" s="211" t="s">
        <v>161</v>
      </c>
      <c r="C20" s="211">
        <v>22</v>
      </c>
      <c r="D20" s="211" t="s">
        <v>197</v>
      </c>
      <c r="E20" s="211">
        <v>491</v>
      </c>
      <c r="F20" s="211">
        <v>494</v>
      </c>
      <c r="G20" s="211"/>
      <c r="H20" s="220" t="str">
        <f>HYPERLINK("https://map.geo.admin.ch/?zoom=7&amp;E=691300&amp;N=278800&amp;layers=ch.kantone.cadastralwebmap-farbe,ch.swisstopo.amtliches-strassenverzeichnis,ch.bfs.gebaeude_wohnungs_register,KML||https://tinyurl.com/yy7ya4g9/ZH/0022_bdg_erw.kml","KML building")</f>
        <v>KML building</v>
      </c>
      <c r="I20" s="154">
        <v>0</v>
      </c>
      <c r="J20" s="242" t="s">
        <v>2548</v>
      </c>
      <c r="K20" s="63">
        <v>0</v>
      </c>
      <c r="L20" s="64">
        <v>0</v>
      </c>
      <c r="M20" s="64"/>
      <c r="N20" s="200">
        <v>0</v>
      </c>
      <c r="O20" s="155"/>
      <c r="P20" s="63"/>
      <c r="Q20" s="64">
        <v>0</v>
      </c>
      <c r="R20" s="64"/>
      <c r="S20" s="200">
        <v>0</v>
      </c>
      <c r="T20" s="155"/>
      <c r="U20" s="63"/>
      <c r="V20" s="64">
        <v>0</v>
      </c>
      <c r="W20" s="64"/>
      <c r="X20" s="200">
        <v>0</v>
      </c>
      <c r="Y20" s="155"/>
      <c r="Z20" s="63"/>
      <c r="AA20" s="64">
        <v>0</v>
      </c>
      <c r="AB20" s="64"/>
      <c r="AC20" s="200">
        <v>0</v>
      </c>
      <c r="AD20" s="155"/>
      <c r="AE20" s="153"/>
      <c r="AF20" s="140">
        <v>0</v>
      </c>
      <c r="AG20" s="140"/>
      <c r="AH20" s="200">
        <v>0</v>
      </c>
      <c r="AI20" s="140"/>
      <c r="AJ20" s="153"/>
      <c r="AK20" s="140">
        <v>1</v>
      </c>
      <c r="AL20" s="140"/>
      <c r="AM20" s="200">
        <v>2E-3</v>
      </c>
      <c r="AN20" s="156"/>
      <c r="AO20" s="221">
        <v>2E-3</v>
      </c>
      <c r="AP20" s="223">
        <v>211</v>
      </c>
      <c r="AQ20" s="223">
        <v>209</v>
      </c>
      <c r="AR20" s="235">
        <v>0.99099999999999999</v>
      </c>
      <c r="AS20" s="223">
        <v>171</v>
      </c>
      <c r="AT20" s="235">
        <v>0.81</v>
      </c>
      <c r="AU20" s="223">
        <v>169</v>
      </c>
      <c r="AV20" s="232">
        <v>0.80100000000000005</v>
      </c>
      <c r="AW20" s="223">
        <v>128</v>
      </c>
      <c r="AX20" s="223">
        <v>127</v>
      </c>
      <c r="AY20" s="235">
        <v>0.99199999999999999</v>
      </c>
      <c r="AZ20" s="223">
        <v>113</v>
      </c>
      <c r="BA20" s="235">
        <v>0.88300000000000001</v>
      </c>
      <c r="BB20" s="223">
        <v>112</v>
      </c>
      <c r="BC20" s="232">
        <v>0.875</v>
      </c>
    </row>
    <row r="21" spans="1:55" x14ac:dyDescent="0.25">
      <c r="A21" s="226">
        <v>1</v>
      </c>
      <c r="B21" s="211" t="s">
        <v>161</v>
      </c>
      <c r="C21" s="211">
        <v>23</v>
      </c>
      <c r="D21" s="211" t="s">
        <v>198</v>
      </c>
      <c r="E21" s="211">
        <v>415</v>
      </c>
      <c r="F21" s="211">
        <v>429</v>
      </c>
      <c r="G21" s="211"/>
      <c r="H21" s="220" t="str">
        <f>HYPERLINK("https://map.geo.admin.ch/?zoom=7&amp;E=687200&amp;N=269400&amp;layers=ch.kantone.cadastralwebmap-farbe,ch.swisstopo.amtliches-strassenverzeichnis,ch.bfs.gebaeude_wohnungs_register,KML||https://tinyurl.com/yy7ya4g9/ZH/0023_bdg_erw.kml","KML building")</f>
        <v>KML building</v>
      </c>
      <c r="I21" s="154">
        <v>0</v>
      </c>
      <c r="J21" s="242" t="s">
        <v>2549</v>
      </c>
      <c r="K21" s="63">
        <v>0</v>
      </c>
      <c r="L21" s="64">
        <v>0</v>
      </c>
      <c r="M21" s="64"/>
      <c r="N21" s="200">
        <v>0</v>
      </c>
      <c r="O21" s="155"/>
      <c r="P21" s="63"/>
      <c r="Q21" s="64">
        <v>0</v>
      </c>
      <c r="R21" s="64"/>
      <c r="S21" s="200">
        <v>0</v>
      </c>
      <c r="T21" s="155"/>
      <c r="U21" s="63"/>
      <c r="V21" s="64">
        <v>0</v>
      </c>
      <c r="W21" s="64"/>
      <c r="X21" s="200">
        <v>0</v>
      </c>
      <c r="Y21" s="155"/>
      <c r="Z21" s="63"/>
      <c r="AA21" s="64">
        <v>0</v>
      </c>
      <c r="AB21" s="64"/>
      <c r="AC21" s="200">
        <v>0</v>
      </c>
      <c r="AD21" s="155"/>
      <c r="AE21" s="153"/>
      <c r="AF21" s="140">
        <v>0</v>
      </c>
      <c r="AG21" s="140"/>
      <c r="AH21" s="200">
        <v>0</v>
      </c>
      <c r="AI21" s="140"/>
      <c r="AJ21" s="153"/>
      <c r="AK21" s="140">
        <v>0</v>
      </c>
      <c r="AL21" s="140"/>
      <c r="AM21" s="200">
        <v>0</v>
      </c>
      <c r="AN21" s="156"/>
      <c r="AO21" s="230">
        <v>0</v>
      </c>
      <c r="AP21" s="223">
        <v>168</v>
      </c>
      <c r="AQ21" s="223">
        <v>168</v>
      </c>
      <c r="AR21" s="235">
        <v>1</v>
      </c>
      <c r="AS21" s="223">
        <v>134</v>
      </c>
      <c r="AT21" s="235">
        <v>0.79800000000000004</v>
      </c>
      <c r="AU21" s="223">
        <v>134</v>
      </c>
      <c r="AV21" s="232">
        <v>0.79800000000000004</v>
      </c>
      <c r="AW21" s="223">
        <v>98</v>
      </c>
      <c r="AX21" s="223">
        <v>98</v>
      </c>
      <c r="AY21" s="235">
        <v>1</v>
      </c>
      <c r="AZ21" s="223">
        <v>95</v>
      </c>
      <c r="BA21" s="235">
        <v>0.96899999999999997</v>
      </c>
      <c r="BB21" s="223">
        <v>95</v>
      </c>
      <c r="BC21" s="232">
        <v>0.96899999999999997</v>
      </c>
    </row>
    <row r="22" spans="1:55" x14ac:dyDescent="0.25">
      <c r="A22" s="226">
        <v>1</v>
      </c>
      <c r="B22" s="211" t="s">
        <v>161</v>
      </c>
      <c r="C22" s="211">
        <v>24</v>
      </c>
      <c r="D22" s="211" t="s">
        <v>199</v>
      </c>
      <c r="E22" s="211">
        <v>580</v>
      </c>
      <c r="F22" s="211">
        <v>614</v>
      </c>
      <c r="G22" s="211"/>
      <c r="H22" s="220" t="str">
        <f>HYPERLINK("https://map.geo.admin.ch/?zoom=7&amp;E=689100&amp;N=267000&amp;layers=ch.kantone.cadastralwebmap-farbe,ch.swisstopo.amtliches-strassenverzeichnis,ch.bfs.gebaeude_wohnungs_register,KML||https://tinyurl.com/yy7ya4g9/ZH/0024_bdg_erw.kml","KML building")</f>
        <v>KML building</v>
      </c>
      <c r="I22" s="154">
        <v>0</v>
      </c>
      <c r="J22" s="242" t="s">
        <v>2550</v>
      </c>
      <c r="K22" s="63">
        <v>0</v>
      </c>
      <c r="L22" s="64">
        <v>0</v>
      </c>
      <c r="M22" s="64"/>
      <c r="N22" s="200">
        <v>0</v>
      </c>
      <c r="O22" s="155"/>
      <c r="P22" s="63"/>
      <c r="Q22" s="64">
        <v>0</v>
      </c>
      <c r="R22" s="64"/>
      <c r="S22" s="200">
        <v>0</v>
      </c>
      <c r="T22" s="155"/>
      <c r="U22" s="63"/>
      <c r="V22" s="64">
        <v>0</v>
      </c>
      <c r="W22" s="64"/>
      <c r="X22" s="200">
        <v>0</v>
      </c>
      <c r="Y22" s="155"/>
      <c r="Z22" s="63"/>
      <c r="AA22" s="64">
        <v>0</v>
      </c>
      <c r="AB22" s="64"/>
      <c r="AC22" s="200">
        <v>0</v>
      </c>
      <c r="AD22" s="155"/>
      <c r="AE22" s="153"/>
      <c r="AF22" s="140">
        <v>1</v>
      </c>
      <c r="AG22" s="140"/>
      <c r="AH22" s="200">
        <v>1.6999999999999999E-3</v>
      </c>
      <c r="AI22" s="140"/>
      <c r="AJ22" s="153"/>
      <c r="AK22" s="140">
        <v>0</v>
      </c>
      <c r="AL22" s="140"/>
      <c r="AM22" s="200">
        <v>0</v>
      </c>
      <c r="AN22" s="156"/>
      <c r="AO22" s="230">
        <v>1.6999999999999999E-3</v>
      </c>
      <c r="AP22" s="223">
        <v>229</v>
      </c>
      <c r="AQ22" s="223">
        <v>229</v>
      </c>
      <c r="AR22" s="235">
        <v>1</v>
      </c>
      <c r="AS22" s="223">
        <v>195</v>
      </c>
      <c r="AT22" s="235">
        <v>0.85199999999999998</v>
      </c>
      <c r="AU22" s="223">
        <v>195</v>
      </c>
      <c r="AV22" s="232">
        <v>0.85199999999999998</v>
      </c>
      <c r="AW22" s="223">
        <v>141</v>
      </c>
      <c r="AX22" s="223">
        <v>141</v>
      </c>
      <c r="AY22" s="235">
        <v>1</v>
      </c>
      <c r="AZ22" s="223">
        <v>136</v>
      </c>
      <c r="BA22" s="235">
        <v>0.96499999999999997</v>
      </c>
      <c r="BB22" s="223">
        <v>136</v>
      </c>
      <c r="BC22" s="232">
        <v>0.96499999999999997</v>
      </c>
    </row>
    <row r="23" spans="1:55" x14ac:dyDescent="0.25">
      <c r="A23" s="226">
        <v>1</v>
      </c>
      <c r="B23" s="211" t="s">
        <v>161</v>
      </c>
      <c r="C23" s="211">
        <v>25</v>
      </c>
      <c r="D23" s="211" t="s">
        <v>200</v>
      </c>
      <c r="E23" s="211">
        <v>862</v>
      </c>
      <c r="F23" s="211">
        <v>872</v>
      </c>
      <c r="G23" s="211"/>
      <c r="H23" s="220" t="str">
        <f>HYPERLINK("https://map.geo.admin.ch/?zoom=7&amp;E=688600&amp;N=280000&amp;layers=ch.kantone.cadastralwebmap-farbe,ch.swisstopo.amtliches-strassenverzeichnis,ch.bfs.gebaeude_wohnungs_register,KML||https://tinyurl.com/yy7ya4g9/ZH/0025_bdg_erw.kml","KML building")</f>
        <v>KML building</v>
      </c>
      <c r="I23" s="154">
        <v>0</v>
      </c>
      <c r="J23" s="242" t="s">
        <v>2551</v>
      </c>
      <c r="K23" s="63">
        <v>0</v>
      </c>
      <c r="L23" s="64">
        <v>0</v>
      </c>
      <c r="M23" s="64"/>
      <c r="N23" s="200">
        <v>0</v>
      </c>
      <c r="O23" s="155"/>
      <c r="P23" s="63"/>
      <c r="Q23" s="64">
        <v>0</v>
      </c>
      <c r="R23" s="64"/>
      <c r="S23" s="200">
        <v>0</v>
      </c>
      <c r="T23" s="155"/>
      <c r="U23" s="63"/>
      <c r="V23" s="64">
        <v>0</v>
      </c>
      <c r="W23" s="64"/>
      <c r="X23" s="200">
        <v>0</v>
      </c>
      <c r="Y23" s="155"/>
      <c r="Z23" s="63"/>
      <c r="AA23" s="64">
        <v>2</v>
      </c>
      <c r="AB23" s="64"/>
      <c r="AC23" s="200">
        <v>2.3E-3</v>
      </c>
      <c r="AD23" s="155"/>
      <c r="AE23" s="153"/>
      <c r="AF23" s="140">
        <v>10</v>
      </c>
      <c r="AG23" s="140"/>
      <c r="AH23" s="200">
        <v>1.1599999999999999E-2</v>
      </c>
      <c r="AI23" s="140"/>
      <c r="AJ23" s="153"/>
      <c r="AK23" s="140">
        <v>0</v>
      </c>
      <c r="AL23" s="140"/>
      <c r="AM23" s="200">
        <v>0</v>
      </c>
      <c r="AN23" s="156"/>
      <c r="AO23" s="230">
        <v>1.3899999999999999E-2</v>
      </c>
      <c r="AP23" s="223">
        <v>260</v>
      </c>
      <c r="AQ23" s="223">
        <v>259</v>
      </c>
      <c r="AR23" s="235">
        <v>0.996</v>
      </c>
      <c r="AS23" s="223">
        <v>192</v>
      </c>
      <c r="AT23" s="235">
        <v>0.73799999999999999</v>
      </c>
      <c r="AU23" s="223">
        <v>192</v>
      </c>
      <c r="AV23" s="232">
        <v>0.73799999999999999</v>
      </c>
      <c r="AW23" s="223">
        <v>90</v>
      </c>
      <c r="AX23" s="223">
        <v>90</v>
      </c>
      <c r="AY23" s="235">
        <v>1</v>
      </c>
      <c r="AZ23" s="223">
        <v>80</v>
      </c>
      <c r="BA23" s="235">
        <v>0.88900000000000001</v>
      </c>
      <c r="BB23" s="223">
        <v>80</v>
      </c>
      <c r="BC23" s="232">
        <v>0.88900000000000001</v>
      </c>
    </row>
    <row r="24" spans="1:55" x14ac:dyDescent="0.25">
      <c r="A24" s="226">
        <v>1</v>
      </c>
      <c r="B24" s="211" t="s">
        <v>161</v>
      </c>
      <c r="C24" s="211">
        <v>26</v>
      </c>
      <c r="D24" s="211" t="s">
        <v>201</v>
      </c>
      <c r="E24" s="211">
        <v>413</v>
      </c>
      <c r="F24" s="211">
        <v>432</v>
      </c>
      <c r="G24" s="211"/>
      <c r="H24" s="220" t="str">
        <f>HYPERLINK("https://map.geo.admin.ch/?zoom=7&amp;E=691000&amp;N=269800&amp;layers=ch.kantone.cadastralwebmap-farbe,ch.swisstopo.amtliches-strassenverzeichnis,ch.bfs.gebaeude_wohnungs_register,KML||https://tinyurl.com/yy7ya4g9/ZH/0026_bdg_erw.kml","KML building")</f>
        <v>KML building</v>
      </c>
      <c r="I24" s="154">
        <v>0</v>
      </c>
      <c r="J24" s="242" t="s">
        <v>2552</v>
      </c>
      <c r="K24" s="63">
        <v>0</v>
      </c>
      <c r="L24" s="64">
        <v>0</v>
      </c>
      <c r="M24" s="64"/>
      <c r="N24" s="200">
        <v>0</v>
      </c>
      <c r="O24" s="155"/>
      <c r="P24" s="63"/>
      <c r="Q24" s="64">
        <v>0</v>
      </c>
      <c r="R24" s="64"/>
      <c r="S24" s="200">
        <v>0</v>
      </c>
      <c r="T24" s="155"/>
      <c r="U24" s="63"/>
      <c r="V24" s="64">
        <v>0</v>
      </c>
      <c r="W24" s="64"/>
      <c r="X24" s="200">
        <v>0</v>
      </c>
      <c r="Y24" s="155"/>
      <c r="Z24" s="63"/>
      <c r="AA24" s="64">
        <v>0</v>
      </c>
      <c r="AB24" s="64"/>
      <c r="AC24" s="200">
        <v>0</v>
      </c>
      <c r="AD24" s="155"/>
      <c r="AE24" s="153"/>
      <c r="AF24" s="140">
        <v>0</v>
      </c>
      <c r="AG24" s="140"/>
      <c r="AH24" s="200">
        <v>0</v>
      </c>
      <c r="AI24" s="140"/>
      <c r="AJ24" s="153"/>
      <c r="AK24" s="140">
        <v>1</v>
      </c>
      <c r="AL24" s="140"/>
      <c r="AM24" s="200">
        <v>2.3999999999999998E-3</v>
      </c>
      <c r="AN24" s="156"/>
      <c r="AO24" s="230">
        <v>2.3999999999999998E-3</v>
      </c>
      <c r="AP24" s="223">
        <v>177</v>
      </c>
      <c r="AQ24" s="223">
        <v>176</v>
      </c>
      <c r="AR24" s="235">
        <v>0.99399999999999999</v>
      </c>
      <c r="AS24" s="223">
        <v>141</v>
      </c>
      <c r="AT24" s="235">
        <v>0.79700000000000004</v>
      </c>
      <c r="AU24" s="223">
        <v>140</v>
      </c>
      <c r="AV24" s="232">
        <v>0.79100000000000004</v>
      </c>
      <c r="AW24" s="223">
        <v>82</v>
      </c>
      <c r="AX24" s="223">
        <v>82</v>
      </c>
      <c r="AY24" s="235">
        <v>1</v>
      </c>
      <c r="AZ24" s="223">
        <v>75</v>
      </c>
      <c r="BA24" s="235">
        <v>0.91500000000000004</v>
      </c>
      <c r="BB24" s="223">
        <v>75</v>
      </c>
      <c r="BC24" s="232">
        <v>0.91500000000000004</v>
      </c>
    </row>
    <row r="25" spans="1:55" x14ac:dyDescent="0.25">
      <c r="A25" s="226">
        <v>1</v>
      </c>
      <c r="B25" s="211" t="s">
        <v>161</v>
      </c>
      <c r="C25" s="211">
        <v>27</v>
      </c>
      <c r="D25" s="211" t="s">
        <v>202</v>
      </c>
      <c r="E25" s="211">
        <v>1275</v>
      </c>
      <c r="F25" s="211">
        <v>1285</v>
      </c>
      <c r="G25" s="211"/>
      <c r="H25" s="220" t="str">
        <f>HYPERLINK("https://map.geo.admin.ch/?zoom=7&amp;E=690400&amp;N=283000&amp;layers=ch.kantone.cadastralwebmap-farbe,ch.swisstopo.amtliches-strassenverzeichnis,ch.bfs.gebaeude_wohnungs_register,KML||https://tinyurl.com/yy7ya4g9/ZH/0027_bdg_erw.kml","KML building")</f>
        <v>KML building</v>
      </c>
      <c r="I25" s="154">
        <v>0</v>
      </c>
      <c r="J25" s="242" t="s">
        <v>2553</v>
      </c>
      <c r="K25" s="63">
        <v>0</v>
      </c>
      <c r="L25" s="64">
        <v>0</v>
      </c>
      <c r="M25" s="64"/>
      <c r="N25" s="200">
        <v>0</v>
      </c>
      <c r="O25" s="155"/>
      <c r="P25" s="63"/>
      <c r="Q25" s="64">
        <v>0</v>
      </c>
      <c r="R25" s="64"/>
      <c r="S25" s="200">
        <v>0</v>
      </c>
      <c r="T25" s="155"/>
      <c r="U25" s="63"/>
      <c r="V25" s="64">
        <v>0</v>
      </c>
      <c r="W25" s="64"/>
      <c r="X25" s="200">
        <v>0</v>
      </c>
      <c r="Y25" s="155"/>
      <c r="Z25" s="63"/>
      <c r="AA25" s="64">
        <v>0</v>
      </c>
      <c r="AB25" s="64"/>
      <c r="AC25" s="200">
        <v>0</v>
      </c>
      <c r="AD25" s="155"/>
      <c r="AE25" s="153"/>
      <c r="AF25" s="140">
        <v>1</v>
      </c>
      <c r="AG25" s="140"/>
      <c r="AH25" s="200">
        <v>8.0000000000000004E-4</v>
      </c>
      <c r="AI25" s="140"/>
      <c r="AJ25" s="153"/>
      <c r="AK25" s="140">
        <v>0</v>
      </c>
      <c r="AL25" s="140"/>
      <c r="AM25" s="200">
        <v>0</v>
      </c>
      <c r="AN25" s="156"/>
      <c r="AO25" s="230">
        <v>8.0000000000000004E-4</v>
      </c>
      <c r="AP25" s="223">
        <v>426</v>
      </c>
      <c r="AQ25" s="223">
        <v>412</v>
      </c>
      <c r="AR25" s="235">
        <v>0.96699999999999997</v>
      </c>
      <c r="AS25" s="223">
        <v>331</v>
      </c>
      <c r="AT25" s="235">
        <v>0.77700000000000002</v>
      </c>
      <c r="AU25" s="223">
        <v>320</v>
      </c>
      <c r="AV25" s="232">
        <v>0.751</v>
      </c>
      <c r="AW25" s="223">
        <v>132</v>
      </c>
      <c r="AX25" s="223">
        <v>123</v>
      </c>
      <c r="AY25" s="235">
        <v>0.93200000000000005</v>
      </c>
      <c r="AZ25" s="223">
        <v>123</v>
      </c>
      <c r="BA25" s="235">
        <v>0.93200000000000005</v>
      </c>
      <c r="BB25" s="223">
        <v>114</v>
      </c>
      <c r="BC25" s="232">
        <v>0.86399999999999999</v>
      </c>
    </row>
    <row r="26" spans="1:55" x14ac:dyDescent="0.25">
      <c r="A26" s="226">
        <v>1</v>
      </c>
      <c r="B26" s="211" t="s">
        <v>161</v>
      </c>
      <c r="C26" s="219">
        <v>28</v>
      </c>
      <c r="D26" s="211" t="s">
        <v>203</v>
      </c>
      <c r="E26" s="211">
        <v>843</v>
      </c>
      <c r="F26" s="211">
        <v>868</v>
      </c>
      <c r="G26" s="211"/>
      <c r="H26" s="220" t="str">
        <f>HYPERLINK("https://map.geo.admin.ch/?zoom=7&amp;E=688000&amp;N=270100&amp;layers=ch.kantone.cadastralwebmap-farbe,ch.swisstopo.amtliches-strassenverzeichnis,ch.bfs.gebaeude_wohnungs_register,KML||https://tinyurl.com/yy7ya4g9/ZH/0028_bdg_erw.kml","KML building")</f>
        <v>KML building</v>
      </c>
      <c r="I26" s="154">
        <v>2</v>
      </c>
      <c r="J26" s="241" t="s">
        <v>2554</v>
      </c>
      <c r="K26" s="63">
        <v>2.3724792408066431E-3</v>
      </c>
      <c r="L26" s="64">
        <v>0</v>
      </c>
      <c r="M26" s="64"/>
      <c r="N26" s="200">
        <v>0</v>
      </c>
      <c r="O26" s="155"/>
      <c r="P26" s="63"/>
      <c r="Q26" s="64">
        <v>0</v>
      </c>
      <c r="R26" s="64"/>
      <c r="S26" s="200">
        <v>0</v>
      </c>
      <c r="T26" s="155"/>
      <c r="U26" s="63"/>
      <c r="V26" s="64">
        <v>0</v>
      </c>
      <c r="W26" s="64"/>
      <c r="X26" s="200">
        <v>0</v>
      </c>
      <c r="Y26" s="155"/>
      <c r="Z26" s="63"/>
      <c r="AA26" s="64">
        <v>0</v>
      </c>
      <c r="AB26" s="64"/>
      <c r="AC26" s="200">
        <v>0</v>
      </c>
      <c r="AD26" s="155"/>
      <c r="AE26" s="153"/>
      <c r="AF26" s="140">
        <v>0</v>
      </c>
      <c r="AG26" s="140"/>
      <c r="AH26" s="200">
        <v>0</v>
      </c>
      <c r="AI26" s="140"/>
      <c r="AJ26" s="153"/>
      <c r="AK26" s="140">
        <v>0</v>
      </c>
      <c r="AL26" s="140"/>
      <c r="AM26" s="200">
        <v>0</v>
      </c>
      <c r="AN26" s="156"/>
      <c r="AO26" s="230">
        <v>0</v>
      </c>
      <c r="AP26" s="223">
        <v>391</v>
      </c>
      <c r="AQ26" s="223">
        <v>382</v>
      </c>
      <c r="AR26" s="235">
        <v>0.97699999999999998</v>
      </c>
      <c r="AS26" s="223">
        <v>291</v>
      </c>
      <c r="AT26" s="235">
        <v>0.74399999999999999</v>
      </c>
      <c r="AU26" s="223">
        <v>289</v>
      </c>
      <c r="AV26" s="232">
        <v>0.73899999999999999</v>
      </c>
      <c r="AW26" s="223">
        <v>204</v>
      </c>
      <c r="AX26" s="223">
        <v>202</v>
      </c>
      <c r="AY26" s="235">
        <v>0.99</v>
      </c>
      <c r="AZ26" s="223">
        <v>181</v>
      </c>
      <c r="BA26" s="235">
        <v>0.88700000000000001</v>
      </c>
      <c r="BB26" s="223">
        <v>181</v>
      </c>
      <c r="BC26" s="232">
        <v>0.88700000000000001</v>
      </c>
    </row>
    <row r="27" spans="1:55" x14ac:dyDescent="0.25">
      <c r="A27" s="226">
        <v>1</v>
      </c>
      <c r="B27" s="211" t="s">
        <v>161</v>
      </c>
      <c r="C27" s="211">
        <v>29</v>
      </c>
      <c r="D27" s="211" t="s">
        <v>204</v>
      </c>
      <c r="E27" s="211">
        <v>646</v>
      </c>
      <c r="F27" s="211">
        <v>659</v>
      </c>
      <c r="G27" s="211"/>
      <c r="H27" s="220" t="str">
        <f>HYPERLINK("https://map.geo.admin.ch/?zoom=7&amp;E=689400&amp;N=282000&amp;layers=ch.kantone.cadastralwebmap-farbe,ch.swisstopo.amtliches-strassenverzeichnis,ch.bfs.gebaeude_wohnungs_register,KML||https://tinyurl.com/yy7ya4g9/ZH/0029_bdg_erw.kml","KML building")</f>
        <v>KML building</v>
      </c>
      <c r="I27" s="154">
        <v>0</v>
      </c>
      <c r="J27" s="242" t="s">
        <v>2555</v>
      </c>
      <c r="K27" s="63">
        <v>0</v>
      </c>
      <c r="L27" s="64">
        <v>0</v>
      </c>
      <c r="M27" s="64"/>
      <c r="N27" s="200">
        <v>0</v>
      </c>
      <c r="O27" s="155"/>
      <c r="P27" s="63"/>
      <c r="Q27" s="64">
        <v>0</v>
      </c>
      <c r="R27" s="64"/>
      <c r="S27" s="200">
        <v>0</v>
      </c>
      <c r="T27" s="155"/>
      <c r="U27" s="63"/>
      <c r="V27" s="64">
        <v>0</v>
      </c>
      <c r="W27" s="64"/>
      <c r="X27" s="200">
        <v>0</v>
      </c>
      <c r="Y27" s="155"/>
      <c r="Z27" s="63"/>
      <c r="AA27" s="64">
        <v>0</v>
      </c>
      <c r="AB27" s="64"/>
      <c r="AC27" s="200">
        <v>0</v>
      </c>
      <c r="AD27" s="155"/>
      <c r="AE27" s="153"/>
      <c r="AF27" s="140">
        <v>0</v>
      </c>
      <c r="AG27" s="140"/>
      <c r="AH27" s="200">
        <v>0</v>
      </c>
      <c r="AI27" s="140"/>
      <c r="AJ27" s="153"/>
      <c r="AK27" s="140">
        <v>0</v>
      </c>
      <c r="AL27" s="140"/>
      <c r="AM27" s="200">
        <v>0</v>
      </c>
      <c r="AN27" s="156"/>
      <c r="AO27" s="230">
        <v>0</v>
      </c>
      <c r="AP27" s="223">
        <v>195</v>
      </c>
      <c r="AQ27" s="223">
        <v>194</v>
      </c>
      <c r="AR27" s="235">
        <v>0.995</v>
      </c>
      <c r="AS27" s="223">
        <v>130</v>
      </c>
      <c r="AT27" s="235">
        <v>0.66700000000000004</v>
      </c>
      <c r="AU27" s="223">
        <v>130</v>
      </c>
      <c r="AV27" s="232">
        <v>0.66700000000000004</v>
      </c>
      <c r="AW27" s="223">
        <v>71</v>
      </c>
      <c r="AX27" s="223">
        <v>71</v>
      </c>
      <c r="AY27" s="235">
        <v>1</v>
      </c>
      <c r="AZ27" s="223">
        <v>66</v>
      </c>
      <c r="BA27" s="235">
        <v>0.93</v>
      </c>
      <c r="BB27" s="223">
        <v>66</v>
      </c>
      <c r="BC27" s="232">
        <v>0.93</v>
      </c>
    </row>
    <row r="28" spans="1:55" x14ac:dyDescent="0.25">
      <c r="A28" s="226">
        <v>1</v>
      </c>
      <c r="B28" s="211" t="s">
        <v>161</v>
      </c>
      <c r="C28" s="211">
        <v>31</v>
      </c>
      <c r="D28" s="211" t="s">
        <v>206</v>
      </c>
      <c r="E28" s="211">
        <v>813</v>
      </c>
      <c r="F28" s="211">
        <v>839</v>
      </c>
      <c r="G28" s="211"/>
      <c r="H28" s="220" t="str">
        <f>HYPERLINK("https://map.geo.admin.ch/?zoom=7&amp;E=693600&amp;N=268700&amp;layers=ch.kantone.cadastralwebmap-farbe,ch.swisstopo.amtliches-strassenverzeichnis,ch.bfs.gebaeude_wohnungs_register,KML||https://tinyurl.com/yy7ya4g9/ZH/0031_bdg_erw.kml","KML building")</f>
        <v>KML building</v>
      </c>
      <c r="I28" s="154">
        <v>2</v>
      </c>
      <c r="J28" s="241" t="s">
        <v>2556</v>
      </c>
      <c r="K28" s="63">
        <v>2.4600246002460025E-3</v>
      </c>
      <c r="L28" s="64">
        <v>0</v>
      </c>
      <c r="M28" s="64"/>
      <c r="N28" s="200">
        <v>0</v>
      </c>
      <c r="O28" s="155"/>
      <c r="P28" s="63"/>
      <c r="Q28" s="64">
        <v>0</v>
      </c>
      <c r="R28" s="64"/>
      <c r="S28" s="200">
        <v>0</v>
      </c>
      <c r="T28" s="155"/>
      <c r="U28" s="63"/>
      <c r="V28" s="64">
        <v>0</v>
      </c>
      <c r="W28" s="64"/>
      <c r="X28" s="200">
        <v>0</v>
      </c>
      <c r="Y28" s="155"/>
      <c r="Z28" s="63"/>
      <c r="AA28" s="64">
        <v>0</v>
      </c>
      <c r="AB28" s="64"/>
      <c r="AC28" s="200">
        <v>0</v>
      </c>
      <c r="AD28" s="155"/>
      <c r="AE28" s="153"/>
      <c r="AF28" s="140">
        <v>3</v>
      </c>
      <c r="AG28" s="140"/>
      <c r="AH28" s="200">
        <v>3.7000000000000002E-3</v>
      </c>
      <c r="AI28" s="140"/>
      <c r="AJ28" s="153"/>
      <c r="AK28" s="140">
        <v>0</v>
      </c>
      <c r="AL28" s="140"/>
      <c r="AM28" s="200">
        <v>0</v>
      </c>
      <c r="AN28" s="156"/>
      <c r="AO28" s="230">
        <v>3.7000000000000002E-3</v>
      </c>
      <c r="AP28" s="223">
        <v>211</v>
      </c>
      <c r="AQ28" s="223">
        <v>211</v>
      </c>
      <c r="AR28" s="235">
        <v>1</v>
      </c>
      <c r="AS28" s="223">
        <v>168</v>
      </c>
      <c r="AT28" s="235">
        <v>0.79600000000000004</v>
      </c>
      <c r="AU28" s="223">
        <v>168</v>
      </c>
      <c r="AV28" s="232">
        <v>0.79600000000000004</v>
      </c>
      <c r="AW28" s="223">
        <v>87</v>
      </c>
      <c r="AX28" s="223">
        <v>87</v>
      </c>
      <c r="AY28" s="235">
        <v>1</v>
      </c>
      <c r="AZ28" s="223">
        <v>81</v>
      </c>
      <c r="BA28" s="235">
        <v>0.93100000000000005</v>
      </c>
      <c r="BB28" s="223">
        <v>81</v>
      </c>
      <c r="BC28" s="232">
        <v>0.93100000000000005</v>
      </c>
    </row>
    <row r="29" spans="1:55" x14ac:dyDescent="0.25">
      <c r="A29" s="226">
        <v>1</v>
      </c>
      <c r="B29" s="211" t="s">
        <v>161</v>
      </c>
      <c r="C29" s="219">
        <v>33</v>
      </c>
      <c r="D29" s="211" t="s">
        <v>207</v>
      </c>
      <c r="E29" s="211">
        <v>1176</v>
      </c>
      <c r="F29" s="211">
        <v>1225</v>
      </c>
      <c r="G29" s="211"/>
      <c r="H29" s="220" t="str">
        <f>HYPERLINK("https://map.geo.admin.ch/?zoom=7&amp;E=693600&amp;N=272800&amp;layers=ch.kantone.cadastralwebmap-farbe,ch.swisstopo.amtliches-strassenverzeichnis,ch.bfs.gebaeude_wohnungs_register,KML||https://tinyurl.com/yy7ya4g9/ZH/0033_bdg_erw.kml","KML building")</f>
        <v>KML building</v>
      </c>
      <c r="I29" s="154">
        <v>2</v>
      </c>
      <c r="J29" s="242" t="s">
        <v>2557</v>
      </c>
      <c r="K29" s="63">
        <v>1.7006802721088435E-3</v>
      </c>
      <c r="L29" s="64">
        <v>0</v>
      </c>
      <c r="M29" s="64"/>
      <c r="N29" s="200">
        <v>0</v>
      </c>
      <c r="O29" s="155"/>
      <c r="P29" s="63"/>
      <c r="Q29" s="64">
        <v>0</v>
      </c>
      <c r="R29" s="64"/>
      <c r="S29" s="200">
        <v>0</v>
      </c>
      <c r="T29" s="155"/>
      <c r="U29" s="63"/>
      <c r="V29" s="64">
        <v>0</v>
      </c>
      <c r="W29" s="64"/>
      <c r="X29" s="200">
        <v>0</v>
      </c>
      <c r="Y29" s="155"/>
      <c r="Z29" s="63"/>
      <c r="AA29" s="64">
        <v>0</v>
      </c>
      <c r="AB29" s="64"/>
      <c r="AC29" s="200">
        <v>0</v>
      </c>
      <c r="AD29" s="157"/>
      <c r="AE29" s="153"/>
      <c r="AF29" s="140">
        <v>2</v>
      </c>
      <c r="AG29" s="140"/>
      <c r="AH29" s="200">
        <v>1.6999999999999999E-3</v>
      </c>
      <c r="AI29" s="140"/>
      <c r="AJ29" s="153"/>
      <c r="AK29" s="140">
        <v>1</v>
      </c>
      <c r="AL29" s="140"/>
      <c r="AM29" s="200">
        <v>8.9999999999999998E-4</v>
      </c>
      <c r="AN29" s="156"/>
      <c r="AO29" s="230">
        <v>2.5999999999999999E-3</v>
      </c>
      <c r="AP29" s="223">
        <v>505</v>
      </c>
      <c r="AQ29" s="223">
        <v>482</v>
      </c>
      <c r="AR29" s="235">
        <v>0.95399999999999996</v>
      </c>
      <c r="AS29" s="223">
        <v>412</v>
      </c>
      <c r="AT29" s="235">
        <v>0.81599999999999995</v>
      </c>
      <c r="AU29" s="223">
        <v>408</v>
      </c>
      <c r="AV29" s="232">
        <v>0.80800000000000005</v>
      </c>
      <c r="AW29" s="223">
        <v>227</v>
      </c>
      <c r="AX29" s="223">
        <v>224</v>
      </c>
      <c r="AY29" s="235">
        <v>0.98699999999999999</v>
      </c>
      <c r="AZ29" s="223">
        <v>218</v>
      </c>
      <c r="BA29" s="235">
        <v>0.96</v>
      </c>
      <c r="BB29" s="223">
        <v>217</v>
      </c>
      <c r="BC29" s="232">
        <v>0.95599999999999996</v>
      </c>
    </row>
    <row r="30" spans="1:55" x14ac:dyDescent="0.25">
      <c r="A30" s="226">
        <v>1</v>
      </c>
      <c r="B30" s="211" t="s">
        <v>161</v>
      </c>
      <c r="C30" s="219">
        <v>34</v>
      </c>
      <c r="D30" s="211" t="s">
        <v>208</v>
      </c>
      <c r="E30" s="211">
        <v>865</v>
      </c>
      <c r="F30" s="211">
        <v>899</v>
      </c>
      <c r="G30" s="211"/>
      <c r="H30" s="220" t="str">
        <f>HYPERLINK("https://map.geo.admin.ch/?zoom=7&amp;E=689800&amp;N=280600&amp;layers=ch.kantone.cadastralwebmap-farbe,ch.swisstopo.amtliches-strassenverzeichnis,ch.bfs.gebaeude_wohnungs_register,KML||https://tinyurl.com/yy7ya4g9/ZH/0034_bdg_erw.kml","KML building")</f>
        <v>KML building</v>
      </c>
      <c r="I30" s="154">
        <v>0</v>
      </c>
      <c r="J30" s="242" t="s">
        <v>2558</v>
      </c>
      <c r="K30" s="63">
        <v>0</v>
      </c>
      <c r="L30" s="64">
        <v>0</v>
      </c>
      <c r="M30" s="64"/>
      <c r="N30" s="200">
        <v>0</v>
      </c>
      <c r="O30" s="155"/>
      <c r="P30" s="63"/>
      <c r="Q30" s="64">
        <v>0</v>
      </c>
      <c r="R30" s="64"/>
      <c r="S30" s="200">
        <v>0</v>
      </c>
      <c r="T30" s="155"/>
      <c r="U30" s="63"/>
      <c r="V30" s="64">
        <v>0</v>
      </c>
      <c r="W30" s="64"/>
      <c r="X30" s="200">
        <v>0</v>
      </c>
      <c r="Y30" s="155"/>
      <c r="Z30" s="63"/>
      <c r="AA30" s="64">
        <v>0</v>
      </c>
      <c r="AB30" s="64"/>
      <c r="AC30" s="200">
        <v>0</v>
      </c>
      <c r="AD30" s="155"/>
      <c r="AE30" s="153"/>
      <c r="AF30" s="140">
        <v>4</v>
      </c>
      <c r="AG30" s="140"/>
      <c r="AH30" s="200">
        <v>4.5999999999999999E-3</v>
      </c>
      <c r="AI30" s="140"/>
      <c r="AJ30" s="153"/>
      <c r="AK30" s="140">
        <v>0</v>
      </c>
      <c r="AL30" s="140"/>
      <c r="AM30" s="200">
        <v>0</v>
      </c>
      <c r="AN30" s="156"/>
      <c r="AO30" s="230">
        <v>4.5999999999999999E-3</v>
      </c>
      <c r="AP30" s="223">
        <v>273</v>
      </c>
      <c r="AQ30" s="223">
        <v>263</v>
      </c>
      <c r="AR30" s="235">
        <v>0.96299999999999997</v>
      </c>
      <c r="AS30" s="223">
        <v>211</v>
      </c>
      <c r="AT30" s="235">
        <v>0.77300000000000002</v>
      </c>
      <c r="AU30" s="223">
        <v>208</v>
      </c>
      <c r="AV30" s="232">
        <v>0.76200000000000001</v>
      </c>
      <c r="AW30" s="223">
        <v>122</v>
      </c>
      <c r="AX30" s="223">
        <v>119</v>
      </c>
      <c r="AY30" s="235">
        <v>0.97499999999999998</v>
      </c>
      <c r="AZ30" s="223">
        <v>108</v>
      </c>
      <c r="BA30" s="235">
        <v>0.88500000000000001</v>
      </c>
      <c r="BB30" s="223">
        <v>106</v>
      </c>
      <c r="BC30" s="232">
        <v>0.86899999999999999</v>
      </c>
    </row>
    <row r="31" spans="1:55" x14ac:dyDescent="0.25">
      <c r="A31" s="226">
        <v>1</v>
      </c>
      <c r="B31" s="211" t="s">
        <v>161</v>
      </c>
      <c r="C31" s="211">
        <v>35</v>
      </c>
      <c r="D31" s="211" t="s">
        <v>209</v>
      </c>
      <c r="E31" s="211">
        <v>1157</v>
      </c>
      <c r="F31" s="211">
        <v>1201</v>
      </c>
      <c r="G31" s="211"/>
      <c r="H31" s="220" t="str">
        <f>HYPERLINK("https://map.geo.admin.ch/?zoom=7&amp;E=690900&amp;N=275700&amp;layers=ch.kantone.cadastralwebmap-farbe,ch.swisstopo.amtliches-strassenverzeichnis,ch.bfs.gebaeude_wohnungs_register,KML||https://tinyurl.com/yy7ya4g9/ZH/0035_bdg_erw.kml","KML building")</f>
        <v>KML building</v>
      </c>
      <c r="I31" s="154">
        <v>0</v>
      </c>
      <c r="J31" s="241" t="s">
        <v>2559</v>
      </c>
      <c r="K31" s="63">
        <v>0</v>
      </c>
      <c r="L31" s="64">
        <v>0</v>
      </c>
      <c r="M31" s="64"/>
      <c r="N31" s="200">
        <v>0</v>
      </c>
      <c r="O31" s="155"/>
      <c r="P31" s="63"/>
      <c r="Q31" s="64">
        <v>0</v>
      </c>
      <c r="R31" s="64"/>
      <c r="S31" s="200">
        <v>0</v>
      </c>
      <c r="T31" s="155"/>
      <c r="U31" s="63"/>
      <c r="V31" s="64">
        <v>0</v>
      </c>
      <c r="W31" s="64"/>
      <c r="X31" s="200">
        <v>0</v>
      </c>
      <c r="Y31" s="155"/>
      <c r="Z31" s="63"/>
      <c r="AA31" s="64">
        <v>0</v>
      </c>
      <c r="AB31" s="64"/>
      <c r="AC31" s="200">
        <v>0</v>
      </c>
      <c r="AD31" s="155"/>
      <c r="AE31" s="153"/>
      <c r="AF31" s="140">
        <v>1</v>
      </c>
      <c r="AG31" s="140"/>
      <c r="AH31" s="200">
        <v>8.9999999999999998E-4</v>
      </c>
      <c r="AI31" s="140"/>
      <c r="AJ31" s="153"/>
      <c r="AK31" s="140">
        <v>0</v>
      </c>
      <c r="AL31" s="140"/>
      <c r="AM31" s="200">
        <v>0</v>
      </c>
      <c r="AN31" s="156"/>
      <c r="AO31" s="230">
        <v>8.9999999999999998E-4</v>
      </c>
      <c r="AP31" s="223">
        <v>529</v>
      </c>
      <c r="AQ31" s="223">
        <v>479</v>
      </c>
      <c r="AR31" s="235">
        <v>0.90500000000000003</v>
      </c>
      <c r="AS31" s="223">
        <v>430</v>
      </c>
      <c r="AT31" s="235">
        <v>0.81299999999999994</v>
      </c>
      <c r="AU31" s="223">
        <v>380</v>
      </c>
      <c r="AV31" s="232">
        <v>0.71799999999999997</v>
      </c>
      <c r="AW31" s="223">
        <v>282</v>
      </c>
      <c r="AX31" s="223">
        <v>257</v>
      </c>
      <c r="AY31" s="235">
        <v>0.91100000000000003</v>
      </c>
      <c r="AZ31" s="223">
        <v>259</v>
      </c>
      <c r="BA31" s="235">
        <v>0.91800000000000004</v>
      </c>
      <c r="BB31" s="223">
        <v>234</v>
      </c>
      <c r="BC31" s="232">
        <v>0.83</v>
      </c>
    </row>
    <row r="32" spans="1:55" x14ac:dyDescent="0.25">
      <c r="A32" s="226">
        <v>1</v>
      </c>
      <c r="B32" s="211" t="s">
        <v>161</v>
      </c>
      <c r="C32" s="211">
        <v>37</v>
      </c>
      <c r="D32" s="211" t="s">
        <v>210</v>
      </c>
      <c r="E32" s="211">
        <v>917</v>
      </c>
      <c r="F32" s="211">
        <v>931</v>
      </c>
      <c r="G32" s="211"/>
      <c r="H32" s="220" t="str">
        <f>HYPERLINK("https://map.geo.admin.ch/?zoom=7&amp;E=696800&amp;N=274200&amp;layers=ch.kantone.cadastralwebmap-farbe,ch.swisstopo.amtliches-strassenverzeichnis,ch.bfs.gebaeude_wohnungs_register,KML||https://tinyurl.com/yy7ya4g9/ZH/0037_bdg_erw.kml","KML building")</f>
        <v>KML building</v>
      </c>
      <c r="I32" s="154">
        <v>0</v>
      </c>
      <c r="J32" s="243" t="s">
        <v>2560</v>
      </c>
      <c r="K32" s="153">
        <v>0</v>
      </c>
      <c r="L32" s="64">
        <v>0</v>
      </c>
      <c r="M32" s="64"/>
      <c r="N32" s="200">
        <v>0</v>
      </c>
      <c r="O32" s="155"/>
      <c r="P32" s="63"/>
      <c r="Q32" s="64">
        <v>0</v>
      </c>
      <c r="R32" s="64"/>
      <c r="S32" s="200">
        <v>0</v>
      </c>
      <c r="T32" s="155"/>
      <c r="U32" s="63"/>
      <c r="V32" s="64">
        <v>0</v>
      </c>
      <c r="W32" s="64"/>
      <c r="X32" s="200">
        <v>0</v>
      </c>
      <c r="Y32" s="155"/>
      <c r="Z32" s="63"/>
      <c r="AA32" s="64">
        <v>0</v>
      </c>
      <c r="AB32" s="64"/>
      <c r="AC32" s="200">
        <v>0</v>
      </c>
      <c r="AD32" s="156"/>
      <c r="AE32" s="153"/>
      <c r="AF32" s="140">
        <v>3</v>
      </c>
      <c r="AG32" s="140"/>
      <c r="AH32" s="200">
        <v>3.3E-3</v>
      </c>
      <c r="AI32" s="140"/>
      <c r="AJ32" s="153"/>
      <c r="AK32" s="140">
        <v>1</v>
      </c>
      <c r="AL32" s="140"/>
      <c r="AM32" s="200">
        <v>1.1000000000000001E-3</v>
      </c>
      <c r="AN32" s="156"/>
      <c r="AO32" s="230">
        <v>4.4000000000000003E-3</v>
      </c>
      <c r="AP32" s="223">
        <v>382</v>
      </c>
      <c r="AQ32" s="223">
        <v>374</v>
      </c>
      <c r="AR32" s="235">
        <v>0.97899999999999998</v>
      </c>
      <c r="AS32" s="223">
        <v>321</v>
      </c>
      <c r="AT32" s="235">
        <v>0.84</v>
      </c>
      <c r="AU32" s="223">
        <v>313</v>
      </c>
      <c r="AV32" s="232">
        <v>0.81899999999999995</v>
      </c>
      <c r="AW32" s="223">
        <v>208</v>
      </c>
      <c r="AX32" s="223">
        <v>200</v>
      </c>
      <c r="AY32" s="235">
        <v>0.96199999999999997</v>
      </c>
      <c r="AZ32" s="223">
        <v>200</v>
      </c>
      <c r="BA32" s="235">
        <v>0.96199999999999997</v>
      </c>
      <c r="BB32" s="223">
        <v>192</v>
      </c>
      <c r="BC32" s="232">
        <v>0.92300000000000004</v>
      </c>
    </row>
    <row r="33" spans="1:55" x14ac:dyDescent="0.25">
      <c r="A33" s="226">
        <v>1</v>
      </c>
      <c r="B33" s="211" t="s">
        <v>161</v>
      </c>
      <c r="C33" s="211">
        <v>38</v>
      </c>
      <c r="D33" s="211" t="s">
        <v>211</v>
      </c>
      <c r="E33" s="211">
        <v>950</v>
      </c>
      <c r="F33" s="211">
        <v>987</v>
      </c>
      <c r="G33" s="211"/>
      <c r="H33" s="220" t="str">
        <f>HYPERLINK("https://map.geo.admin.ch/?zoom=7&amp;E=687700&amp;N=277700&amp;layers=ch.kantone.cadastralwebmap-farbe,ch.swisstopo.amtliches-strassenverzeichnis,ch.bfs.gebaeude_wohnungs_register,KML||https://tinyurl.com/yy7ya4g9/ZH/0038_bdg_erw.kml","KML building")</f>
        <v>KML building</v>
      </c>
      <c r="I33" s="154">
        <v>0</v>
      </c>
      <c r="J33" s="243" t="s">
        <v>2561</v>
      </c>
      <c r="K33" s="153">
        <v>0</v>
      </c>
      <c r="L33" s="64">
        <v>0</v>
      </c>
      <c r="M33" s="64"/>
      <c r="N33" s="200">
        <v>0</v>
      </c>
      <c r="O33" s="155"/>
      <c r="P33" s="63"/>
      <c r="Q33" s="64">
        <v>0</v>
      </c>
      <c r="R33" s="64"/>
      <c r="S33" s="200">
        <v>0</v>
      </c>
      <c r="T33" s="155"/>
      <c r="U33" s="63"/>
      <c r="V33" s="64">
        <v>0</v>
      </c>
      <c r="W33" s="64"/>
      <c r="X33" s="200">
        <v>0</v>
      </c>
      <c r="Y33" s="155"/>
      <c r="Z33" s="63"/>
      <c r="AA33" s="64">
        <v>0</v>
      </c>
      <c r="AB33" s="64"/>
      <c r="AC33" s="200">
        <v>0</v>
      </c>
      <c r="AD33" s="156"/>
      <c r="AE33" s="153"/>
      <c r="AF33" s="140">
        <v>10</v>
      </c>
      <c r="AG33" s="140"/>
      <c r="AH33" s="200">
        <v>1.0500000000000001E-2</v>
      </c>
      <c r="AI33" s="140"/>
      <c r="AJ33" s="153"/>
      <c r="AK33" s="140">
        <v>0</v>
      </c>
      <c r="AL33" s="140"/>
      <c r="AM33" s="200">
        <v>0</v>
      </c>
      <c r="AN33" s="156"/>
      <c r="AO33" s="230">
        <v>1.0500000000000001E-2</v>
      </c>
      <c r="AP33" s="223">
        <v>503</v>
      </c>
      <c r="AQ33" s="223">
        <v>477</v>
      </c>
      <c r="AR33" s="235">
        <v>0.94799999999999995</v>
      </c>
      <c r="AS33" s="223">
        <v>399</v>
      </c>
      <c r="AT33" s="235">
        <v>0.79300000000000004</v>
      </c>
      <c r="AU33" s="223">
        <v>392</v>
      </c>
      <c r="AV33" s="232">
        <v>0.77900000000000003</v>
      </c>
      <c r="AW33" s="223">
        <v>207</v>
      </c>
      <c r="AX33" s="223">
        <v>207</v>
      </c>
      <c r="AY33" s="235">
        <v>1</v>
      </c>
      <c r="AZ33" s="223">
        <v>197</v>
      </c>
      <c r="BA33" s="235">
        <v>0.95199999999999996</v>
      </c>
      <c r="BB33" s="223">
        <v>197</v>
      </c>
      <c r="BC33" s="232">
        <v>0.95199999999999996</v>
      </c>
    </row>
    <row r="34" spans="1:55" x14ac:dyDescent="0.25">
      <c r="A34" s="226">
        <v>1</v>
      </c>
      <c r="B34" s="211" t="s">
        <v>161</v>
      </c>
      <c r="C34" s="211">
        <v>39</v>
      </c>
      <c r="D34" s="211" t="s">
        <v>212</v>
      </c>
      <c r="E34" s="211">
        <v>557</v>
      </c>
      <c r="F34" s="211">
        <v>571</v>
      </c>
      <c r="G34" s="211"/>
      <c r="H34" s="220" t="str">
        <f>HYPERLINK("https://map.geo.admin.ch/?zoom=7&amp;E=699000&amp;N=270600&amp;layers=ch.kantone.cadastralwebmap-farbe,ch.swisstopo.amtliches-strassenverzeichnis,ch.bfs.gebaeude_wohnungs_register,KML||https://tinyurl.com/yy7ya4g9/ZH/0039_bdg_erw.kml","KML building")</f>
        <v>KML building</v>
      </c>
      <c r="I34" s="154">
        <v>0</v>
      </c>
      <c r="J34" s="243" t="s">
        <v>2562</v>
      </c>
      <c r="K34" s="153">
        <v>0</v>
      </c>
      <c r="L34" s="64">
        <v>0</v>
      </c>
      <c r="M34" s="64"/>
      <c r="N34" s="200">
        <v>0</v>
      </c>
      <c r="O34" s="155"/>
      <c r="P34" s="63"/>
      <c r="Q34" s="64">
        <v>0</v>
      </c>
      <c r="R34" s="64"/>
      <c r="S34" s="200">
        <v>0</v>
      </c>
      <c r="T34" s="155"/>
      <c r="U34" s="63"/>
      <c r="V34" s="64">
        <v>0</v>
      </c>
      <c r="W34" s="64"/>
      <c r="X34" s="200">
        <v>0</v>
      </c>
      <c r="Y34" s="155"/>
      <c r="Z34" s="63"/>
      <c r="AA34" s="64">
        <v>0</v>
      </c>
      <c r="AB34" s="64"/>
      <c r="AC34" s="200">
        <v>0</v>
      </c>
      <c r="AD34" s="156"/>
      <c r="AE34" s="153"/>
      <c r="AF34" s="140">
        <v>2</v>
      </c>
      <c r="AG34" s="140"/>
      <c r="AH34" s="200">
        <v>3.5999999999999999E-3</v>
      </c>
      <c r="AI34" s="140"/>
      <c r="AJ34" s="153"/>
      <c r="AK34" s="140">
        <v>0</v>
      </c>
      <c r="AL34" s="140"/>
      <c r="AM34" s="200">
        <v>0</v>
      </c>
      <c r="AN34" s="156"/>
      <c r="AO34" s="230">
        <v>3.5999999999999999E-3</v>
      </c>
      <c r="AP34" s="223">
        <v>244</v>
      </c>
      <c r="AQ34" s="223">
        <v>242</v>
      </c>
      <c r="AR34" s="235">
        <v>0.99199999999999999</v>
      </c>
      <c r="AS34" s="223">
        <v>182</v>
      </c>
      <c r="AT34" s="235">
        <v>0.746</v>
      </c>
      <c r="AU34" s="223">
        <v>180</v>
      </c>
      <c r="AV34" s="232">
        <v>0.73799999999999999</v>
      </c>
      <c r="AW34" s="223">
        <v>141</v>
      </c>
      <c r="AX34" s="223">
        <v>141</v>
      </c>
      <c r="AY34" s="235">
        <v>1</v>
      </c>
      <c r="AZ34" s="223">
        <v>130</v>
      </c>
      <c r="BA34" s="235">
        <v>0.92200000000000004</v>
      </c>
      <c r="BB34" s="223">
        <v>130</v>
      </c>
      <c r="BC34" s="232">
        <v>0.92200000000000004</v>
      </c>
    </row>
    <row r="35" spans="1:55" x14ac:dyDescent="0.25">
      <c r="A35" s="226">
        <v>1</v>
      </c>
      <c r="B35" s="211" t="s">
        <v>161</v>
      </c>
      <c r="C35" s="211">
        <v>40</v>
      </c>
      <c r="D35" s="211" t="s">
        <v>213</v>
      </c>
      <c r="E35" s="211">
        <v>802</v>
      </c>
      <c r="F35" s="211">
        <v>833</v>
      </c>
      <c r="G35" s="211"/>
      <c r="H35" s="220" t="str">
        <f>HYPERLINK("https://map.geo.admin.ch/?zoom=7&amp;E=694300&amp;N=277100&amp;layers=ch.kantone.cadastralwebmap-farbe,ch.swisstopo.amtliches-strassenverzeichnis,ch.bfs.gebaeude_wohnungs_register,KML||https://tinyurl.com/yy7ya4g9/ZH/0040_bdg_erw.kml","KML building")</f>
        <v>KML building</v>
      </c>
      <c r="I35" s="154">
        <v>6</v>
      </c>
      <c r="J35" s="243" t="s">
        <v>2563</v>
      </c>
      <c r="K35" s="153">
        <v>7.481296758104738E-3</v>
      </c>
      <c r="L35" s="64">
        <v>0</v>
      </c>
      <c r="M35" s="64"/>
      <c r="N35" s="200">
        <v>0</v>
      </c>
      <c r="O35" s="155"/>
      <c r="P35" s="63"/>
      <c r="Q35" s="64">
        <v>0</v>
      </c>
      <c r="R35" s="64"/>
      <c r="S35" s="200">
        <v>0</v>
      </c>
      <c r="T35" s="155"/>
      <c r="U35" s="63"/>
      <c r="V35" s="64">
        <v>0</v>
      </c>
      <c r="W35" s="64"/>
      <c r="X35" s="200">
        <v>0</v>
      </c>
      <c r="Y35" s="155"/>
      <c r="Z35" s="63"/>
      <c r="AA35" s="64">
        <v>0</v>
      </c>
      <c r="AB35" s="64"/>
      <c r="AC35" s="200">
        <v>0</v>
      </c>
      <c r="AD35" s="156"/>
      <c r="AE35" s="153"/>
      <c r="AF35" s="140">
        <v>7</v>
      </c>
      <c r="AG35" s="140"/>
      <c r="AH35" s="200">
        <v>8.6999999999999994E-3</v>
      </c>
      <c r="AI35" s="140"/>
      <c r="AJ35" s="153"/>
      <c r="AK35" s="140">
        <v>0</v>
      </c>
      <c r="AL35" s="140"/>
      <c r="AM35" s="200">
        <v>0</v>
      </c>
      <c r="AN35" s="156"/>
      <c r="AO35" s="230">
        <v>8.6999999999999994E-3</v>
      </c>
      <c r="AP35" s="223">
        <v>401</v>
      </c>
      <c r="AQ35" s="223">
        <v>401</v>
      </c>
      <c r="AR35" s="235">
        <v>1</v>
      </c>
      <c r="AS35" s="223">
        <v>312</v>
      </c>
      <c r="AT35" s="235">
        <v>0.77800000000000002</v>
      </c>
      <c r="AU35" s="223">
        <v>312</v>
      </c>
      <c r="AV35" s="232">
        <v>0.77800000000000002</v>
      </c>
      <c r="AW35" s="223">
        <v>220</v>
      </c>
      <c r="AX35" s="223">
        <v>220</v>
      </c>
      <c r="AY35" s="235">
        <v>1</v>
      </c>
      <c r="AZ35" s="223">
        <v>195</v>
      </c>
      <c r="BA35" s="235">
        <v>0.88600000000000001</v>
      </c>
      <c r="BB35" s="223">
        <v>195</v>
      </c>
      <c r="BC35" s="232">
        <v>0.88600000000000001</v>
      </c>
    </row>
    <row r="36" spans="1:55" x14ac:dyDescent="0.25">
      <c r="A36" s="226">
        <v>1</v>
      </c>
      <c r="B36" s="211" t="s">
        <v>161</v>
      </c>
      <c r="C36" s="211">
        <v>41</v>
      </c>
      <c r="D36" s="211" t="s">
        <v>214</v>
      </c>
      <c r="E36" s="211">
        <v>318</v>
      </c>
      <c r="F36" s="211">
        <v>346</v>
      </c>
      <c r="G36" s="211"/>
      <c r="H36" s="220" t="str">
        <f>HYPERLINK("https://map.geo.admin.ch/?zoom=7&amp;E=696800&amp;N=276200&amp;layers=ch.kantone.cadastralwebmap-farbe,ch.swisstopo.amtliches-strassenverzeichnis,ch.bfs.gebaeude_wohnungs_register,KML||https://tinyurl.com/yy7ya4g9/ZH/0041_bdg_erw.kml","KML building")</f>
        <v>KML building</v>
      </c>
      <c r="I36" s="154">
        <v>0</v>
      </c>
      <c r="J36" s="243" t="s">
        <v>2564</v>
      </c>
      <c r="K36" s="153">
        <v>0</v>
      </c>
      <c r="L36" s="64">
        <v>0</v>
      </c>
      <c r="M36" s="64"/>
      <c r="N36" s="200">
        <v>0</v>
      </c>
      <c r="O36" s="155"/>
      <c r="P36" s="63"/>
      <c r="Q36" s="64">
        <v>0</v>
      </c>
      <c r="R36" s="64"/>
      <c r="S36" s="200">
        <v>0</v>
      </c>
      <c r="T36" s="155"/>
      <c r="U36" s="63"/>
      <c r="V36" s="64">
        <v>0</v>
      </c>
      <c r="W36" s="64"/>
      <c r="X36" s="200">
        <v>0</v>
      </c>
      <c r="Y36" s="155"/>
      <c r="Z36" s="63"/>
      <c r="AA36" s="64">
        <v>0</v>
      </c>
      <c r="AB36" s="64"/>
      <c r="AC36" s="200">
        <v>0</v>
      </c>
      <c r="AD36" s="156"/>
      <c r="AE36" s="153"/>
      <c r="AF36" s="140">
        <v>0</v>
      </c>
      <c r="AG36" s="140"/>
      <c r="AH36" s="200">
        <v>0</v>
      </c>
      <c r="AI36" s="140"/>
      <c r="AJ36" s="153"/>
      <c r="AK36" s="140">
        <v>0</v>
      </c>
      <c r="AL36" s="140"/>
      <c r="AM36" s="200">
        <v>0</v>
      </c>
      <c r="AN36" s="156"/>
      <c r="AO36" s="230">
        <v>0</v>
      </c>
      <c r="AP36" s="223">
        <v>148</v>
      </c>
      <c r="AQ36" s="223">
        <v>147</v>
      </c>
      <c r="AR36" s="235">
        <v>0.99299999999999999</v>
      </c>
      <c r="AS36" s="223">
        <v>127</v>
      </c>
      <c r="AT36" s="235">
        <v>0.85799999999999998</v>
      </c>
      <c r="AU36" s="223">
        <v>127</v>
      </c>
      <c r="AV36" s="232">
        <v>0.85799999999999998</v>
      </c>
      <c r="AW36" s="223">
        <v>102</v>
      </c>
      <c r="AX36" s="223">
        <v>102</v>
      </c>
      <c r="AY36" s="235">
        <v>1</v>
      </c>
      <c r="AZ36" s="223">
        <v>101</v>
      </c>
      <c r="BA36" s="235">
        <v>0.99</v>
      </c>
      <c r="BB36" s="223">
        <v>101</v>
      </c>
      <c r="BC36" s="232">
        <v>0.99</v>
      </c>
    </row>
    <row r="37" spans="1:55" x14ac:dyDescent="0.25">
      <c r="A37" s="226">
        <v>1</v>
      </c>
      <c r="B37" s="211" t="s">
        <v>161</v>
      </c>
      <c r="C37" s="211">
        <v>43</v>
      </c>
      <c r="D37" s="211" t="s">
        <v>215</v>
      </c>
      <c r="E37" s="211">
        <v>227</v>
      </c>
      <c r="F37" s="211">
        <v>231</v>
      </c>
      <c r="G37" s="211"/>
      <c r="H37" s="220" t="str">
        <f>HYPERLINK("https://map.geo.admin.ch/?zoom=7&amp;E=689300&amp;N=270000&amp;layers=ch.kantone.cadastralwebmap-farbe,ch.swisstopo.amtliches-strassenverzeichnis,ch.bfs.gebaeude_wohnungs_register,KML||https://tinyurl.com/yy7ya4g9/ZH/0043_bdg_erw.kml","KML building")</f>
        <v>KML building</v>
      </c>
      <c r="I37" s="154">
        <v>0</v>
      </c>
      <c r="J37" s="243" t="s">
        <v>2565</v>
      </c>
      <c r="K37" s="153">
        <v>0</v>
      </c>
      <c r="L37" s="64">
        <v>0</v>
      </c>
      <c r="M37" s="64"/>
      <c r="N37" s="200">
        <v>0</v>
      </c>
      <c r="O37" s="155"/>
      <c r="P37" s="63"/>
      <c r="Q37" s="64">
        <v>0</v>
      </c>
      <c r="R37" s="64"/>
      <c r="S37" s="200">
        <v>0</v>
      </c>
      <c r="T37" s="155"/>
      <c r="U37" s="63"/>
      <c r="V37" s="64">
        <v>0</v>
      </c>
      <c r="W37" s="64"/>
      <c r="X37" s="200">
        <v>0</v>
      </c>
      <c r="Y37" s="155"/>
      <c r="Z37" s="63"/>
      <c r="AA37" s="64">
        <v>0</v>
      </c>
      <c r="AB37" s="64"/>
      <c r="AC37" s="200">
        <v>0</v>
      </c>
      <c r="AD37" s="156"/>
      <c r="AE37" s="153"/>
      <c r="AF37" s="140">
        <v>0</v>
      </c>
      <c r="AG37" s="140"/>
      <c r="AH37" s="200">
        <v>0</v>
      </c>
      <c r="AI37" s="140"/>
      <c r="AJ37" s="153"/>
      <c r="AK37" s="140">
        <v>0</v>
      </c>
      <c r="AL37" s="140"/>
      <c r="AM37" s="200">
        <v>0</v>
      </c>
      <c r="AN37" s="156"/>
      <c r="AO37" s="230">
        <v>0</v>
      </c>
      <c r="AP37" s="223">
        <v>105</v>
      </c>
      <c r="AQ37" s="223">
        <v>105</v>
      </c>
      <c r="AR37" s="235">
        <v>1</v>
      </c>
      <c r="AS37" s="223">
        <v>88</v>
      </c>
      <c r="AT37" s="235">
        <v>0.83799999999999997</v>
      </c>
      <c r="AU37" s="223">
        <v>88</v>
      </c>
      <c r="AV37" s="232">
        <v>0.83799999999999997</v>
      </c>
      <c r="AW37" s="223">
        <v>54</v>
      </c>
      <c r="AX37" s="223">
        <v>54</v>
      </c>
      <c r="AY37" s="235">
        <v>1</v>
      </c>
      <c r="AZ37" s="223">
        <v>53</v>
      </c>
      <c r="BA37" s="235">
        <v>0.98099999999999998</v>
      </c>
      <c r="BB37" s="223">
        <v>53</v>
      </c>
      <c r="BC37" s="232">
        <v>0.98099999999999998</v>
      </c>
    </row>
    <row r="38" spans="1:55" x14ac:dyDescent="0.25">
      <c r="A38" s="226">
        <v>1</v>
      </c>
      <c r="B38" s="211" t="s">
        <v>161</v>
      </c>
      <c r="C38" s="211">
        <v>51</v>
      </c>
      <c r="D38" s="211" t="s">
        <v>216</v>
      </c>
      <c r="E38" s="211">
        <v>976</v>
      </c>
      <c r="F38" s="211">
        <v>1014</v>
      </c>
      <c r="G38" s="211"/>
      <c r="H38" s="220" t="str">
        <f>HYPERLINK("https://map.geo.admin.ch/?zoom=7&amp;E=683600&amp;N=262000&amp;layers=ch.kantone.cadastralwebmap-farbe,ch.swisstopo.amtliches-strassenverzeichnis,ch.bfs.gebaeude_wohnungs_register,KML||https://tinyurl.com/yy7ya4g9/ZH/0051_bdg_erw.kml","KML building")</f>
        <v>KML building</v>
      </c>
      <c r="I38" s="154">
        <v>0</v>
      </c>
      <c r="J38" s="243" t="s">
        <v>2566</v>
      </c>
      <c r="K38" s="153">
        <v>0</v>
      </c>
      <c r="L38" s="64">
        <v>0</v>
      </c>
      <c r="M38" s="64"/>
      <c r="N38" s="200">
        <v>0</v>
      </c>
      <c r="O38" s="155"/>
      <c r="P38" s="63"/>
      <c r="Q38" s="64">
        <v>0</v>
      </c>
      <c r="R38" s="64"/>
      <c r="S38" s="200">
        <v>0</v>
      </c>
      <c r="T38" s="155"/>
      <c r="U38" s="63"/>
      <c r="V38" s="64">
        <v>0</v>
      </c>
      <c r="W38" s="64"/>
      <c r="X38" s="200">
        <v>0</v>
      </c>
      <c r="Y38" s="155"/>
      <c r="Z38" s="63"/>
      <c r="AA38" s="64">
        <v>3</v>
      </c>
      <c r="AB38" s="64"/>
      <c r="AC38" s="200">
        <v>3.0000000000000001E-3</v>
      </c>
      <c r="AD38" s="156"/>
      <c r="AE38" s="153"/>
      <c r="AF38" s="140">
        <v>4</v>
      </c>
      <c r="AG38" s="140"/>
      <c r="AH38" s="200">
        <v>4.1000000000000003E-3</v>
      </c>
      <c r="AI38" s="140"/>
      <c r="AJ38" s="153"/>
      <c r="AK38" s="140">
        <v>7</v>
      </c>
      <c r="AL38" s="140"/>
      <c r="AM38" s="200">
        <v>7.1999999999999998E-3</v>
      </c>
      <c r="AN38" s="156"/>
      <c r="AO38" s="230">
        <v>1.43E-2</v>
      </c>
      <c r="AP38" s="223">
        <v>235</v>
      </c>
      <c r="AQ38" s="223">
        <v>187</v>
      </c>
      <c r="AR38" s="235">
        <v>0.79600000000000004</v>
      </c>
      <c r="AS38" s="223">
        <v>184</v>
      </c>
      <c r="AT38" s="235">
        <v>0.78300000000000003</v>
      </c>
      <c r="AU38" s="223">
        <v>183</v>
      </c>
      <c r="AV38" s="232">
        <v>0.77900000000000003</v>
      </c>
      <c r="AW38" s="223">
        <v>111</v>
      </c>
      <c r="AX38" s="223">
        <v>106</v>
      </c>
      <c r="AY38" s="235">
        <v>0.95499999999999996</v>
      </c>
      <c r="AZ38" s="223">
        <v>105</v>
      </c>
      <c r="BA38" s="235">
        <v>0.94599999999999995</v>
      </c>
      <c r="BB38" s="223">
        <v>105</v>
      </c>
      <c r="BC38" s="232">
        <v>0.94599999999999995</v>
      </c>
    </row>
    <row r="39" spans="1:55" x14ac:dyDescent="0.25">
      <c r="A39" s="226">
        <v>2</v>
      </c>
      <c r="B39" s="211" t="s">
        <v>161</v>
      </c>
      <c r="C39" s="211">
        <v>52</v>
      </c>
      <c r="D39" s="211" t="s">
        <v>217</v>
      </c>
      <c r="E39" s="211">
        <v>2682</v>
      </c>
      <c r="F39" s="211">
        <v>2739</v>
      </c>
      <c r="G39" s="211"/>
      <c r="H39" s="220" t="str">
        <f>HYPERLINK("https://map.geo.admin.ch/?zoom=7&amp;E=689800&amp;N=255500&amp;layers=ch.kantone.cadastralwebmap-farbe,ch.swisstopo.amtliches-strassenverzeichnis,ch.bfs.gebaeude_wohnungs_register,KML||https://tinyurl.com/yy7ya4g9/ZH/0052_bdg_erw.kml","KML building")</f>
        <v>KML building</v>
      </c>
      <c r="I39" s="154">
        <v>108</v>
      </c>
      <c r="J39" s="243" t="s">
        <v>2567</v>
      </c>
      <c r="K39" s="153">
        <v>4.0268456375838924E-2</v>
      </c>
      <c r="L39" s="64">
        <v>0</v>
      </c>
      <c r="M39" s="64"/>
      <c r="N39" s="200">
        <v>0</v>
      </c>
      <c r="O39" s="155"/>
      <c r="P39" s="63"/>
      <c r="Q39" s="64">
        <v>0</v>
      </c>
      <c r="R39" s="64"/>
      <c r="S39" s="200">
        <v>0</v>
      </c>
      <c r="T39" s="155"/>
      <c r="U39" s="63"/>
      <c r="V39" s="64">
        <v>0</v>
      </c>
      <c r="W39" s="64"/>
      <c r="X39" s="200">
        <v>0</v>
      </c>
      <c r="Y39" s="155"/>
      <c r="Z39" s="63"/>
      <c r="AA39" s="64">
        <v>4</v>
      </c>
      <c r="AB39" s="64"/>
      <c r="AC39" s="200">
        <v>1.5E-3</v>
      </c>
      <c r="AD39" s="156"/>
      <c r="AE39" s="153"/>
      <c r="AF39" s="140">
        <v>18</v>
      </c>
      <c r="AG39" s="140"/>
      <c r="AH39" s="200">
        <v>6.7000000000000002E-3</v>
      </c>
      <c r="AI39" s="140"/>
      <c r="AJ39" s="153"/>
      <c r="AK39" s="140">
        <v>29</v>
      </c>
      <c r="AL39" s="140"/>
      <c r="AM39" s="200">
        <v>1.0800000000000001E-2</v>
      </c>
      <c r="AN39" s="156"/>
      <c r="AO39" s="230">
        <v>1.9000000000000003E-2</v>
      </c>
      <c r="AP39" s="223">
        <v>704</v>
      </c>
      <c r="AQ39" s="223">
        <v>689</v>
      </c>
      <c r="AR39" s="235">
        <v>0.97899999999999998</v>
      </c>
      <c r="AS39" s="223">
        <v>474</v>
      </c>
      <c r="AT39" s="235">
        <v>0.67300000000000004</v>
      </c>
      <c r="AU39" s="223">
        <v>465</v>
      </c>
      <c r="AV39" s="232">
        <v>0.66100000000000003</v>
      </c>
      <c r="AW39" s="223">
        <v>338</v>
      </c>
      <c r="AX39" s="223">
        <v>328</v>
      </c>
      <c r="AY39" s="235">
        <v>0.97</v>
      </c>
      <c r="AZ39" s="223">
        <v>292</v>
      </c>
      <c r="BA39" s="235">
        <v>0.86399999999999999</v>
      </c>
      <c r="BB39" s="223">
        <v>284</v>
      </c>
      <c r="BC39" s="232">
        <v>0.84</v>
      </c>
    </row>
    <row r="40" spans="1:55" x14ac:dyDescent="0.25">
      <c r="A40" s="226">
        <v>1</v>
      </c>
      <c r="B40" s="211" t="s">
        <v>161</v>
      </c>
      <c r="C40" s="211">
        <v>53</v>
      </c>
      <c r="D40" s="211" t="s">
        <v>218</v>
      </c>
      <c r="E40" s="211">
        <v>3779</v>
      </c>
      <c r="F40" s="211">
        <v>3909</v>
      </c>
      <c r="G40" s="211"/>
      <c r="H40" s="220" t="str">
        <f>HYPERLINK("https://map.geo.admin.ch/?zoom=7&amp;E=683000&amp;N=263700&amp;layers=ch.kantone.cadastralwebmap-farbe,ch.swisstopo.amtliches-strassenverzeichnis,ch.bfs.gebaeude_wohnungs_register,KML||https://tinyurl.com/yy7ya4g9/ZH/0053_bdg_erw.kml","KML building")</f>
        <v>KML building</v>
      </c>
      <c r="I40" s="154">
        <v>1</v>
      </c>
      <c r="J40" s="243" t="s">
        <v>2568</v>
      </c>
      <c r="K40" s="153">
        <v>2.646202699126753E-4</v>
      </c>
      <c r="L40" s="64">
        <v>1</v>
      </c>
      <c r="M40" s="64"/>
      <c r="N40" s="200">
        <v>2.9999999999999997E-4</v>
      </c>
      <c r="O40" s="155"/>
      <c r="P40" s="63"/>
      <c r="Q40" s="64">
        <v>0</v>
      </c>
      <c r="R40" s="64"/>
      <c r="S40" s="200">
        <v>0</v>
      </c>
      <c r="T40" s="155"/>
      <c r="U40" s="63"/>
      <c r="V40" s="64">
        <v>0</v>
      </c>
      <c r="W40" s="64"/>
      <c r="X40" s="200">
        <v>0</v>
      </c>
      <c r="Y40" s="155"/>
      <c r="Z40" s="63"/>
      <c r="AA40" s="64">
        <v>8</v>
      </c>
      <c r="AB40" s="64"/>
      <c r="AC40" s="200">
        <v>2E-3</v>
      </c>
      <c r="AD40" s="156"/>
      <c r="AE40" s="153"/>
      <c r="AF40" s="140">
        <v>37</v>
      </c>
      <c r="AG40" s="140"/>
      <c r="AH40" s="200">
        <v>9.7999999999999997E-3</v>
      </c>
      <c r="AI40" s="140"/>
      <c r="AJ40" s="153"/>
      <c r="AK40" s="140">
        <v>45</v>
      </c>
      <c r="AL40" s="140"/>
      <c r="AM40" s="200">
        <v>1.1900000000000001E-2</v>
      </c>
      <c r="AN40" s="156"/>
      <c r="AO40" s="230">
        <v>2.4E-2</v>
      </c>
      <c r="AP40" s="223">
        <v>1042</v>
      </c>
      <c r="AQ40" s="223">
        <v>866</v>
      </c>
      <c r="AR40" s="235">
        <v>0.83099999999999996</v>
      </c>
      <c r="AS40" s="223">
        <v>714</v>
      </c>
      <c r="AT40" s="235">
        <v>0.68500000000000005</v>
      </c>
      <c r="AU40" s="223">
        <v>705</v>
      </c>
      <c r="AV40" s="232">
        <v>0.67700000000000005</v>
      </c>
      <c r="AW40" s="223">
        <v>508</v>
      </c>
      <c r="AX40" s="223">
        <v>450</v>
      </c>
      <c r="AY40" s="235">
        <v>0.88600000000000001</v>
      </c>
      <c r="AZ40" s="223">
        <v>442</v>
      </c>
      <c r="BA40" s="235">
        <v>0.87</v>
      </c>
      <c r="BB40" s="223">
        <v>440</v>
      </c>
      <c r="BC40" s="232">
        <v>0.86599999999999999</v>
      </c>
    </row>
    <row r="41" spans="1:55" x14ac:dyDescent="0.25">
      <c r="A41" s="226">
        <v>1</v>
      </c>
      <c r="B41" s="211" t="s">
        <v>161</v>
      </c>
      <c r="C41" s="211">
        <v>54</v>
      </c>
      <c r="D41" s="211" t="s">
        <v>219</v>
      </c>
      <c r="E41" s="211">
        <v>1663</v>
      </c>
      <c r="F41" s="211">
        <v>1688</v>
      </c>
      <c r="G41" s="211"/>
      <c r="H41" s="220" t="str">
        <f>HYPERLINK("https://map.geo.admin.ch/?zoom=7&amp;E=689000&amp;N=253400&amp;layers=ch.kantone.cadastralwebmap-farbe,ch.swisstopo.amtliches-strassenverzeichnis,ch.bfs.gebaeude_wohnungs_register,KML||https://tinyurl.com/yy7ya4g9/ZH/0054_bdg_erw.kml","KML building")</f>
        <v>KML building</v>
      </c>
      <c r="I41" s="154">
        <v>0</v>
      </c>
      <c r="J41" s="243" t="s">
        <v>2569</v>
      </c>
      <c r="K41" s="153">
        <v>0</v>
      </c>
      <c r="L41" s="64">
        <v>0</v>
      </c>
      <c r="M41" s="64"/>
      <c r="N41" s="200">
        <v>0</v>
      </c>
      <c r="O41" s="155"/>
      <c r="P41" s="63"/>
      <c r="Q41" s="64">
        <v>0</v>
      </c>
      <c r="R41" s="64"/>
      <c r="S41" s="200">
        <v>0</v>
      </c>
      <c r="T41" s="155"/>
      <c r="U41" s="63"/>
      <c r="V41" s="64">
        <v>0</v>
      </c>
      <c r="W41" s="64"/>
      <c r="X41" s="200">
        <v>0</v>
      </c>
      <c r="Y41" s="155"/>
      <c r="Z41" s="63"/>
      <c r="AA41" s="64">
        <v>2</v>
      </c>
      <c r="AB41" s="64"/>
      <c r="AC41" s="200">
        <v>1.1999999999999999E-3</v>
      </c>
      <c r="AD41" s="156"/>
      <c r="AE41" s="153"/>
      <c r="AF41" s="140">
        <v>21</v>
      </c>
      <c r="AG41" s="140"/>
      <c r="AH41" s="200">
        <v>1.26E-2</v>
      </c>
      <c r="AI41" s="140"/>
      <c r="AJ41" s="153"/>
      <c r="AK41" s="140">
        <v>1</v>
      </c>
      <c r="AL41" s="140"/>
      <c r="AM41" s="200">
        <v>5.9999999999999995E-4</v>
      </c>
      <c r="AN41" s="156"/>
      <c r="AO41" s="230">
        <v>1.44E-2</v>
      </c>
      <c r="AP41" s="223">
        <v>514</v>
      </c>
      <c r="AQ41" s="223">
        <v>506</v>
      </c>
      <c r="AR41" s="235">
        <v>0.98399999999999999</v>
      </c>
      <c r="AS41" s="223">
        <v>382</v>
      </c>
      <c r="AT41" s="235">
        <v>0.74299999999999999</v>
      </c>
      <c r="AU41" s="223">
        <v>374</v>
      </c>
      <c r="AV41" s="232">
        <v>0.72799999999999998</v>
      </c>
      <c r="AW41" s="223">
        <v>220</v>
      </c>
      <c r="AX41" s="223">
        <v>212</v>
      </c>
      <c r="AY41" s="235">
        <v>0.96399999999999997</v>
      </c>
      <c r="AZ41" s="223">
        <v>205</v>
      </c>
      <c r="BA41" s="235">
        <v>0.93200000000000005</v>
      </c>
      <c r="BB41" s="223">
        <v>197</v>
      </c>
      <c r="BC41" s="232">
        <v>0.89500000000000002</v>
      </c>
    </row>
    <row r="42" spans="1:55" x14ac:dyDescent="0.25">
      <c r="A42" s="226">
        <v>1</v>
      </c>
      <c r="B42" s="211" t="s">
        <v>161</v>
      </c>
      <c r="C42" s="211">
        <v>55</v>
      </c>
      <c r="D42" s="211" t="s">
        <v>220</v>
      </c>
      <c r="E42" s="211">
        <v>1703</v>
      </c>
      <c r="F42" s="211">
        <v>1824</v>
      </c>
      <c r="G42" s="211"/>
      <c r="H42" s="220" t="str">
        <f>HYPERLINK("https://map.geo.admin.ch/?zoom=7&amp;E=681600&amp;N=269900&amp;layers=ch.kantone.cadastralwebmap-farbe,ch.swisstopo.amtliches-strassenverzeichnis,ch.bfs.gebaeude_wohnungs_register,KML||https://tinyurl.com/yy7ya4g9/ZH/0055_bdg_erw.kml","KML building")</f>
        <v>KML building</v>
      </c>
      <c r="I42" s="154">
        <v>0</v>
      </c>
      <c r="J42" s="243" t="s">
        <v>2570</v>
      </c>
      <c r="K42" s="153">
        <v>0</v>
      </c>
      <c r="L42" s="64">
        <v>0</v>
      </c>
      <c r="M42" s="64"/>
      <c r="N42" s="200">
        <v>0</v>
      </c>
      <c r="O42" s="155"/>
      <c r="P42" s="63"/>
      <c r="Q42" s="64">
        <v>0</v>
      </c>
      <c r="R42" s="64"/>
      <c r="S42" s="200">
        <v>0</v>
      </c>
      <c r="T42" s="155"/>
      <c r="U42" s="63"/>
      <c r="V42" s="64">
        <v>0</v>
      </c>
      <c r="W42" s="64"/>
      <c r="X42" s="200">
        <v>0</v>
      </c>
      <c r="Y42" s="155"/>
      <c r="Z42" s="63"/>
      <c r="AA42" s="64">
        <v>0</v>
      </c>
      <c r="AB42" s="64"/>
      <c r="AC42" s="200">
        <v>0</v>
      </c>
      <c r="AD42" s="156"/>
      <c r="AE42" s="153"/>
      <c r="AF42" s="140">
        <v>0</v>
      </c>
      <c r="AG42" s="140"/>
      <c r="AH42" s="200">
        <v>0</v>
      </c>
      <c r="AI42" s="140"/>
      <c r="AJ42" s="153"/>
      <c r="AK42" s="140">
        <v>10</v>
      </c>
      <c r="AL42" s="140"/>
      <c r="AM42" s="200">
        <v>5.8999999999999999E-3</v>
      </c>
      <c r="AN42" s="156"/>
      <c r="AO42" s="230">
        <v>5.8999999999999999E-3</v>
      </c>
      <c r="AP42" s="223">
        <v>475</v>
      </c>
      <c r="AQ42" s="223">
        <v>454</v>
      </c>
      <c r="AR42" s="235">
        <v>0.95599999999999996</v>
      </c>
      <c r="AS42" s="223">
        <v>350</v>
      </c>
      <c r="AT42" s="235">
        <v>0.73699999999999999</v>
      </c>
      <c r="AU42" s="223">
        <v>346</v>
      </c>
      <c r="AV42" s="232">
        <v>0.72799999999999998</v>
      </c>
      <c r="AW42" s="223">
        <v>226</v>
      </c>
      <c r="AX42" s="223">
        <v>213</v>
      </c>
      <c r="AY42" s="235">
        <v>0.94199999999999995</v>
      </c>
      <c r="AZ42" s="223">
        <v>207</v>
      </c>
      <c r="BA42" s="235">
        <v>0.91600000000000004</v>
      </c>
      <c r="BB42" s="223">
        <v>203</v>
      </c>
      <c r="BC42" s="232">
        <v>0.89800000000000002</v>
      </c>
    </row>
    <row r="43" spans="1:55" x14ac:dyDescent="0.25">
      <c r="A43" s="226">
        <v>1</v>
      </c>
      <c r="B43" s="211" t="s">
        <v>161</v>
      </c>
      <c r="C43" s="211">
        <v>56</v>
      </c>
      <c r="D43" s="211" t="s">
        <v>221</v>
      </c>
      <c r="E43" s="211">
        <v>2431</v>
      </c>
      <c r="F43" s="211">
        <v>2465</v>
      </c>
      <c r="G43" s="211"/>
      <c r="H43" s="220" t="str">
        <f>HYPERLINK("https://map.geo.admin.ch/?zoom=7&amp;E=687100&amp;N=262000&amp;layers=ch.kantone.cadastralwebmap-farbe,ch.swisstopo.amtliches-strassenverzeichnis,ch.bfs.gebaeude_wohnungs_register,KML||https://tinyurl.com/yy7ya4g9/ZH/0056_bdg_erw.kml","KML building")</f>
        <v>KML building</v>
      </c>
      <c r="I43" s="154">
        <v>1</v>
      </c>
      <c r="J43" s="243" t="s">
        <v>2571</v>
      </c>
      <c r="K43" s="153">
        <v>4.1135335252982314E-4</v>
      </c>
      <c r="L43" s="64">
        <v>0</v>
      </c>
      <c r="M43" s="64"/>
      <c r="N43" s="200">
        <v>0</v>
      </c>
      <c r="O43" s="155"/>
      <c r="P43" s="63"/>
      <c r="Q43" s="64">
        <v>0</v>
      </c>
      <c r="R43" s="64"/>
      <c r="S43" s="200">
        <v>0</v>
      </c>
      <c r="T43" s="155"/>
      <c r="U43" s="63"/>
      <c r="V43" s="64">
        <v>0</v>
      </c>
      <c r="W43" s="64"/>
      <c r="X43" s="200">
        <v>0</v>
      </c>
      <c r="Y43" s="155"/>
      <c r="Z43" s="63"/>
      <c r="AA43" s="64">
        <v>2</v>
      </c>
      <c r="AB43" s="64"/>
      <c r="AC43" s="200">
        <v>8.0000000000000004E-4</v>
      </c>
      <c r="AD43" s="156"/>
      <c r="AE43" s="153"/>
      <c r="AF43" s="140">
        <v>17</v>
      </c>
      <c r="AG43" s="140"/>
      <c r="AH43" s="200">
        <v>7.0000000000000001E-3</v>
      </c>
      <c r="AI43" s="140"/>
      <c r="AJ43" s="153"/>
      <c r="AK43" s="140">
        <v>15</v>
      </c>
      <c r="AL43" s="140"/>
      <c r="AM43" s="200">
        <v>6.1999999999999998E-3</v>
      </c>
      <c r="AN43" s="156"/>
      <c r="AO43" s="230">
        <v>1.4E-2</v>
      </c>
      <c r="AP43" s="223">
        <v>708</v>
      </c>
      <c r="AQ43" s="223">
        <v>691</v>
      </c>
      <c r="AR43" s="235">
        <v>0.97599999999999998</v>
      </c>
      <c r="AS43" s="223">
        <v>553</v>
      </c>
      <c r="AT43" s="235">
        <v>0.78100000000000003</v>
      </c>
      <c r="AU43" s="223">
        <v>545</v>
      </c>
      <c r="AV43" s="232">
        <v>0.77</v>
      </c>
      <c r="AW43" s="223">
        <v>397</v>
      </c>
      <c r="AX43" s="223">
        <v>380</v>
      </c>
      <c r="AY43" s="235">
        <v>0.95699999999999996</v>
      </c>
      <c r="AZ43" s="223">
        <v>363</v>
      </c>
      <c r="BA43" s="235">
        <v>0.91400000000000003</v>
      </c>
      <c r="BB43" s="223">
        <v>355</v>
      </c>
      <c r="BC43" s="232">
        <v>0.89400000000000002</v>
      </c>
    </row>
    <row r="44" spans="1:55" x14ac:dyDescent="0.25">
      <c r="A44" s="226">
        <v>1</v>
      </c>
      <c r="B44" s="211" t="s">
        <v>161</v>
      </c>
      <c r="C44" s="211">
        <v>57</v>
      </c>
      <c r="D44" s="211" t="s">
        <v>222</v>
      </c>
      <c r="E44" s="211">
        <v>933</v>
      </c>
      <c r="F44" s="211">
        <v>990</v>
      </c>
      <c r="G44" s="211"/>
      <c r="H44" s="220" t="str">
        <f>HYPERLINK("https://map.geo.admin.ch/?zoom=7&amp;E=686300&amp;N=265100&amp;layers=ch.kantone.cadastralwebmap-farbe,ch.swisstopo.amtliches-strassenverzeichnis,ch.bfs.gebaeude_wohnungs_register,KML||https://tinyurl.com/yy7ya4g9/ZH/0057_bdg_erw.kml","KML building")</f>
        <v>KML building</v>
      </c>
      <c r="I44" s="154">
        <v>0</v>
      </c>
      <c r="J44" s="243" t="s">
        <v>2572</v>
      </c>
      <c r="K44" s="153">
        <v>0</v>
      </c>
      <c r="L44" s="64">
        <v>0</v>
      </c>
      <c r="M44" s="64"/>
      <c r="N44" s="200">
        <v>0</v>
      </c>
      <c r="O44" s="155"/>
      <c r="P44" s="63"/>
      <c r="Q44" s="64">
        <v>0</v>
      </c>
      <c r="R44" s="64"/>
      <c r="S44" s="200">
        <v>0</v>
      </c>
      <c r="T44" s="155"/>
      <c r="U44" s="63"/>
      <c r="V44" s="64">
        <v>0</v>
      </c>
      <c r="W44" s="64"/>
      <c r="X44" s="200">
        <v>0</v>
      </c>
      <c r="Y44" s="155"/>
      <c r="Z44" s="63"/>
      <c r="AA44" s="64">
        <v>0</v>
      </c>
      <c r="AB44" s="64"/>
      <c r="AC44" s="200">
        <v>0</v>
      </c>
      <c r="AD44" s="156"/>
      <c r="AE44" s="153"/>
      <c r="AF44" s="140">
        <v>0</v>
      </c>
      <c r="AG44" s="140"/>
      <c r="AH44" s="200">
        <v>0</v>
      </c>
      <c r="AI44" s="140"/>
      <c r="AJ44" s="153"/>
      <c r="AK44" s="140">
        <v>2</v>
      </c>
      <c r="AL44" s="140"/>
      <c r="AM44" s="200">
        <v>2.0999999999999999E-3</v>
      </c>
      <c r="AN44" s="156"/>
      <c r="AO44" s="230">
        <v>2.0999999999999999E-3</v>
      </c>
      <c r="AP44" s="223">
        <v>292</v>
      </c>
      <c r="AQ44" s="223">
        <v>292</v>
      </c>
      <c r="AR44" s="235">
        <v>1</v>
      </c>
      <c r="AS44" s="223">
        <v>249</v>
      </c>
      <c r="AT44" s="235">
        <v>0.85299999999999998</v>
      </c>
      <c r="AU44" s="223">
        <v>249</v>
      </c>
      <c r="AV44" s="232">
        <v>0.85299999999999998</v>
      </c>
      <c r="AW44" s="223">
        <v>141</v>
      </c>
      <c r="AX44" s="223">
        <v>141</v>
      </c>
      <c r="AY44" s="235">
        <v>1</v>
      </c>
      <c r="AZ44" s="223">
        <v>136</v>
      </c>
      <c r="BA44" s="235">
        <v>0.96499999999999997</v>
      </c>
      <c r="BB44" s="223">
        <v>136</v>
      </c>
      <c r="BC44" s="232">
        <v>0.96499999999999997</v>
      </c>
    </row>
    <row r="45" spans="1:55" x14ac:dyDescent="0.25">
      <c r="A45" s="226">
        <v>1</v>
      </c>
      <c r="B45" s="211" t="s">
        <v>161</v>
      </c>
      <c r="C45" s="211">
        <v>58</v>
      </c>
      <c r="D45" s="211" t="s">
        <v>223</v>
      </c>
      <c r="E45" s="211">
        <v>1941</v>
      </c>
      <c r="F45" s="211">
        <v>1984</v>
      </c>
      <c r="G45" s="211"/>
      <c r="H45" s="220" t="str">
        <f>HYPERLINK("https://map.geo.admin.ch/?zoom=7&amp;E=680000&amp;N=268000&amp;layers=ch.kantone.cadastralwebmap-farbe,ch.swisstopo.amtliches-strassenverzeichnis,ch.bfs.gebaeude_wohnungs_register,KML||https://tinyurl.com/yy7ya4g9/ZH/0058_bdg_erw.kml","KML building")</f>
        <v>KML building</v>
      </c>
      <c r="I45" s="154">
        <v>0</v>
      </c>
      <c r="J45" s="243" t="s">
        <v>2573</v>
      </c>
      <c r="K45" s="153">
        <v>0</v>
      </c>
      <c r="L45" s="64">
        <v>0</v>
      </c>
      <c r="M45" s="64"/>
      <c r="N45" s="200">
        <v>0</v>
      </c>
      <c r="O45" s="155"/>
      <c r="P45" s="63"/>
      <c r="Q45" s="64">
        <v>0</v>
      </c>
      <c r="R45" s="64"/>
      <c r="S45" s="200">
        <v>0</v>
      </c>
      <c r="T45" s="155"/>
      <c r="U45" s="63"/>
      <c r="V45" s="64">
        <v>0</v>
      </c>
      <c r="W45" s="64"/>
      <c r="X45" s="200">
        <v>0</v>
      </c>
      <c r="Y45" s="155"/>
      <c r="Z45" s="63"/>
      <c r="AA45" s="64">
        <v>0</v>
      </c>
      <c r="AB45" s="64"/>
      <c r="AC45" s="200">
        <v>0</v>
      </c>
      <c r="AD45" s="156"/>
      <c r="AE45" s="153"/>
      <c r="AF45" s="140">
        <v>0</v>
      </c>
      <c r="AG45" s="140"/>
      <c r="AH45" s="200">
        <v>0</v>
      </c>
      <c r="AI45" s="140"/>
      <c r="AJ45" s="153"/>
      <c r="AK45" s="140">
        <v>27</v>
      </c>
      <c r="AL45" s="140"/>
      <c r="AM45" s="200">
        <v>1.3899999999999999E-2</v>
      </c>
      <c r="AN45" s="156"/>
      <c r="AO45" s="230">
        <v>1.3899999999999999E-2</v>
      </c>
      <c r="AP45" s="223">
        <v>779</v>
      </c>
      <c r="AQ45" s="223">
        <v>771</v>
      </c>
      <c r="AR45" s="235">
        <v>0.99</v>
      </c>
      <c r="AS45" s="223">
        <v>584</v>
      </c>
      <c r="AT45" s="235">
        <v>0.75</v>
      </c>
      <c r="AU45" s="223">
        <v>581</v>
      </c>
      <c r="AV45" s="232">
        <v>0.746</v>
      </c>
      <c r="AW45" s="223">
        <v>355</v>
      </c>
      <c r="AX45" s="223">
        <v>352</v>
      </c>
      <c r="AY45" s="235">
        <v>0.99199999999999999</v>
      </c>
      <c r="AZ45" s="223">
        <v>336</v>
      </c>
      <c r="BA45" s="235">
        <v>0.94599999999999995</v>
      </c>
      <c r="BB45" s="223">
        <v>334</v>
      </c>
      <c r="BC45" s="232">
        <v>0.94099999999999995</v>
      </c>
    </row>
    <row r="46" spans="1:55" x14ac:dyDescent="0.25">
      <c r="A46" s="226">
        <v>1</v>
      </c>
      <c r="B46" s="211" t="s">
        <v>161</v>
      </c>
      <c r="C46" s="211">
        <v>59</v>
      </c>
      <c r="D46" s="211" t="s">
        <v>224</v>
      </c>
      <c r="E46" s="211">
        <v>666</v>
      </c>
      <c r="F46" s="211">
        <v>680</v>
      </c>
      <c r="G46" s="211"/>
      <c r="H46" s="220" t="str">
        <f>HYPERLINK("https://map.geo.admin.ch/?zoom=7&amp;E=681200&amp;N=264100&amp;layers=ch.kantone.cadastralwebmap-farbe,ch.swisstopo.amtliches-strassenverzeichnis,ch.bfs.gebaeude_wohnungs_register,KML||https://tinyurl.com/yy7ya4g9/ZH/0059_bdg_erw.kml","KML building")</f>
        <v>KML building</v>
      </c>
      <c r="I46" s="154">
        <v>0</v>
      </c>
      <c r="J46" s="243" t="s">
        <v>2574</v>
      </c>
      <c r="K46" s="153">
        <v>0</v>
      </c>
      <c r="L46" s="64">
        <v>0</v>
      </c>
      <c r="M46" s="64"/>
      <c r="N46" s="200">
        <v>0</v>
      </c>
      <c r="O46" s="155"/>
      <c r="P46" s="63"/>
      <c r="Q46" s="64">
        <v>0</v>
      </c>
      <c r="R46" s="64"/>
      <c r="S46" s="200">
        <v>0</v>
      </c>
      <c r="T46" s="155"/>
      <c r="U46" s="63"/>
      <c r="V46" s="64">
        <v>0</v>
      </c>
      <c r="W46" s="64"/>
      <c r="X46" s="200">
        <v>0</v>
      </c>
      <c r="Y46" s="155"/>
      <c r="Z46" s="63"/>
      <c r="AA46" s="64">
        <v>0</v>
      </c>
      <c r="AB46" s="64"/>
      <c r="AC46" s="200">
        <v>0</v>
      </c>
      <c r="AD46" s="156"/>
      <c r="AE46" s="153"/>
      <c r="AF46" s="140">
        <v>5</v>
      </c>
      <c r="AG46" s="140"/>
      <c r="AH46" s="200">
        <v>7.4999999999999997E-3</v>
      </c>
      <c r="AI46" s="140"/>
      <c r="AJ46" s="153"/>
      <c r="AK46" s="140">
        <v>0</v>
      </c>
      <c r="AL46" s="140"/>
      <c r="AM46" s="200">
        <v>0</v>
      </c>
      <c r="AN46" s="156"/>
      <c r="AO46" s="230">
        <v>7.4999999999999997E-3</v>
      </c>
      <c r="AP46" s="223">
        <v>190</v>
      </c>
      <c r="AQ46" s="223">
        <v>164</v>
      </c>
      <c r="AR46" s="235">
        <v>0.86299999999999999</v>
      </c>
      <c r="AS46" s="223">
        <v>137</v>
      </c>
      <c r="AT46" s="235">
        <v>0.72099999999999997</v>
      </c>
      <c r="AU46" s="223">
        <v>128</v>
      </c>
      <c r="AV46" s="232">
        <v>0.67400000000000004</v>
      </c>
      <c r="AW46" s="223">
        <v>80</v>
      </c>
      <c r="AX46" s="223">
        <v>71</v>
      </c>
      <c r="AY46" s="235">
        <v>0.88800000000000001</v>
      </c>
      <c r="AZ46" s="223">
        <v>72</v>
      </c>
      <c r="BA46" s="235">
        <v>0.9</v>
      </c>
      <c r="BB46" s="223">
        <v>67</v>
      </c>
      <c r="BC46" s="232">
        <v>0.83799999999999997</v>
      </c>
    </row>
    <row r="47" spans="1:55" x14ac:dyDescent="0.25">
      <c r="A47" s="226">
        <v>2</v>
      </c>
      <c r="B47" s="211" t="s">
        <v>161</v>
      </c>
      <c r="C47" s="211">
        <v>60</v>
      </c>
      <c r="D47" s="211" t="s">
        <v>225</v>
      </c>
      <c r="E47" s="211">
        <v>854</v>
      </c>
      <c r="F47" s="211">
        <v>893</v>
      </c>
      <c r="G47" s="211"/>
      <c r="H47" s="220" t="str">
        <f>HYPERLINK("https://map.geo.admin.ch/?zoom=7&amp;E=680600&amp;N=262400&amp;layers=ch.kantone.cadastralwebmap-farbe,ch.swisstopo.amtliches-strassenverzeichnis,ch.bfs.gebaeude_wohnungs_register,KML||https://tinyurl.com/yy7ya4g9/ZH/0060_bdg_erw.kml","KML building")</f>
        <v>KML building</v>
      </c>
      <c r="I47" s="154">
        <v>0</v>
      </c>
      <c r="J47" s="243" t="s">
        <v>2575</v>
      </c>
      <c r="K47" s="153">
        <v>0</v>
      </c>
      <c r="L47" s="64">
        <v>0</v>
      </c>
      <c r="M47" s="64"/>
      <c r="N47" s="200">
        <v>0</v>
      </c>
      <c r="O47" s="155"/>
      <c r="P47" s="63"/>
      <c r="Q47" s="64">
        <v>0</v>
      </c>
      <c r="R47" s="64"/>
      <c r="S47" s="200">
        <v>0</v>
      </c>
      <c r="T47" s="155"/>
      <c r="U47" s="63"/>
      <c r="V47" s="64">
        <v>0</v>
      </c>
      <c r="W47" s="64"/>
      <c r="X47" s="200">
        <v>0</v>
      </c>
      <c r="Y47" s="155"/>
      <c r="Z47" s="63"/>
      <c r="AA47" s="64">
        <v>4</v>
      </c>
      <c r="AB47" s="64"/>
      <c r="AC47" s="200">
        <v>4.4999999999999997E-3</v>
      </c>
      <c r="AD47" s="156"/>
      <c r="AE47" s="153"/>
      <c r="AF47" s="140">
        <v>22</v>
      </c>
      <c r="AG47" s="140"/>
      <c r="AH47" s="200">
        <v>2.58E-2</v>
      </c>
      <c r="AI47" s="140"/>
      <c r="AJ47" s="153"/>
      <c r="AK47" s="140">
        <v>14</v>
      </c>
      <c r="AL47" s="140"/>
      <c r="AM47" s="200">
        <v>1.6400000000000001E-2</v>
      </c>
      <c r="AN47" s="156"/>
      <c r="AO47" s="230">
        <v>4.6700000000000005E-2</v>
      </c>
      <c r="AP47" s="223">
        <v>281</v>
      </c>
      <c r="AQ47" s="223">
        <v>265</v>
      </c>
      <c r="AR47" s="235">
        <v>0.94299999999999995</v>
      </c>
      <c r="AS47" s="223">
        <v>200</v>
      </c>
      <c r="AT47" s="235">
        <v>0.71199999999999997</v>
      </c>
      <c r="AU47" s="223">
        <v>197</v>
      </c>
      <c r="AV47" s="232">
        <v>0.70099999999999996</v>
      </c>
      <c r="AW47" s="223">
        <v>144</v>
      </c>
      <c r="AX47" s="223">
        <v>141</v>
      </c>
      <c r="AY47" s="235">
        <v>0.97899999999999998</v>
      </c>
      <c r="AZ47" s="223">
        <v>130</v>
      </c>
      <c r="BA47" s="235">
        <v>0.90300000000000002</v>
      </c>
      <c r="BB47" s="223">
        <v>127</v>
      </c>
      <c r="BC47" s="232">
        <v>0.88200000000000001</v>
      </c>
    </row>
    <row r="48" spans="1:55" x14ac:dyDescent="0.25">
      <c r="A48" s="226">
        <v>1</v>
      </c>
      <c r="B48" s="211" t="s">
        <v>161</v>
      </c>
      <c r="C48" s="211">
        <v>61</v>
      </c>
      <c r="D48" s="211" t="s">
        <v>226</v>
      </c>
      <c r="E48" s="211">
        <v>637</v>
      </c>
      <c r="F48" s="211">
        <v>674</v>
      </c>
      <c r="G48" s="211"/>
      <c r="H48" s="220" t="str">
        <f>HYPERLINK("https://map.geo.admin.ch/?zoom=7&amp;E=679200&amp;N=272200&amp;layers=ch.kantone.cadastralwebmap-farbe,ch.swisstopo.amtliches-strassenverzeichnis,ch.bfs.gebaeude_wohnungs_register,KML||https://tinyurl.com/yy7ya4g9/ZH/0061_bdg_erw.kml","KML building")</f>
        <v>KML building</v>
      </c>
      <c r="I48" s="154">
        <v>1</v>
      </c>
      <c r="J48" s="243" t="s">
        <v>2576</v>
      </c>
      <c r="K48" s="153">
        <v>1.5698587127158557E-3</v>
      </c>
      <c r="L48" s="64">
        <v>0</v>
      </c>
      <c r="M48" s="64"/>
      <c r="N48" s="200">
        <v>0</v>
      </c>
      <c r="O48" s="155"/>
      <c r="P48" s="63"/>
      <c r="Q48" s="64">
        <v>0</v>
      </c>
      <c r="R48" s="64"/>
      <c r="S48" s="200">
        <v>0</v>
      </c>
      <c r="T48" s="155"/>
      <c r="U48" s="63"/>
      <c r="V48" s="64">
        <v>0</v>
      </c>
      <c r="W48" s="64"/>
      <c r="X48" s="200">
        <v>0</v>
      </c>
      <c r="Y48" s="155"/>
      <c r="Z48" s="63"/>
      <c r="AA48" s="64">
        <v>0</v>
      </c>
      <c r="AB48" s="64"/>
      <c r="AC48" s="200">
        <v>0</v>
      </c>
      <c r="AD48" s="156"/>
      <c r="AE48" s="153"/>
      <c r="AF48" s="140">
        <v>8</v>
      </c>
      <c r="AG48" s="140"/>
      <c r="AH48" s="200">
        <v>1.26E-2</v>
      </c>
      <c r="AI48" s="140"/>
      <c r="AJ48" s="153"/>
      <c r="AK48" s="140">
        <v>3</v>
      </c>
      <c r="AL48" s="140"/>
      <c r="AM48" s="200">
        <v>4.7000000000000002E-3</v>
      </c>
      <c r="AN48" s="156"/>
      <c r="AO48" s="230">
        <v>1.7299999999999999E-2</v>
      </c>
      <c r="AP48" s="223">
        <v>244</v>
      </c>
      <c r="AQ48" s="223">
        <v>211</v>
      </c>
      <c r="AR48" s="235">
        <v>0.86499999999999999</v>
      </c>
      <c r="AS48" s="223">
        <v>182</v>
      </c>
      <c r="AT48" s="235">
        <v>0.746</v>
      </c>
      <c r="AU48" s="223">
        <v>149</v>
      </c>
      <c r="AV48" s="232">
        <v>0.61099999999999999</v>
      </c>
      <c r="AW48" s="223">
        <v>113</v>
      </c>
      <c r="AX48" s="223">
        <v>101</v>
      </c>
      <c r="AY48" s="235">
        <v>0.89400000000000002</v>
      </c>
      <c r="AZ48" s="223">
        <v>109</v>
      </c>
      <c r="BA48" s="235">
        <v>0.96499999999999997</v>
      </c>
      <c r="BB48" s="223">
        <v>97</v>
      </c>
      <c r="BC48" s="232">
        <v>0.85799999999999998</v>
      </c>
    </row>
    <row r="49" spans="1:55" x14ac:dyDescent="0.25">
      <c r="A49" s="226">
        <v>2</v>
      </c>
      <c r="B49" s="211" t="s">
        <v>161</v>
      </c>
      <c r="C49" s="211">
        <v>62</v>
      </c>
      <c r="D49" s="211" t="s">
        <v>227</v>
      </c>
      <c r="E49" s="211">
        <v>3266</v>
      </c>
      <c r="F49" s="211">
        <v>3387</v>
      </c>
      <c r="G49" s="211"/>
      <c r="H49" s="220" t="str">
        <f>HYPERLINK("https://map.geo.admin.ch/?zoom=7&amp;E=686300&amp;N=256300&amp;layers=ch.kantone.cadastralwebmap-farbe,ch.swisstopo.amtliches-strassenverzeichnis,ch.bfs.gebaeude_wohnungs_register,KML||https://tinyurl.com/yy7ya4g9/ZH/0062_bdg_erw.kml","KML building")</f>
        <v>KML building</v>
      </c>
      <c r="I49" s="154">
        <v>6</v>
      </c>
      <c r="J49" s="243" t="s">
        <v>2577</v>
      </c>
      <c r="K49" s="153">
        <v>1.837109614206981E-3</v>
      </c>
      <c r="L49" s="64">
        <v>0</v>
      </c>
      <c r="M49" s="64"/>
      <c r="N49" s="200">
        <v>0</v>
      </c>
      <c r="O49" s="155"/>
      <c r="P49" s="63"/>
      <c r="Q49" s="64">
        <v>0</v>
      </c>
      <c r="R49" s="64"/>
      <c r="S49" s="200">
        <v>0</v>
      </c>
      <c r="T49" s="155"/>
      <c r="U49" s="63"/>
      <c r="V49" s="64">
        <v>0</v>
      </c>
      <c r="W49" s="64"/>
      <c r="X49" s="200">
        <v>0</v>
      </c>
      <c r="Y49" s="155"/>
      <c r="Z49" s="63"/>
      <c r="AA49" s="64">
        <v>0</v>
      </c>
      <c r="AB49" s="64"/>
      <c r="AC49" s="200">
        <v>0</v>
      </c>
      <c r="AD49" s="156"/>
      <c r="AE49" s="153"/>
      <c r="AF49" s="140">
        <v>77</v>
      </c>
      <c r="AG49" s="140"/>
      <c r="AH49" s="200">
        <v>2.3599999999999999E-2</v>
      </c>
      <c r="AI49" s="140"/>
      <c r="AJ49" s="153"/>
      <c r="AK49" s="140">
        <v>2</v>
      </c>
      <c r="AL49" s="140"/>
      <c r="AM49" s="200">
        <v>5.9999999999999995E-4</v>
      </c>
      <c r="AN49" s="156"/>
      <c r="AO49" s="230">
        <v>2.4199999999999999E-2</v>
      </c>
      <c r="AP49" s="223">
        <v>1060</v>
      </c>
      <c r="AQ49" s="223">
        <v>1056</v>
      </c>
      <c r="AR49" s="235">
        <v>0.996</v>
      </c>
      <c r="AS49" s="223">
        <v>691</v>
      </c>
      <c r="AT49" s="235">
        <v>0.65200000000000002</v>
      </c>
      <c r="AU49" s="223">
        <v>687</v>
      </c>
      <c r="AV49" s="232">
        <v>0.64800000000000002</v>
      </c>
      <c r="AW49" s="223">
        <v>685</v>
      </c>
      <c r="AX49" s="223">
        <v>685</v>
      </c>
      <c r="AY49" s="235">
        <v>1</v>
      </c>
      <c r="AZ49" s="223">
        <v>521</v>
      </c>
      <c r="BA49" s="235">
        <v>0.76100000000000001</v>
      </c>
      <c r="BB49" s="223">
        <v>521</v>
      </c>
      <c r="BC49" s="232">
        <v>0.76100000000000001</v>
      </c>
    </row>
    <row r="50" spans="1:55" x14ac:dyDescent="0.25">
      <c r="A50" s="226">
        <v>1</v>
      </c>
      <c r="B50" s="211" t="s">
        <v>161</v>
      </c>
      <c r="C50" s="211">
        <v>63</v>
      </c>
      <c r="D50" s="211" t="s">
        <v>228</v>
      </c>
      <c r="E50" s="211">
        <v>756</v>
      </c>
      <c r="F50" s="211">
        <v>785</v>
      </c>
      <c r="G50" s="211"/>
      <c r="H50" s="220" t="str">
        <f>HYPERLINK("https://map.geo.admin.ch/?zoom=7&amp;E=687200&amp;N=260500&amp;layers=ch.kantone.cadastralwebmap-farbe,ch.swisstopo.amtliches-strassenverzeichnis,ch.bfs.gebaeude_wohnungs_register,KML||https://tinyurl.com/yy7ya4g9/ZH/0063_bdg_erw.kml","KML building")</f>
        <v>KML building</v>
      </c>
      <c r="I50" s="154">
        <v>9</v>
      </c>
      <c r="J50" s="243" t="s">
        <v>2578</v>
      </c>
      <c r="K50" s="153">
        <v>1.1904761904761904E-2</v>
      </c>
      <c r="L50" s="64">
        <v>0</v>
      </c>
      <c r="M50" s="64"/>
      <c r="N50" s="200">
        <v>0</v>
      </c>
      <c r="O50" s="155"/>
      <c r="P50" s="63"/>
      <c r="Q50" s="64">
        <v>0</v>
      </c>
      <c r="R50" s="64"/>
      <c r="S50" s="200">
        <v>0</v>
      </c>
      <c r="T50" s="155"/>
      <c r="U50" s="63"/>
      <c r="V50" s="64">
        <v>0</v>
      </c>
      <c r="W50" s="64"/>
      <c r="X50" s="200">
        <v>0</v>
      </c>
      <c r="Y50" s="155"/>
      <c r="Z50" s="63"/>
      <c r="AA50" s="64">
        <v>0</v>
      </c>
      <c r="AB50" s="64"/>
      <c r="AC50" s="200">
        <v>0</v>
      </c>
      <c r="AD50" s="156"/>
      <c r="AE50" s="153"/>
      <c r="AF50" s="140">
        <v>4</v>
      </c>
      <c r="AG50" s="140"/>
      <c r="AH50" s="200">
        <v>5.3E-3</v>
      </c>
      <c r="AI50" s="140"/>
      <c r="AJ50" s="153"/>
      <c r="AK50" s="140">
        <v>1</v>
      </c>
      <c r="AL50" s="140"/>
      <c r="AM50" s="200">
        <v>1.2999999999999999E-3</v>
      </c>
      <c r="AN50" s="156"/>
      <c r="AO50" s="230">
        <v>6.6E-3</v>
      </c>
      <c r="AP50" s="223">
        <v>179</v>
      </c>
      <c r="AQ50" s="223">
        <v>178</v>
      </c>
      <c r="AR50" s="235">
        <v>0.99399999999999999</v>
      </c>
      <c r="AS50" s="223">
        <v>130</v>
      </c>
      <c r="AT50" s="235">
        <v>0.72599999999999998</v>
      </c>
      <c r="AU50" s="223">
        <v>129</v>
      </c>
      <c r="AV50" s="232">
        <v>0.72099999999999997</v>
      </c>
      <c r="AW50" s="223">
        <v>96</v>
      </c>
      <c r="AX50" s="223">
        <v>95</v>
      </c>
      <c r="AY50" s="235">
        <v>0.99</v>
      </c>
      <c r="AZ50" s="223">
        <v>88</v>
      </c>
      <c r="BA50" s="235">
        <v>0.91700000000000004</v>
      </c>
      <c r="BB50" s="223">
        <v>87</v>
      </c>
      <c r="BC50" s="232">
        <v>0.90600000000000003</v>
      </c>
    </row>
    <row r="51" spans="1:55" x14ac:dyDescent="0.25">
      <c r="A51" s="226">
        <v>2</v>
      </c>
      <c r="B51" s="211" t="s">
        <v>161</v>
      </c>
      <c r="C51" s="211">
        <v>64</v>
      </c>
      <c r="D51" s="211" t="s">
        <v>229</v>
      </c>
      <c r="E51" s="211">
        <v>1930</v>
      </c>
      <c r="F51" s="211">
        <v>2004</v>
      </c>
      <c r="G51" s="211"/>
      <c r="H51" s="220" t="str">
        <f>HYPERLINK("https://map.geo.admin.ch/?zoom=7&amp;E=691300&amp;N=255800&amp;layers=ch.kantone.cadastralwebmap-farbe,ch.swisstopo.amtliches-strassenverzeichnis,ch.bfs.gebaeude_wohnungs_register,KML||https://tinyurl.com/yy7ya4g9/ZH/0064_bdg_erw.kml","KML building")</f>
        <v>KML building</v>
      </c>
      <c r="I51" s="154">
        <v>23</v>
      </c>
      <c r="J51" s="243" t="s">
        <v>2579</v>
      </c>
      <c r="K51" s="153">
        <v>1.1917098445595855E-2</v>
      </c>
      <c r="L51" s="64">
        <v>0</v>
      </c>
      <c r="M51" s="64"/>
      <c r="N51" s="200">
        <v>0</v>
      </c>
      <c r="O51" s="155"/>
      <c r="P51" s="63"/>
      <c r="Q51" s="64">
        <v>0</v>
      </c>
      <c r="R51" s="64"/>
      <c r="S51" s="200">
        <v>0</v>
      </c>
      <c r="T51" s="155"/>
      <c r="U51" s="63"/>
      <c r="V51" s="64">
        <v>0</v>
      </c>
      <c r="W51" s="64"/>
      <c r="X51" s="200">
        <v>0</v>
      </c>
      <c r="Y51" s="155"/>
      <c r="Z51" s="63"/>
      <c r="AA51" s="64">
        <v>0</v>
      </c>
      <c r="AB51" s="64"/>
      <c r="AC51" s="200">
        <v>0</v>
      </c>
      <c r="AD51" s="156"/>
      <c r="AE51" s="153"/>
      <c r="AF51" s="140">
        <v>9</v>
      </c>
      <c r="AG51" s="140"/>
      <c r="AH51" s="200">
        <v>4.7000000000000002E-3</v>
      </c>
      <c r="AI51" s="140"/>
      <c r="AJ51" s="153"/>
      <c r="AK51" s="140">
        <v>1</v>
      </c>
      <c r="AL51" s="140"/>
      <c r="AM51" s="200">
        <v>5.0000000000000001E-4</v>
      </c>
      <c r="AN51" s="156"/>
      <c r="AO51" s="230">
        <v>5.1999999999999998E-3</v>
      </c>
      <c r="AP51" s="223">
        <v>663</v>
      </c>
      <c r="AQ51" s="223">
        <v>651</v>
      </c>
      <c r="AR51" s="235">
        <v>0.98199999999999998</v>
      </c>
      <c r="AS51" s="223">
        <v>463</v>
      </c>
      <c r="AT51" s="235">
        <v>0.69799999999999995</v>
      </c>
      <c r="AU51" s="223">
        <v>451</v>
      </c>
      <c r="AV51" s="232">
        <v>0.68</v>
      </c>
      <c r="AW51" s="223">
        <v>340</v>
      </c>
      <c r="AX51" s="223">
        <v>329</v>
      </c>
      <c r="AY51" s="235">
        <v>0.96799999999999997</v>
      </c>
      <c r="AZ51" s="223">
        <v>312</v>
      </c>
      <c r="BA51" s="235">
        <v>0.91800000000000004</v>
      </c>
      <c r="BB51" s="223">
        <v>301</v>
      </c>
      <c r="BC51" s="232">
        <v>0.88500000000000001</v>
      </c>
    </row>
    <row r="52" spans="1:55" x14ac:dyDescent="0.25">
      <c r="A52" s="226">
        <v>1</v>
      </c>
      <c r="B52" s="211" t="s">
        <v>161</v>
      </c>
      <c r="C52" s="211">
        <v>65</v>
      </c>
      <c r="D52" s="211" t="s">
        <v>230</v>
      </c>
      <c r="E52" s="211">
        <v>585</v>
      </c>
      <c r="F52" s="211">
        <v>650</v>
      </c>
      <c r="G52" s="211"/>
      <c r="H52" s="220" t="str">
        <f>HYPERLINK("https://map.geo.admin.ch/?zoom=7&amp;E=688900&amp;N=260300&amp;layers=ch.kantone.cadastralwebmap-farbe,ch.swisstopo.amtliches-strassenverzeichnis,ch.bfs.gebaeude_wohnungs_register,KML||https://tinyurl.com/yy7ya4g9/ZH/0065_bdg_erw.kml","KML building")</f>
        <v>KML building</v>
      </c>
      <c r="I52" s="154">
        <v>1</v>
      </c>
      <c r="J52" s="243" t="s">
        <v>2580</v>
      </c>
      <c r="K52" s="153">
        <v>1.7094017094017094E-3</v>
      </c>
      <c r="L52" s="64">
        <v>0</v>
      </c>
      <c r="M52" s="64"/>
      <c r="N52" s="200">
        <v>0</v>
      </c>
      <c r="O52" s="155"/>
      <c r="P52" s="63"/>
      <c r="Q52" s="64">
        <v>0</v>
      </c>
      <c r="R52" s="64"/>
      <c r="S52" s="200">
        <v>0</v>
      </c>
      <c r="T52" s="155"/>
      <c r="U52" s="63"/>
      <c r="V52" s="64">
        <v>0</v>
      </c>
      <c r="W52" s="64"/>
      <c r="X52" s="200">
        <v>0</v>
      </c>
      <c r="Y52" s="155"/>
      <c r="Z52" s="63"/>
      <c r="AA52" s="64">
        <v>0</v>
      </c>
      <c r="AB52" s="64"/>
      <c r="AC52" s="200">
        <v>0</v>
      </c>
      <c r="AD52" s="156"/>
      <c r="AE52" s="153"/>
      <c r="AF52" s="140">
        <v>4</v>
      </c>
      <c r="AG52" s="140"/>
      <c r="AH52" s="200">
        <v>6.7999999999999996E-3</v>
      </c>
      <c r="AI52" s="140"/>
      <c r="AJ52" s="153"/>
      <c r="AK52" s="140">
        <v>0</v>
      </c>
      <c r="AL52" s="140"/>
      <c r="AM52" s="200">
        <v>0</v>
      </c>
      <c r="AN52" s="156"/>
      <c r="AO52" s="230">
        <v>6.7999999999999996E-3</v>
      </c>
      <c r="AP52" s="223">
        <v>268</v>
      </c>
      <c r="AQ52" s="223">
        <v>268</v>
      </c>
      <c r="AR52" s="235">
        <v>1</v>
      </c>
      <c r="AS52" s="223">
        <v>207</v>
      </c>
      <c r="AT52" s="235">
        <v>0.77200000000000002</v>
      </c>
      <c r="AU52" s="223">
        <v>207</v>
      </c>
      <c r="AV52" s="232">
        <v>0.77200000000000002</v>
      </c>
      <c r="AW52" s="223">
        <v>147</v>
      </c>
      <c r="AX52" s="223">
        <v>147</v>
      </c>
      <c r="AY52" s="235">
        <v>1</v>
      </c>
      <c r="AZ52" s="223">
        <v>135</v>
      </c>
      <c r="BA52" s="235">
        <v>0.91800000000000004</v>
      </c>
      <c r="BB52" s="223">
        <v>135</v>
      </c>
      <c r="BC52" s="232">
        <v>0.91800000000000004</v>
      </c>
    </row>
    <row r="53" spans="1:55" x14ac:dyDescent="0.25">
      <c r="A53" s="226">
        <v>1</v>
      </c>
      <c r="B53" s="211" t="s">
        <v>161</v>
      </c>
      <c r="C53" s="211">
        <v>66</v>
      </c>
      <c r="D53" s="211" t="s">
        <v>231</v>
      </c>
      <c r="E53" s="211">
        <v>2564</v>
      </c>
      <c r="F53" s="211">
        <v>2680</v>
      </c>
      <c r="G53" s="211"/>
      <c r="H53" s="220" t="str">
        <f>HYPERLINK("https://map.geo.admin.ch/?zoom=7&amp;E=685900&amp;N=254100&amp;layers=ch.kantone.cadastralwebmap-farbe,ch.swisstopo.amtliches-strassenverzeichnis,ch.bfs.gebaeude_wohnungs_register,KML||https://tinyurl.com/yy7ya4g9/ZH/0066_bdg_erw.kml","KML building")</f>
        <v>KML building</v>
      </c>
      <c r="I53" s="154">
        <v>3</v>
      </c>
      <c r="J53" s="243" t="s">
        <v>2581</v>
      </c>
      <c r="K53" s="153">
        <v>1.1700468018720749E-3</v>
      </c>
      <c r="L53" s="64">
        <v>0</v>
      </c>
      <c r="M53" s="64"/>
      <c r="N53" s="200">
        <v>0</v>
      </c>
      <c r="O53" s="155"/>
      <c r="P53" s="63"/>
      <c r="Q53" s="64">
        <v>0</v>
      </c>
      <c r="R53" s="64"/>
      <c r="S53" s="200">
        <v>0</v>
      </c>
      <c r="T53" s="155"/>
      <c r="U53" s="63"/>
      <c r="V53" s="64">
        <v>1</v>
      </c>
      <c r="W53" s="64"/>
      <c r="X53" s="200">
        <v>4.0000000000000002E-4</v>
      </c>
      <c r="Y53" s="155"/>
      <c r="Z53" s="63"/>
      <c r="AA53" s="64">
        <v>8</v>
      </c>
      <c r="AB53" s="64"/>
      <c r="AC53" s="200">
        <v>3.0000000000000001E-3</v>
      </c>
      <c r="AD53" s="156"/>
      <c r="AE53" s="153"/>
      <c r="AF53" s="140">
        <v>29</v>
      </c>
      <c r="AG53" s="140"/>
      <c r="AH53" s="200">
        <v>1.1299999999999999E-2</v>
      </c>
      <c r="AI53" s="140"/>
      <c r="AJ53" s="153"/>
      <c r="AK53" s="140">
        <v>12</v>
      </c>
      <c r="AL53" s="140"/>
      <c r="AM53" s="200">
        <v>4.7000000000000002E-3</v>
      </c>
      <c r="AN53" s="156"/>
      <c r="AO53" s="230">
        <v>1.9400000000000001E-2</v>
      </c>
      <c r="AP53" s="223">
        <v>850</v>
      </c>
      <c r="AQ53" s="223">
        <v>799</v>
      </c>
      <c r="AR53" s="235">
        <v>0.94</v>
      </c>
      <c r="AS53" s="223">
        <v>633</v>
      </c>
      <c r="AT53" s="235">
        <v>0.745</v>
      </c>
      <c r="AU53" s="223">
        <v>584</v>
      </c>
      <c r="AV53" s="232">
        <v>0.68700000000000006</v>
      </c>
      <c r="AW53" s="223">
        <v>401</v>
      </c>
      <c r="AX53" s="223">
        <v>355</v>
      </c>
      <c r="AY53" s="235">
        <v>0.88500000000000001</v>
      </c>
      <c r="AZ53" s="223">
        <v>366</v>
      </c>
      <c r="BA53" s="235">
        <v>0.91300000000000003</v>
      </c>
      <c r="BB53" s="223">
        <v>320</v>
      </c>
      <c r="BC53" s="232">
        <v>0.79800000000000004</v>
      </c>
    </row>
    <row r="54" spans="1:55" x14ac:dyDescent="0.25">
      <c r="A54" s="226">
        <v>1</v>
      </c>
      <c r="B54" s="211" t="s">
        <v>161</v>
      </c>
      <c r="C54" s="211">
        <v>67</v>
      </c>
      <c r="D54" s="211" t="s">
        <v>232</v>
      </c>
      <c r="E54" s="211">
        <v>1736</v>
      </c>
      <c r="F54" s="211">
        <v>1773</v>
      </c>
      <c r="G54" s="211"/>
      <c r="H54" s="220" t="str">
        <f>HYPERLINK("https://map.geo.admin.ch/?zoom=7&amp;E=682600&amp;N=274100&amp;layers=ch.kantone.cadastralwebmap-farbe,ch.swisstopo.amtliches-strassenverzeichnis,ch.bfs.gebaeude_wohnungs_register,KML||https://tinyurl.com/yy7ya4g9/ZH/0067_bdg_erw.kml","KML building")</f>
        <v>KML building</v>
      </c>
      <c r="I54" s="154">
        <v>0</v>
      </c>
      <c r="J54" s="243" t="s">
        <v>2582</v>
      </c>
      <c r="K54" s="153">
        <v>0</v>
      </c>
      <c r="L54" s="64">
        <v>0</v>
      </c>
      <c r="M54" s="64"/>
      <c r="N54" s="200">
        <v>0</v>
      </c>
      <c r="O54" s="155"/>
      <c r="P54" s="63"/>
      <c r="Q54" s="64">
        <v>0</v>
      </c>
      <c r="R54" s="64"/>
      <c r="S54" s="200">
        <v>0</v>
      </c>
      <c r="T54" s="155"/>
      <c r="U54" s="63"/>
      <c r="V54" s="64">
        <v>0</v>
      </c>
      <c r="W54" s="64"/>
      <c r="X54" s="200">
        <v>0</v>
      </c>
      <c r="Y54" s="155"/>
      <c r="Z54" s="63"/>
      <c r="AA54" s="64">
        <v>0</v>
      </c>
      <c r="AB54" s="64"/>
      <c r="AC54" s="200">
        <v>0</v>
      </c>
      <c r="AD54" s="156"/>
      <c r="AE54" s="153"/>
      <c r="AF54" s="140">
        <v>17</v>
      </c>
      <c r="AG54" s="140"/>
      <c r="AH54" s="200">
        <v>9.7999999999999997E-3</v>
      </c>
      <c r="AI54" s="140"/>
      <c r="AJ54" s="153"/>
      <c r="AK54" s="140">
        <v>17</v>
      </c>
      <c r="AL54" s="140"/>
      <c r="AM54" s="200">
        <v>9.7999999999999997E-3</v>
      </c>
      <c r="AN54" s="156"/>
      <c r="AO54" s="230">
        <v>1.9599999999999999E-2</v>
      </c>
      <c r="AP54" s="223">
        <v>645</v>
      </c>
      <c r="AQ54" s="223">
        <v>632</v>
      </c>
      <c r="AR54" s="235">
        <v>0.98</v>
      </c>
      <c r="AS54" s="223">
        <v>501</v>
      </c>
      <c r="AT54" s="235">
        <v>0.77700000000000002</v>
      </c>
      <c r="AU54" s="223">
        <v>493</v>
      </c>
      <c r="AV54" s="232">
        <v>0.76400000000000001</v>
      </c>
      <c r="AW54" s="223">
        <v>327</v>
      </c>
      <c r="AX54" s="223">
        <v>322</v>
      </c>
      <c r="AY54" s="235">
        <v>0.98499999999999999</v>
      </c>
      <c r="AZ54" s="223">
        <v>306</v>
      </c>
      <c r="BA54" s="235">
        <v>0.93600000000000005</v>
      </c>
      <c r="BB54" s="223">
        <v>303</v>
      </c>
      <c r="BC54" s="232">
        <v>0.92700000000000005</v>
      </c>
    </row>
    <row r="55" spans="1:55" x14ac:dyDescent="0.25">
      <c r="A55" s="226">
        <v>1</v>
      </c>
      <c r="B55" s="211" t="s">
        <v>161</v>
      </c>
      <c r="C55" s="211">
        <v>68</v>
      </c>
      <c r="D55" s="211" t="s">
        <v>233</v>
      </c>
      <c r="E55" s="211">
        <v>1005</v>
      </c>
      <c r="F55" s="211">
        <v>1023</v>
      </c>
      <c r="G55" s="211"/>
      <c r="H55" s="220" t="str">
        <f>HYPERLINK("https://map.geo.admin.ch/?zoom=7&amp;E=685700&amp;N=264800&amp;layers=ch.kantone.cadastralwebmap-farbe,ch.swisstopo.amtliches-strassenverzeichnis,ch.bfs.gebaeude_wohnungs_register,KML||https://tinyurl.com/yy7ya4g9/ZH/0068_bdg_erw.kml","KML building")</f>
        <v>KML building</v>
      </c>
      <c r="I55" s="154">
        <v>0</v>
      </c>
      <c r="J55" s="243" t="s">
        <v>2583</v>
      </c>
      <c r="K55" s="153">
        <v>0</v>
      </c>
      <c r="L55" s="64">
        <v>0</v>
      </c>
      <c r="M55" s="64"/>
      <c r="N55" s="200">
        <v>0</v>
      </c>
      <c r="O55" s="155"/>
      <c r="P55" s="63"/>
      <c r="Q55" s="64">
        <v>0</v>
      </c>
      <c r="R55" s="64"/>
      <c r="S55" s="200">
        <v>0</v>
      </c>
      <c r="T55" s="155"/>
      <c r="U55" s="63"/>
      <c r="V55" s="64">
        <v>0</v>
      </c>
      <c r="W55" s="64"/>
      <c r="X55" s="200">
        <v>0</v>
      </c>
      <c r="Y55" s="155"/>
      <c r="Z55" s="63"/>
      <c r="AA55" s="64">
        <v>0</v>
      </c>
      <c r="AB55" s="64"/>
      <c r="AC55" s="200">
        <v>0</v>
      </c>
      <c r="AD55" s="156"/>
      <c r="AE55" s="153"/>
      <c r="AF55" s="140">
        <v>0</v>
      </c>
      <c r="AG55" s="140"/>
      <c r="AH55" s="200">
        <v>0</v>
      </c>
      <c r="AI55" s="140"/>
      <c r="AJ55" s="153"/>
      <c r="AK55" s="140">
        <v>1</v>
      </c>
      <c r="AL55" s="140"/>
      <c r="AM55" s="200">
        <v>1E-3</v>
      </c>
      <c r="AN55" s="156"/>
      <c r="AO55" s="230">
        <v>1E-3</v>
      </c>
      <c r="AP55" s="223">
        <v>296</v>
      </c>
      <c r="AQ55" s="223">
        <v>290</v>
      </c>
      <c r="AR55" s="235">
        <v>0.98</v>
      </c>
      <c r="AS55" s="223">
        <v>232</v>
      </c>
      <c r="AT55" s="235">
        <v>0.78400000000000003</v>
      </c>
      <c r="AU55" s="223">
        <v>229</v>
      </c>
      <c r="AV55" s="232">
        <v>0.77400000000000002</v>
      </c>
      <c r="AW55" s="223">
        <v>134</v>
      </c>
      <c r="AX55" s="223">
        <v>131</v>
      </c>
      <c r="AY55" s="235">
        <v>0.97799999999999998</v>
      </c>
      <c r="AZ55" s="223">
        <v>125</v>
      </c>
      <c r="BA55" s="235">
        <v>0.93300000000000005</v>
      </c>
      <c r="BB55" s="223">
        <v>123</v>
      </c>
      <c r="BC55" s="232">
        <v>0.91800000000000004</v>
      </c>
    </row>
    <row r="56" spans="1:55" x14ac:dyDescent="0.25">
      <c r="A56" s="226">
        <v>1</v>
      </c>
      <c r="B56" s="211" t="s">
        <v>161</v>
      </c>
      <c r="C56" s="211">
        <v>69</v>
      </c>
      <c r="D56" s="211" t="s">
        <v>234</v>
      </c>
      <c r="E56" s="211">
        <v>3003</v>
      </c>
      <c r="F56" s="211">
        <v>3119</v>
      </c>
      <c r="G56" s="211"/>
      <c r="H56" s="220" t="str">
        <f>HYPERLINK("https://map.geo.admin.ch/?zoom=7&amp;E=687200&amp;N=252200&amp;layers=ch.kantone.cadastralwebmap-farbe,ch.swisstopo.amtliches-strassenverzeichnis,ch.bfs.gebaeude_wohnungs_register,KML||https://tinyurl.com/yy7ya4g9/ZH/0069_bdg_erw.kml","KML building")</f>
        <v>KML building</v>
      </c>
      <c r="I56" s="154">
        <v>0</v>
      </c>
      <c r="J56" s="243" t="s">
        <v>2584</v>
      </c>
      <c r="K56" s="153">
        <v>0</v>
      </c>
      <c r="L56" s="64">
        <v>0</v>
      </c>
      <c r="M56" s="64"/>
      <c r="N56" s="200">
        <v>0</v>
      </c>
      <c r="O56" s="155"/>
      <c r="P56" s="63"/>
      <c r="Q56" s="64">
        <v>0</v>
      </c>
      <c r="R56" s="64"/>
      <c r="S56" s="200">
        <v>0</v>
      </c>
      <c r="T56" s="155"/>
      <c r="U56" s="63"/>
      <c r="V56" s="64">
        <v>0</v>
      </c>
      <c r="W56" s="64"/>
      <c r="X56" s="200">
        <v>0</v>
      </c>
      <c r="Y56" s="155"/>
      <c r="Z56" s="63"/>
      <c r="AA56" s="64">
        <v>4</v>
      </c>
      <c r="AB56" s="64"/>
      <c r="AC56" s="200">
        <v>1.2999999999999999E-3</v>
      </c>
      <c r="AD56" s="156"/>
      <c r="AE56" s="153"/>
      <c r="AF56" s="140">
        <v>21</v>
      </c>
      <c r="AG56" s="140"/>
      <c r="AH56" s="200">
        <v>7.0000000000000001E-3</v>
      </c>
      <c r="AI56" s="140"/>
      <c r="AJ56" s="153"/>
      <c r="AK56" s="140">
        <v>4</v>
      </c>
      <c r="AL56" s="140"/>
      <c r="AM56" s="200">
        <v>1.2999999999999999E-3</v>
      </c>
      <c r="AN56" s="156"/>
      <c r="AO56" s="230">
        <v>9.6000000000000009E-3</v>
      </c>
      <c r="AP56" s="223">
        <v>774</v>
      </c>
      <c r="AQ56" s="223">
        <v>753</v>
      </c>
      <c r="AR56" s="235">
        <v>0.97299999999999998</v>
      </c>
      <c r="AS56" s="223">
        <v>551</v>
      </c>
      <c r="AT56" s="235">
        <v>0.71199999999999997</v>
      </c>
      <c r="AU56" s="223">
        <v>530</v>
      </c>
      <c r="AV56" s="232">
        <v>0.68500000000000005</v>
      </c>
      <c r="AW56" s="223">
        <v>363</v>
      </c>
      <c r="AX56" s="223">
        <v>355</v>
      </c>
      <c r="AY56" s="235">
        <v>0.97799999999999998</v>
      </c>
      <c r="AZ56" s="223">
        <v>334</v>
      </c>
      <c r="BA56" s="235">
        <v>0.92</v>
      </c>
      <c r="BB56" s="223">
        <v>326</v>
      </c>
      <c r="BC56" s="232">
        <v>0.89800000000000002</v>
      </c>
    </row>
    <row r="57" spans="1:55" x14ac:dyDescent="0.25">
      <c r="A57" s="226">
        <v>2</v>
      </c>
      <c r="B57" s="211" t="s">
        <v>161</v>
      </c>
      <c r="C57" s="211">
        <v>70</v>
      </c>
      <c r="D57" s="211" t="s">
        <v>235</v>
      </c>
      <c r="E57" s="211">
        <v>339</v>
      </c>
      <c r="F57" s="211">
        <v>342</v>
      </c>
      <c r="G57" s="211"/>
      <c r="H57" s="220" t="str">
        <f>HYPERLINK("https://map.geo.admin.ch/?zoom=7&amp;E=677800&amp;N=271600&amp;layers=ch.kantone.cadastralwebmap-farbe,ch.swisstopo.amtliches-strassenverzeichnis,ch.bfs.gebaeude_wohnungs_register,KML||https://tinyurl.com/yy7ya4g9/ZH/0070_bdg_erw.kml","KML building")</f>
        <v>KML building</v>
      </c>
      <c r="I57" s="154">
        <v>15</v>
      </c>
      <c r="J57" s="243" t="s">
        <v>2585</v>
      </c>
      <c r="K57" s="153">
        <v>4.4247787610619468E-2</v>
      </c>
      <c r="L57" s="64">
        <v>0</v>
      </c>
      <c r="M57" s="64"/>
      <c r="N57" s="200">
        <v>0</v>
      </c>
      <c r="O57" s="155"/>
      <c r="P57" s="63"/>
      <c r="Q57" s="64">
        <v>0</v>
      </c>
      <c r="R57" s="64"/>
      <c r="S57" s="200">
        <v>0</v>
      </c>
      <c r="T57" s="155"/>
      <c r="U57" s="63"/>
      <c r="V57" s="64">
        <v>0</v>
      </c>
      <c r="W57" s="64"/>
      <c r="X57" s="200">
        <v>0</v>
      </c>
      <c r="Y57" s="155"/>
      <c r="Z57" s="63"/>
      <c r="AA57" s="64">
        <v>0</v>
      </c>
      <c r="AB57" s="64"/>
      <c r="AC57" s="200">
        <v>0</v>
      </c>
      <c r="AD57" s="156"/>
      <c r="AE57" s="153"/>
      <c r="AF57" s="140">
        <v>2</v>
      </c>
      <c r="AG57" s="140"/>
      <c r="AH57" s="200">
        <v>5.8999999999999999E-3</v>
      </c>
      <c r="AI57" s="140"/>
      <c r="AJ57" s="153"/>
      <c r="AK57" s="140">
        <v>0</v>
      </c>
      <c r="AL57" s="140"/>
      <c r="AM57" s="200">
        <v>0</v>
      </c>
      <c r="AN57" s="156"/>
      <c r="AO57" s="230">
        <v>5.8999999999999999E-3</v>
      </c>
      <c r="AP57" s="223">
        <v>128</v>
      </c>
      <c r="AQ57" s="223">
        <v>128</v>
      </c>
      <c r="AR57" s="235">
        <v>1</v>
      </c>
      <c r="AS57" s="223">
        <v>95</v>
      </c>
      <c r="AT57" s="235">
        <v>0.74199999999999999</v>
      </c>
      <c r="AU57" s="223">
        <v>95</v>
      </c>
      <c r="AV57" s="232">
        <v>0.74199999999999999</v>
      </c>
      <c r="AW57" s="223">
        <v>60</v>
      </c>
      <c r="AX57" s="223">
        <v>60</v>
      </c>
      <c r="AY57" s="235">
        <v>1</v>
      </c>
      <c r="AZ57" s="223">
        <v>57</v>
      </c>
      <c r="BA57" s="235">
        <v>0.95</v>
      </c>
      <c r="BB57" s="223">
        <v>57</v>
      </c>
      <c r="BC57" s="232">
        <v>0.95</v>
      </c>
    </row>
    <row r="58" spans="1:55" x14ac:dyDescent="0.25">
      <c r="A58" s="226">
        <v>2</v>
      </c>
      <c r="B58" s="211" t="s">
        <v>161</v>
      </c>
      <c r="C58" s="211">
        <v>71</v>
      </c>
      <c r="D58" s="211" t="s">
        <v>236</v>
      </c>
      <c r="E58" s="211">
        <v>883</v>
      </c>
      <c r="F58" s="211">
        <v>970</v>
      </c>
      <c r="G58" s="211"/>
      <c r="H58" s="220" t="str">
        <f>HYPERLINK("https://map.geo.admin.ch/?zoom=7&amp;E=680400&amp;N=273300&amp;layers=ch.kantone.cadastralwebmap-farbe,ch.swisstopo.amtliches-strassenverzeichnis,ch.bfs.gebaeude_wohnungs_register,KML||https://tinyurl.com/yy7ya4g9/ZH/0071_bdg_erw.kml","KML building")</f>
        <v>KML building</v>
      </c>
      <c r="I58" s="154">
        <v>15</v>
      </c>
      <c r="J58" s="243" t="s">
        <v>2586</v>
      </c>
      <c r="K58" s="153">
        <v>1.698754246885617E-2</v>
      </c>
      <c r="L58" s="64">
        <v>0</v>
      </c>
      <c r="M58" s="64"/>
      <c r="N58" s="200">
        <v>0</v>
      </c>
      <c r="O58" s="155"/>
      <c r="P58" s="63"/>
      <c r="Q58" s="64">
        <v>0</v>
      </c>
      <c r="R58" s="64"/>
      <c r="S58" s="200">
        <v>0</v>
      </c>
      <c r="T58" s="155"/>
      <c r="U58" s="63"/>
      <c r="V58" s="64">
        <v>0</v>
      </c>
      <c r="W58" s="64"/>
      <c r="X58" s="200">
        <v>0</v>
      </c>
      <c r="Y58" s="155"/>
      <c r="Z58" s="63"/>
      <c r="AA58" s="64">
        <v>0</v>
      </c>
      <c r="AB58" s="64"/>
      <c r="AC58" s="200">
        <v>0</v>
      </c>
      <c r="AD58" s="156"/>
      <c r="AE58" s="153"/>
      <c r="AF58" s="140">
        <v>10</v>
      </c>
      <c r="AG58" s="140"/>
      <c r="AH58" s="200">
        <v>1.1299999999999999E-2</v>
      </c>
      <c r="AI58" s="140"/>
      <c r="AJ58" s="153"/>
      <c r="AK58" s="140">
        <v>5</v>
      </c>
      <c r="AL58" s="140"/>
      <c r="AM58" s="200">
        <v>5.7000000000000002E-3</v>
      </c>
      <c r="AN58" s="156"/>
      <c r="AO58" s="230">
        <v>1.7000000000000001E-2</v>
      </c>
      <c r="AP58" s="223">
        <v>349</v>
      </c>
      <c r="AQ58" s="223">
        <v>339</v>
      </c>
      <c r="AR58" s="235">
        <v>0.97099999999999997</v>
      </c>
      <c r="AS58" s="223">
        <v>244</v>
      </c>
      <c r="AT58" s="235">
        <v>0.69899999999999995</v>
      </c>
      <c r="AU58" s="223">
        <v>236</v>
      </c>
      <c r="AV58" s="232">
        <v>0.67600000000000005</v>
      </c>
      <c r="AW58" s="223">
        <v>187</v>
      </c>
      <c r="AX58" s="223">
        <v>177</v>
      </c>
      <c r="AY58" s="235">
        <v>0.94699999999999995</v>
      </c>
      <c r="AZ58" s="223">
        <v>166</v>
      </c>
      <c r="BA58" s="235">
        <v>0.88800000000000001</v>
      </c>
      <c r="BB58" s="223">
        <v>158</v>
      </c>
      <c r="BC58" s="232">
        <v>0.84499999999999997</v>
      </c>
    </row>
    <row r="59" spans="1:55" x14ac:dyDescent="0.25">
      <c r="A59" s="226">
        <v>1</v>
      </c>
      <c r="B59" s="211" t="s">
        <v>161</v>
      </c>
      <c r="C59" s="211">
        <v>72</v>
      </c>
      <c r="D59" s="211" t="s">
        <v>237</v>
      </c>
      <c r="E59" s="211">
        <v>1351</v>
      </c>
      <c r="F59" s="211">
        <v>1413</v>
      </c>
      <c r="G59" s="211"/>
      <c r="H59" s="220" t="str">
        <f>HYPERLINK("https://map.geo.admin.ch/?zoom=7&amp;E=684200&amp;N=260800&amp;layers=ch.kantone.cadastralwebmap-farbe,ch.swisstopo.amtliches-strassenverzeichnis,ch.bfs.gebaeude_wohnungs_register,KML||https://tinyurl.com/yy7ya4g9/ZH/0072_bdg_erw.kml","KML building")</f>
        <v>KML building</v>
      </c>
      <c r="I59" s="154">
        <v>0</v>
      </c>
      <c r="J59" s="243" t="s">
        <v>2587</v>
      </c>
      <c r="K59" s="153">
        <v>0</v>
      </c>
      <c r="L59" s="64">
        <v>0</v>
      </c>
      <c r="M59" s="64"/>
      <c r="N59" s="200">
        <v>0</v>
      </c>
      <c r="O59" s="155"/>
      <c r="P59" s="63"/>
      <c r="Q59" s="64">
        <v>0</v>
      </c>
      <c r="R59" s="64"/>
      <c r="S59" s="200">
        <v>0</v>
      </c>
      <c r="T59" s="155"/>
      <c r="U59" s="63"/>
      <c r="V59" s="64">
        <v>0</v>
      </c>
      <c r="W59" s="64"/>
      <c r="X59" s="200">
        <v>0</v>
      </c>
      <c r="Y59" s="155"/>
      <c r="Z59" s="63"/>
      <c r="AA59" s="64">
        <v>2</v>
      </c>
      <c r="AB59" s="64"/>
      <c r="AC59" s="200">
        <v>1.4E-3</v>
      </c>
      <c r="AD59" s="156"/>
      <c r="AE59" s="153"/>
      <c r="AF59" s="140">
        <v>30</v>
      </c>
      <c r="AG59" s="140"/>
      <c r="AH59" s="200">
        <v>2.2200000000000001E-2</v>
      </c>
      <c r="AI59" s="140"/>
      <c r="AJ59" s="153"/>
      <c r="AK59" s="140">
        <v>19</v>
      </c>
      <c r="AL59" s="140"/>
      <c r="AM59" s="200">
        <v>1.41E-2</v>
      </c>
      <c r="AN59" s="156"/>
      <c r="AO59" s="230">
        <v>3.7699999999999997E-2</v>
      </c>
      <c r="AP59" s="223">
        <v>366</v>
      </c>
      <c r="AQ59" s="223">
        <v>313</v>
      </c>
      <c r="AR59" s="235">
        <v>0.85499999999999998</v>
      </c>
      <c r="AS59" s="223">
        <v>272</v>
      </c>
      <c r="AT59" s="235">
        <v>0.74299999999999999</v>
      </c>
      <c r="AU59" s="223">
        <v>269</v>
      </c>
      <c r="AV59" s="232">
        <v>0.73499999999999999</v>
      </c>
      <c r="AW59" s="223">
        <v>203</v>
      </c>
      <c r="AX59" s="223">
        <v>183</v>
      </c>
      <c r="AY59" s="235">
        <v>0.90100000000000002</v>
      </c>
      <c r="AZ59" s="223">
        <v>179</v>
      </c>
      <c r="BA59" s="235">
        <v>0.88200000000000001</v>
      </c>
      <c r="BB59" s="223">
        <v>177</v>
      </c>
      <c r="BC59" s="232">
        <v>0.872</v>
      </c>
    </row>
    <row r="60" spans="1:55" x14ac:dyDescent="0.25">
      <c r="A60" s="226">
        <v>1</v>
      </c>
      <c r="B60" s="211" t="s">
        <v>161</v>
      </c>
      <c r="C60" s="211">
        <v>81</v>
      </c>
      <c r="D60" s="211" t="s">
        <v>238</v>
      </c>
      <c r="E60" s="211">
        <v>418</v>
      </c>
      <c r="F60" s="211">
        <v>441</v>
      </c>
      <c r="G60" s="211"/>
      <c r="H60" s="220" t="str">
        <f>HYPERLINK("https://map.geo.admin.ch/?zoom=7&amp;E=675400&amp;N=264300&amp;layers=ch.kantone.cadastralwebmap-farbe,ch.swisstopo.amtliches-strassenverzeichnis,ch.bfs.gebaeude_wohnungs_register,KML||https://tinyurl.com/yy7ya4g9/ZH/0081_bdg_erw.kml","KML building")</f>
        <v>KML building</v>
      </c>
      <c r="I60" s="154">
        <v>2</v>
      </c>
      <c r="J60" s="243" t="s">
        <v>2588</v>
      </c>
      <c r="K60" s="153">
        <v>4.7846889952153108E-3</v>
      </c>
      <c r="L60" s="64">
        <v>0</v>
      </c>
      <c r="M60" s="64"/>
      <c r="N60" s="200">
        <v>0</v>
      </c>
      <c r="O60" s="155"/>
      <c r="P60" s="63"/>
      <c r="Q60" s="64">
        <v>0</v>
      </c>
      <c r="R60" s="64"/>
      <c r="S60" s="200">
        <v>0</v>
      </c>
      <c r="T60" s="155"/>
      <c r="U60" s="63"/>
      <c r="V60" s="64">
        <v>0</v>
      </c>
      <c r="W60" s="64"/>
      <c r="X60" s="200">
        <v>0</v>
      </c>
      <c r="Y60" s="155"/>
      <c r="Z60" s="63"/>
      <c r="AA60" s="64">
        <v>0</v>
      </c>
      <c r="AB60" s="64"/>
      <c r="AC60" s="200">
        <v>0</v>
      </c>
      <c r="AD60" s="156"/>
      <c r="AE60" s="153"/>
      <c r="AF60" s="140">
        <v>5</v>
      </c>
      <c r="AG60" s="140"/>
      <c r="AH60" s="200">
        <v>1.2E-2</v>
      </c>
      <c r="AI60" s="140"/>
      <c r="AJ60" s="153"/>
      <c r="AK60" s="140">
        <v>0</v>
      </c>
      <c r="AL60" s="140"/>
      <c r="AM60" s="200">
        <v>0</v>
      </c>
      <c r="AN60" s="156"/>
      <c r="AO60" s="230">
        <v>1.2E-2</v>
      </c>
      <c r="AP60" s="223">
        <v>223</v>
      </c>
      <c r="AQ60" s="223">
        <v>182</v>
      </c>
      <c r="AR60" s="235">
        <v>0.81599999999999995</v>
      </c>
      <c r="AS60" s="223">
        <v>165</v>
      </c>
      <c r="AT60" s="235">
        <v>0.74</v>
      </c>
      <c r="AU60" s="223">
        <v>165</v>
      </c>
      <c r="AV60" s="232">
        <v>0.74</v>
      </c>
      <c r="AW60" s="223">
        <v>138</v>
      </c>
      <c r="AX60" s="223">
        <v>127</v>
      </c>
      <c r="AY60" s="235">
        <v>0.92</v>
      </c>
      <c r="AZ60" s="223">
        <v>127</v>
      </c>
      <c r="BA60" s="235">
        <v>0.92</v>
      </c>
      <c r="BB60" s="223">
        <v>127</v>
      </c>
      <c r="BC60" s="232">
        <v>0.92</v>
      </c>
    </row>
    <row r="61" spans="1:55" x14ac:dyDescent="0.25">
      <c r="A61" s="226">
        <v>1</v>
      </c>
      <c r="B61" s="211" t="s">
        <v>161</v>
      </c>
      <c r="C61" s="211">
        <v>82</v>
      </c>
      <c r="D61" s="211" t="s">
        <v>239</v>
      </c>
      <c r="E61" s="211">
        <v>594</v>
      </c>
      <c r="F61" s="211">
        <v>620</v>
      </c>
      <c r="G61" s="211"/>
      <c r="H61" s="220" t="str">
        <f>HYPERLINK("https://map.geo.admin.ch/?zoom=7&amp;E=672600&amp;N=258200&amp;layers=ch.kantone.cadastralwebmap-farbe,ch.swisstopo.amtliches-strassenverzeichnis,ch.bfs.gebaeude_wohnungs_register,KML||https://tinyurl.com/yy7ya4g9/ZH/0082_bdg_erw.kml","KML building")</f>
        <v>KML building</v>
      </c>
      <c r="I61" s="154">
        <v>0</v>
      </c>
      <c r="J61" s="243" t="s">
        <v>2589</v>
      </c>
      <c r="K61" s="153">
        <v>0</v>
      </c>
      <c r="L61" s="64">
        <v>0</v>
      </c>
      <c r="M61" s="64"/>
      <c r="N61" s="200">
        <v>0</v>
      </c>
      <c r="O61" s="155"/>
      <c r="P61" s="63"/>
      <c r="Q61" s="64">
        <v>0</v>
      </c>
      <c r="R61" s="64"/>
      <c r="S61" s="200">
        <v>0</v>
      </c>
      <c r="T61" s="155"/>
      <c r="U61" s="63"/>
      <c r="V61" s="64">
        <v>0</v>
      </c>
      <c r="W61" s="64"/>
      <c r="X61" s="200">
        <v>0</v>
      </c>
      <c r="Y61" s="155"/>
      <c r="Z61" s="63"/>
      <c r="AA61" s="64">
        <v>4</v>
      </c>
      <c r="AB61" s="64"/>
      <c r="AC61" s="200">
        <v>6.4999999999999997E-3</v>
      </c>
      <c r="AD61" s="156"/>
      <c r="AE61" s="153"/>
      <c r="AF61" s="140">
        <v>3</v>
      </c>
      <c r="AG61" s="140"/>
      <c r="AH61" s="200">
        <v>5.1000000000000004E-3</v>
      </c>
      <c r="AI61" s="140"/>
      <c r="AJ61" s="153"/>
      <c r="AK61" s="140">
        <v>0</v>
      </c>
      <c r="AL61" s="140"/>
      <c r="AM61" s="200">
        <v>0</v>
      </c>
      <c r="AN61" s="156"/>
      <c r="AO61" s="230">
        <v>1.1599999999999999E-2</v>
      </c>
      <c r="AP61" s="223">
        <v>179</v>
      </c>
      <c r="AQ61" s="223">
        <v>137</v>
      </c>
      <c r="AR61" s="235">
        <v>0.76500000000000001</v>
      </c>
      <c r="AS61" s="223">
        <v>120</v>
      </c>
      <c r="AT61" s="235">
        <v>0.67</v>
      </c>
      <c r="AU61" s="223">
        <v>114</v>
      </c>
      <c r="AV61" s="232">
        <v>0.63700000000000001</v>
      </c>
      <c r="AW61" s="223">
        <v>80</v>
      </c>
      <c r="AX61" s="223">
        <v>69</v>
      </c>
      <c r="AY61" s="235">
        <v>0.86299999999999999</v>
      </c>
      <c r="AZ61" s="223">
        <v>66</v>
      </c>
      <c r="BA61" s="235">
        <v>0.82499999999999996</v>
      </c>
      <c r="BB61" s="223">
        <v>65</v>
      </c>
      <c r="BC61" s="232">
        <v>0.81299999999999994</v>
      </c>
    </row>
    <row r="62" spans="1:55" x14ac:dyDescent="0.25">
      <c r="A62" s="226">
        <v>2</v>
      </c>
      <c r="B62" s="211" t="s">
        <v>161</v>
      </c>
      <c r="C62" s="211">
        <v>83</v>
      </c>
      <c r="D62" s="211" t="s">
        <v>240</v>
      </c>
      <c r="E62" s="211">
        <v>1457</v>
      </c>
      <c r="F62" s="211">
        <v>1533</v>
      </c>
      <c r="G62" s="211"/>
      <c r="H62" s="220" t="str">
        <f>HYPERLINK("https://map.geo.admin.ch/?zoom=7&amp;E=675400&amp;N=256800&amp;layers=ch.kantone.cadastralwebmap-farbe,ch.swisstopo.amtliches-strassenverzeichnis,ch.bfs.gebaeude_wohnungs_register,KML||https://tinyurl.com/yy7ya4g9/ZH/0083_bdg_erw.kml","KML building")</f>
        <v>KML building</v>
      </c>
      <c r="I62" s="154">
        <v>22</v>
      </c>
      <c r="J62" s="243" t="s">
        <v>2590</v>
      </c>
      <c r="K62" s="153">
        <v>1.5099519560741249E-2</v>
      </c>
      <c r="L62" s="64">
        <v>0</v>
      </c>
      <c r="M62" s="64"/>
      <c r="N62" s="200">
        <v>0</v>
      </c>
      <c r="O62" s="155"/>
      <c r="P62" s="63"/>
      <c r="Q62" s="64">
        <v>0</v>
      </c>
      <c r="R62" s="64"/>
      <c r="S62" s="200">
        <v>0</v>
      </c>
      <c r="T62" s="155"/>
      <c r="U62" s="63"/>
      <c r="V62" s="64">
        <v>0</v>
      </c>
      <c r="W62" s="64"/>
      <c r="X62" s="200">
        <v>0</v>
      </c>
      <c r="Y62" s="155"/>
      <c r="Z62" s="63"/>
      <c r="AA62" s="64">
        <v>0</v>
      </c>
      <c r="AB62" s="64"/>
      <c r="AC62" s="200">
        <v>0</v>
      </c>
      <c r="AD62" s="156"/>
      <c r="AE62" s="153"/>
      <c r="AF62" s="140">
        <v>22</v>
      </c>
      <c r="AG62" s="140"/>
      <c r="AH62" s="200">
        <v>1.5100000000000001E-2</v>
      </c>
      <c r="AI62" s="140"/>
      <c r="AJ62" s="153"/>
      <c r="AK62" s="140">
        <v>0</v>
      </c>
      <c r="AL62" s="140"/>
      <c r="AM62" s="200">
        <v>0</v>
      </c>
      <c r="AN62" s="156"/>
      <c r="AO62" s="230">
        <v>1.5100000000000001E-2</v>
      </c>
      <c r="AP62" s="223">
        <v>473</v>
      </c>
      <c r="AQ62" s="223">
        <v>472</v>
      </c>
      <c r="AR62" s="235">
        <v>0.998</v>
      </c>
      <c r="AS62" s="223">
        <v>342</v>
      </c>
      <c r="AT62" s="235">
        <v>0.72299999999999998</v>
      </c>
      <c r="AU62" s="223">
        <v>341</v>
      </c>
      <c r="AV62" s="232">
        <v>0.72099999999999997</v>
      </c>
      <c r="AW62" s="223">
        <v>238</v>
      </c>
      <c r="AX62" s="223">
        <v>237</v>
      </c>
      <c r="AY62" s="235">
        <v>0.996</v>
      </c>
      <c r="AZ62" s="223">
        <v>180</v>
      </c>
      <c r="BA62" s="235">
        <v>0.75600000000000001</v>
      </c>
      <c r="BB62" s="223">
        <v>179</v>
      </c>
      <c r="BC62" s="232">
        <v>0.752</v>
      </c>
    </row>
    <row r="63" spans="1:55" x14ac:dyDescent="0.25">
      <c r="A63" s="226">
        <v>2</v>
      </c>
      <c r="B63" s="211" t="s">
        <v>161</v>
      </c>
      <c r="C63" s="211">
        <v>84</v>
      </c>
      <c r="D63" s="211" t="s">
        <v>241</v>
      </c>
      <c r="E63" s="211">
        <v>961</v>
      </c>
      <c r="F63" s="211">
        <v>975</v>
      </c>
      <c r="G63" s="211"/>
      <c r="H63" s="220" t="str">
        <f>HYPERLINK("https://map.geo.admin.ch/?zoom=7&amp;E=675400&amp;N=254800&amp;layers=ch.kantone.cadastralwebmap-farbe,ch.swisstopo.amtliches-strassenverzeichnis,ch.bfs.gebaeude_wohnungs_register,KML||https://tinyurl.com/yy7ya4g9/ZH/0084_bdg_erw.kml","KML building")</f>
        <v>KML building</v>
      </c>
      <c r="I63" s="154">
        <v>26</v>
      </c>
      <c r="J63" s="243" t="s">
        <v>2591</v>
      </c>
      <c r="K63" s="153">
        <v>2.7055150884495317E-2</v>
      </c>
      <c r="L63" s="64">
        <v>0</v>
      </c>
      <c r="M63" s="64"/>
      <c r="N63" s="200">
        <v>0</v>
      </c>
      <c r="O63" s="155"/>
      <c r="P63" s="63"/>
      <c r="Q63" s="64">
        <v>0</v>
      </c>
      <c r="R63" s="64"/>
      <c r="S63" s="200">
        <v>0</v>
      </c>
      <c r="T63" s="155"/>
      <c r="U63" s="63"/>
      <c r="V63" s="64">
        <v>0</v>
      </c>
      <c r="W63" s="64"/>
      <c r="X63" s="200">
        <v>0</v>
      </c>
      <c r="Y63" s="155"/>
      <c r="Z63" s="63"/>
      <c r="AA63" s="64">
        <v>4</v>
      </c>
      <c r="AB63" s="64"/>
      <c r="AC63" s="200">
        <v>4.1000000000000003E-3</v>
      </c>
      <c r="AD63" s="156"/>
      <c r="AE63" s="153"/>
      <c r="AF63" s="140">
        <v>16</v>
      </c>
      <c r="AG63" s="140"/>
      <c r="AH63" s="200">
        <v>1.66E-2</v>
      </c>
      <c r="AI63" s="140"/>
      <c r="AJ63" s="153"/>
      <c r="AK63" s="140">
        <v>12</v>
      </c>
      <c r="AL63" s="140"/>
      <c r="AM63" s="200">
        <v>1.2500000000000001E-2</v>
      </c>
      <c r="AN63" s="156"/>
      <c r="AO63" s="230">
        <v>3.32E-2</v>
      </c>
      <c r="AP63" s="223">
        <v>335</v>
      </c>
      <c r="AQ63" s="223">
        <v>330</v>
      </c>
      <c r="AR63" s="235">
        <v>0.98499999999999999</v>
      </c>
      <c r="AS63" s="223">
        <v>252</v>
      </c>
      <c r="AT63" s="235">
        <v>0.752</v>
      </c>
      <c r="AU63" s="223">
        <v>248</v>
      </c>
      <c r="AV63" s="232">
        <v>0.74</v>
      </c>
      <c r="AW63" s="223">
        <v>167</v>
      </c>
      <c r="AX63" s="223">
        <v>164</v>
      </c>
      <c r="AY63" s="235">
        <v>0.98199999999999998</v>
      </c>
      <c r="AZ63" s="223">
        <v>140</v>
      </c>
      <c r="BA63" s="235">
        <v>0.83799999999999997</v>
      </c>
      <c r="BB63" s="223">
        <v>137</v>
      </c>
      <c r="BC63" s="232">
        <v>0.82</v>
      </c>
    </row>
    <row r="64" spans="1:55" x14ac:dyDescent="0.25">
      <c r="A64" s="226">
        <v>1</v>
      </c>
      <c r="B64" s="211" t="s">
        <v>161</v>
      </c>
      <c r="C64" s="211">
        <v>85</v>
      </c>
      <c r="D64" s="211" t="s">
        <v>242</v>
      </c>
      <c r="E64" s="211">
        <v>550</v>
      </c>
      <c r="F64" s="211">
        <v>559</v>
      </c>
      <c r="G64" s="211"/>
      <c r="H64" s="220" t="str">
        <f>HYPERLINK("https://map.geo.admin.ch/?zoom=7&amp;E=672900&amp;N=255400&amp;layers=ch.kantone.cadastralwebmap-farbe,ch.swisstopo.amtliches-strassenverzeichnis,ch.bfs.gebaeude_wohnungs_register,KML||https://tinyurl.com/yy7ya4g9/ZH/0085_bdg_erw.kml","KML building")</f>
        <v>KML building</v>
      </c>
      <c r="I64" s="154">
        <v>1</v>
      </c>
      <c r="J64" s="243" t="s">
        <v>2592</v>
      </c>
      <c r="K64" s="153">
        <v>1.8181818181818182E-3</v>
      </c>
      <c r="L64" s="64">
        <v>0</v>
      </c>
      <c r="M64" s="64"/>
      <c r="N64" s="200">
        <v>0</v>
      </c>
      <c r="O64" s="155"/>
      <c r="P64" s="63"/>
      <c r="Q64" s="64">
        <v>0</v>
      </c>
      <c r="R64" s="64"/>
      <c r="S64" s="200">
        <v>0</v>
      </c>
      <c r="T64" s="155"/>
      <c r="U64" s="63"/>
      <c r="V64" s="64">
        <v>0</v>
      </c>
      <c r="W64" s="64"/>
      <c r="X64" s="200">
        <v>0</v>
      </c>
      <c r="Y64" s="155"/>
      <c r="Z64" s="63"/>
      <c r="AA64" s="64">
        <v>0</v>
      </c>
      <c r="AB64" s="64"/>
      <c r="AC64" s="200">
        <v>0</v>
      </c>
      <c r="AD64" s="156"/>
      <c r="AE64" s="153"/>
      <c r="AF64" s="140">
        <v>5</v>
      </c>
      <c r="AG64" s="140"/>
      <c r="AH64" s="200">
        <v>9.1000000000000004E-3</v>
      </c>
      <c r="AI64" s="140"/>
      <c r="AJ64" s="153"/>
      <c r="AK64" s="140">
        <v>1</v>
      </c>
      <c r="AL64" s="140"/>
      <c r="AM64" s="200">
        <v>1.8E-3</v>
      </c>
      <c r="AN64" s="156"/>
      <c r="AO64" s="230">
        <v>1.09E-2</v>
      </c>
      <c r="AP64" s="223">
        <v>130</v>
      </c>
      <c r="AQ64" s="223">
        <v>113</v>
      </c>
      <c r="AR64" s="235">
        <v>0.86899999999999999</v>
      </c>
      <c r="AS64" s="223">
        <v>82</v>
      </c>
      <c r="AT64" s="235">
        <v>0.63100000000000001</v>
      </c>
      <c r="AU64" s="223">
        <v>65</v>
      </c>
      <c r="AV64" s="232">
        <v>0.5</v>
      </c>
      <c r="AW64" s="223">
        <v>59</v>
      </c>
      <c r="AX64" s="223">
        <v>45</v>
      </c>
      <c r="AY64" s="235">
        <v>0.76300000000000001</v>
      </c>
      <c r="AZ64" s="223">
        <v>51</v>
      </c>
      <c r="BA64" s="235">
        <v>0.86399999999999999</v>
      </c>
      <c r="BB64" s="223">
        <v>37</v>
      </c>
      <c r="BC64" s="232">
        <v>0.627</v>
      </c>
    </row>
    <row r="65" spans="1:55" x14ac:dyDescent="0.25">
      <c r="A65" s="226">
        <v>1</v>
      </c>
      <c r="B65" s="211" t="s">
        <v>161</v>
      </c>
      <c r="C65" s="211">
        <v>86</v>
      </c>
      <c r="D65" s="211" t="s">
        <v>243</v>
      </c>
      <c r="E65" s="211">
        <v>1369</v>
      </c>
      <c r="F65" s="211">
        <v>1426</v>
      </c>
      <c r="G65" s="211"/>
      <c r="H65" s="220" t="str">
        <f>HYPERLINK("https://map.geo.admin.ch/?zoom=7&amp;E=676500&amp;N=259600&amp;layers=ch.kantone.cadastralwebmap-farbe,ch.swisstopo.amtliches-strassenverzeichnis,ch.bfs.gebaeude_wohnungs_register,KML||https://tinyurl.com/yy7ya4g9/ZH/0086_bdg_erw.kml","KML building")</f>
        <v>KML building</v>
      </c>
      <c r="I65" s="154">
        <v>3</v>
      </c>
      <c r="J65" s="243" t="s">
        <v>2593</v>
      </c>
      <c r="K65" s="153">
        <v>2.1913805697589481E-3</v>
      </c>
      <c r="L65" s="64">
        <v>0</v>
      </c>
      <c r="M65" s="64"/>
      <c r="N65" s="200">
        <v>0</v>
      </c>
      <c r="O65" s="155"/>
      <c r="P65" s="63"/>
      <c r="Q65" s="64">
        <v>0</v>
      </c>
      <c r="R65" s="64"/>
      <c r="S65" s="200">
        <v>0</v>
      </c>
      <c r="T65" s="155"/>
      <c r="U65" s="63"/>
      <c r="V65" s="64">
        <v>0</v>
      </c>
      <c r="W65" s="64"/>
      <c r="X65" s="200">
        <v>0</v>
      </c>
      <c r="Y65" s="155"/>
      <c r="Z65" s="63"/>
      <c r="AA65" s="64">
        <v>0</v>
      </c>
      <c r="AB65" s="64"/>
      <c r="AC65" s="200">
        <v>0</v>
      </c>
      <c r="AD65" s="156"/>
      <c r="AE65" s="153"/>
      <c r="AF65" s="140">
        <v>8</v>
      </c>
      <c r="AG65" s="140"/>
      <c r="AH65" s="200">
        <v>5.7999999999999996E-3</v>
      </c>
      <c r="AI65" s="140"/>
      <c r="AJ65" s="153"/>
      <c r="AK65" s="140">
        <v>3</v>
      </c>
      <c r="AL65" s="140"/>
      <c r="AM65" s="200">
        <v>2.2000000000000001E-3</v>
      </c>
      <c r="AN65" s="156"/>
      <c r="AO65" s="230">
        <v>8.0000000000000002E-3</v>
      </c>
      <c r="AP65" s="223">
        <v>369</v>
      </c>
      <c r="AQ65" s="223">
        <v>368</v>
      </c>
      <c r="AR65" s="235">
        <v>0.997</v>
      </c>
      <c r="AS65" s="223">
        <v>280</v>
      </c>
      <c r="AT65" s="235">
        <v>0.75900000000000001</v>
      </c>
      <c r="AU65" s="223">
        <v>279</v>
      </c>
      <c r="AV65" s="232">
        <v>0.75600000000000001</v>
      </c>
      <c r="AW65" s="223">
        <v>214</v>
      </c>
      <c r="AX65" s="223">
        <v>213</v>
      </c>
      <c r="AY65" s="235">
        <v>0.995</v>
      </c>
      <c r="AZ65" s="223">
        <v>196</v>
      </c>
      <c r="BA65" s="235">
        <v>0.91600000000000004</v>
      </c>
      <c r="BB65" s="223">
        <v>195</v>
      </c>
      <c r="BC65" s="232">
        <v>0.91100000000000003</v>
      </c>
    </row>
    <row r="66" spans="1:55" x14ac:dyDescent="0.25">
      <c r="A66" s="226">
        <v>1</v>
      </c>
      <c r="B66" s="211" t="s">
        <v>161</v>
      </c>
      <c r="C66" s="211">
        <v>87</v>
      </c>
      <c r="D66" s="211" t="s">
        <v>244</v>
      </c>
      <c r="E66" s="211">
        <v>439</v>
      </c>
      <c r="F66" s="211">
        <v>461</v>
      </c>
      <c r="G66" s="211"/>
      <c r="H66" s="220" t="str">
        <f>HYPERLINK("https://map.geo.admin.ch/?zoom=7&amp;E=671500&amp;N=255400&amp;layers=ch.kantone.cadastralwebmap-farbe,ch.swisstopo.amtliches-strassenverzeichnis,ch.bfs.gebaeude_wohnungs_register,KML||https://tinyurl.com/yy7ya4g9/ZH/0087_bdg_erw.kml","KML building")</f>
        <v>KML building</v>
      </c>
      <c r="I66" s="154">
        <v>0</v>
      </c>
      <c r="J66" s="243" t="s">
        <v>2594</v>
      </c>
      <c r="K66" s="153">
        <v>0</v>
      </c>
      <c r="L66" s="64">
        <v>0</v>
      </c>
      <c r="M66" s="64"/>
      <c r="N66" s="200">
        <v>0</v>
      </c>
      <c r="O66" s="155"/>
      <c r="P66" s="63"/>
      <c r="Q66" s="64">
        <v>0</v>
      </c>
      <c r="R66" s="64"/>
      <c r="S66" s="200">
        <v>0</v>
      </c>
      <c r="T66" s="155"/>
      <c r="U66" s="63"/>
      <c r="V66" s="64">
        <v>0</v>
      </c>
      <c r="W66" s="64"/>
      <c r="X66" s="200">
        <v>0</v>
      </c>
      <c r="Y66" s="155"/>
      <c r="Z66" s="63"/>
      <c r="AA66" s="64">
        <v>0</v>
      </c>
      <c r="AB66" s="64"/>
      <c r="AC66" s="200">
        <v>0</v>
      </c>
      <c r="AD66" s="156"/>
      <c r="AE66" s="153"/>
      <c r="AF66" s="140">
        <v>7</v>
      </c>
      <c r="AG66" s="140"/>
      <c r="AH66" s="200">
        <v>1.5900000000000001E-2</v>
      </c>
      <c r="AI66" s="140"/>
      <c r="AJ66" s="153"/>
      <c r="AK66" s="140">
        <v>0</v>
      </c>
      <c r="AL66" s="140"/>
      <c r="AM66" s="200">
        <v>0</v>
      </c>
      <c r="AN66" s="156"/>
      <c r="AO66" s="230">
        <v>1.5900000000000001E-2</v>
      </c>
      <c r="AP66" s="223">
        <v>126</v>
      </c>
      <c r="AQ66" s="223">
        <v>126</v>
      </c>
      <c r="AR66" s="235">
        <v>1</v>
      </c>
      <c r="AS66" s="223">
        <v>51</v>
      </c>
      <c r="AT66" s="235">
        <v>0.40500000000000003</v>
      </c>
      <c r="AU66" s="223">
        <v>51</v>
      </c>
      <c r="AV66" s="232">
        <v>0.40500000000000003</v>
      </c>
      <c r="AW66" s="223">
        <v>42</v>
      </c>
      <c r="AX66" s="223">
        <v>42</v>
      </c>
      <c r="AY66" s="235">
        <v>1</v>
      </c>
      <c r="AZ66" s="223">
        <v>34</v>
      </c>
      <c r="BA66" s="235">
        <v>0.81</v>
      </c>
      <c r="BB66" s="223">
        <v>34</v>
      </c>
      <c r="BC66" s="232">
        <v>0.81</v>
      </c>
    </row>
    <row r="67" spans="1:55" x14ac:dyDescent="0.25">
      <c r="A67" s="226">
        <v>1</v>
      </c>
      <c r="B67" s="211" t="s">
        <v>161</v>
      </c>
      <c r="C67" s="211">
        <v>88</v>
      </c>
      <c r="D67" s="211" t="s">
        <v>245</v>
      </c>
      <c r="E67" s="211">
        <v>1142</v>
      </c>
      <c r="F67" s="211">
        <v>1155</v>
      </c>
      <c r="G67" s="211"/>
      <c r="H67" s="220" t="str">
        <f>HYPERLINK("https://map.geo.admin.ch/?zoom=7&amp;E=678000&amp;N=263000&amp;layers=ch.kantone.cadastralwebmap-farbe,ch.swisstopo.amtliches-strassenverzeichnis,ch.bfs.gebaeude_wohnungs_register,KML||https://tinyurl.com/yy7ya4g9/ZH/0088_bdg_erw.kml","KML building")</f>
        <v>KML building</v>
      </c>
      <c r="I67" s="154">
        <v>0</v>
      </c>
      <c r="J67" s="243" t="s">
        <v>2595</v>
      </c>
      <c r="K67" s="153">
        <v>0</v>
      </c>
      <c r="L67" s="64">
        <v>0</v>
      </c>
      <c r="M67" s="64"/>
      <c r="N67" s="200">
        <v>0</v>
      </c>
      <c r="O67" s="155"/>
      <c r="P67" s="63"/>
      <c r="Q67" s="64">
        <v>0</v>
      </c>
      <c r="R67" s="64"/>
      <c r="S67" s="200">
        <v>0</v>
      </c>
      <c r="T67" s="155"/>
      <c r="U67" s="63"/>
      <c r="V67" s="64">
        <v>0</v>
      </c>
      <c r="W67" s="64"/>
      <c r="X67" s="200">
        <v>0</v>
      </c>
      <c r="Y67" s="155"/>
      <c r="Z67" s="63"/>
      <c r="AA67" s="64">
        <v>0</v>
      </c>
      <c r="AB67" s="64"/>
      <c r="AC67" s="200">
        <v>0</v>
      </c>
      <c r="AD67" s="156"/>
      <c r="AE67" s="153"/>
      <c r="AF67" s="140">
        <v>7</v>
      </c>
      <c r="AG67" s="140"/>
      <c r="AH67" s="200">
        <v>6.1000000000000004E-3</v>
      </c>
      <c r="AI67" s="140"/>
      <c r="AJ67" s="153"/>
      <c r="AK67" s="140">
        <v>1</v>
      </c>
      <c r="AL67" s="140"/>
      <c r="AM67" s="200">
        <v>8.9999999999999998E-4</v>
      </c>
      <c r="AN67" s="156"/>
      <c r="AO67" s="230">
        <v>7.0000000000000001E-3</v>
      </c>
      <c r="AP67" s="223">
        <v>291</v>
      </c>
      <c r="AQ67" s="223">
        <v>288</v>
      </c>
      <c r="AR67" s="235">
        <v>0.99</v>
      </c>
      <c r="AS67" s="223">
        <v>203</v>
      </c>
      <c r="AT67" s="235">
        <v>0.69799999999999995</v>
      </c>
      <c r="AU67" s="223">
        <v>202</v>
      </c>
      <c r="AV67" s="232">
        <v>0.69399999999999995</v>
      </c>
      <c r="AW67" s="223">
        <v>138</v>
      </c>
      <c r="AX67" s="223">
        <v>137</v>
      </c>
      <c r="AY67" s="235">
        <v>0.99299999999999999</v>
      </c>
      <c r="AZ67" s="223">
        <v>118</v>
      </c>
      <c r="BA67" s="235">
        <v>0.85499999999999998</v>
      </c>
      <c r="BB67" s="223">
        <v>117</v>
      </c>
      <c r="BC67" s="232">
        <v>0.84799999999999998</v>
      </c>
    </row>
    <row r="68" spans="1:55" x14ac:dyDescent="0.25">
      <c r="A68" s="226">
        <v>2</v>
      </c>
      <c r="B68" s="211" t="s">
        <v>161</v>
      </c>
      <c r="C68" s="211">
        <v>89</v>
      </c>
      <c r="D68" s="211" t="s">
        <v>246</v>
      </c>
      <c r="E68" s="211">
        <v>1232</v>
      </c>
      <c r="F68" s="211">
        <v>1239</v>
      </c>
      <c r="G68" s="211"/>
      <c r="H68" s="220" t="str">
        <f>HYPERLINK("https://map.geo.admin.ch/?zoom=7&amp;E=680300&amp;N=260600&amp;layers=ch.kantone.cadastralwebmap-farbe,ch.swisstopo.amtliches-strassenverzeichnis,ch.bfs.gebaeude_wohnungs_register,KML||https://tinyurl.com/yy7ya4g9/ZH/0089_bdg_erw.kml","KML building")</f>
        <v>KML building</v>
      </c>
      <c r="I68" s="154">
        <v>30</v>
      </c>
      <c r="J68" s="243" t="s">
        <v>2596</v>
      </c>
      <c r="K68" s="153">
        <v>2.4350649350649352E-2</v>
      </c>
      <c r="L68" s="64">
        <v>0</v>
      </c>
      <c r="M68" s="64"/>
      <c r="N68" s="200">
        <v>0</v>
      </c>
      <c r="O68" s="155"/>
      <c r="P68" s="63"/>
      <c r="Q68" s="64">
        <v>0</v>
      </c>
      <c r="R68" s="64"/>
      <c r="S68" s="200">
        <v>0</v>
      </c>
      <c r="T68" s="155"/>
      <c r="U68" s="63"/>
      <c r="V68" s="64">
        <v>0</v>
      </c>
      <c r="W68" s="64"/>
      <c r="X68" s="200">
        <v>0</v>
      </c>
      <c r="Y68" s="155"/>
      <c r="Z68" s="63"/>
      <c r="AA68" s="64">
        <v>0</v>
      </c>
      <c r="AB68" s="64"/>
      <c r="AC68" s="200">
        <v>0</v>
      </c>
      <c r="AD68" s="156"/>
      <c r="AE68" s="153"/>
      <c r="AF68" s="140">
        <v>16</v>
      </c>
      <c r="AG68" s="140"/>
      <c r="AH68" s="200">
        <v>1.2999999999999999E-2</v>
      </c>
      <c r="AI68" s="140"/>
      <c r="AJ68" s="153"/>
      <c r="AK68" s="140">
        <v>4</v>
      </c>
      <c r="AL68" s="140"/>
      <c r="AM68" s="200">
        <v>3.2000000000000002E-3</v>
      </c>
      <c r="AN68" s="156"/>
      <c r="AO68" s="230">
        <v>1.6199999999999999E-2</v>
      </c>
      <c r="AP68" s="223">
        <v>320</v>
      </c>
      <c r="AQ68" s="223">
        <v>318</v>
      </c>
      <c r="AR68" s="235">
        <v>0.99399999999999999</v>
      </c>
      <c r="AS68" s="223">
        <v>215</v>
      </c>
      <c r="AT68" s="235">
        <v>0.67200000000000004</v>
      </c>
      <c r="AU68" s="223">
        <v>213</v>
      </c>
      <c r="AV68" s="232">
        <v>0.66600000000000004</v>
      </c>
      <c r="AW68" s="223">
        <v>155</v>
      </c>
      <c r="AX68" s="223">
        <v>154</v>
      </c>
      <c r="AY68" s="235">
        <v>0.99399999999999999</v>
      </c>
      <c r="AZ68" s="223">
        <v>127</v>
      </c>
      <c r="BA68" s="235">
        <v>0.81899999999999995</v>
      </c>
      <c r="BB68" s="223">
        <v>126</v>
      </c>
      <c r="BC68" s="232">
        <v>0.81299999999999994</v>
      </c>
    </row>
    <row r="69" spans="1:55" x14ac:dyDescent="0.25">
      <c r="A69" s="226">
        <v>1</v>
      </c>
      <c r="B69" s="211" t="s">
        <v>161</v>
      </c>
      <c r="C69" s="211">
        <v>90</v>
      </c>
      <c r="D69" s="211" t="s">
        <v>247</v>
      </c>
      <c r="E69" s="211">
        <v>2744</v>
      </c>
      <c r="F69" s="211">
        <v>3020</v>
      </c>
      <c r="G69" s="211"/>
      <c r="H69" s="220" t="str">
        <f>HYPERLINK("https://map.geo.admin.ch/?zoom=7&amp;E=678900&amp;N=259500&amp;layers=ch.kantone.cadastralwebmap-farbe,ch.swisstopo.amtliches-strassenverzeichnis,ch.bfs.gebaeude_wohnungs_register,KML||https://tinyurl.com/yy7ya4g9/ZH/0090_bdg_erw.kml","KML building")</f>
        <v>KML building</v>
      </c>
      <c r="I69" s="154">
        <v>0</v>
      </c>
      <c r="J69" s="243" t="s">
        <v>2597</v>
      </c>
      <c r="K69" s="153">
        <v>0</v>
      </c>
      <c r="L69" s="64">
        <v>0</v>
      </c>
      <c r="M69" s="64"/>
      <c r="N69" s="200">
        <v>0</v>
      </c>
      <c r="O69" s="155"/>
      <c r="P69" s="63"/>
      <c r="Q69" s="64">
        <v>0</v>
      </c>
      <c r="R69" s="64"/>
      <c r="S69" s="200">
        <v>0</v>
      </c>
      <c r="T69" s="155"/>
      <c r="U69" s="63"/>
      <c r="V69" s="64">
        <v>0</v>
      </c>
      <c r="W69" s="64"/>
      <c r="X69" s="200">
        <v>0</v>
      </c>
      <c r="Y69" s="155"/>
      <c r="Z69" s="63"/>
      <c r="AA69" s="64">
        <v>2</v>
      </c>
      <c r="AB69" s="64"/>
      <c r="AC69" s="200">
        <v>6.9999999999999999E-4</v>
      </c>
      <c r="AD69" s="156"/>
      <c r="AE69" s="153"/>
      <c r="AF69" s="140">
        <v>10</v>
      </c>
      <c r="AG69" s="140"/>
      <c r="AH69" s="200">
        <v>3.5999999999999999E-3</v>
      </c>
      <c r="AI69" s="140"/>
      <c r="AJ69" s="153"/>
      <c r="AK69" s="140">
        <v>0</v>
      </c>
      <c r="AL69" s="140"/>
      <c r="AM69" s="200">
        <v>0</v>
      </c>
      <c r="AN69" s="156"/>
      <c r="AO69" s="230">
        <v>4.3E-3</v>
      </c>
      <c r="AP69" s="223">
        <v>937</v>
      </c>
      <c r="AQ69" s="223">
        <v>933</v>
      </c>
      <c r="AR69" s="235">
        <v>0.996</v>
      </c>
      <c r="AS69" s="223">
        <v>671</v>
      </c>
      <c r="AT69" s="235">
        <v>0.71599999999999997</v>
      </c>
      <c r="AU69" s="223">
        <v>667</v>
      </c>
      <c r="AV69" s="232">
        <v>0.71199999999999997</v>
      </c>
      <c r="AW69" s="223">
        <v>416</v>
      </c>
      <c r="AX69" s="223">
        <v>412</v>
      </c>
      <c r="AY69" s="235">
        <v>0.99</v>
      </c>
      <c r="AZ69" s="223">
        <v>363</v>
      </c>
      <c r="BA69" s="235">
        <v>0.873</v>
      </c>
      <c r="BB69" s="223">
        <v>359</v>
      </c>
      <c r="BC69" s="232">
        <v>0.86299999999999999</v>
      </c>
    </row>
    <row r="70" spans="1:55" x14ac:dyDescent="0.25">
      <c r="A70" s="226">
        <v>1</v>
      </c>
      <c r="B70" s="211" t="s">
        <v>161</v>
      </c>
      <c r="C70" s="211">
        <v>91</v>
      </c>
      <c r="D70" s="211" t="s">
        <v>248</v>
      </c>
      <c r="E70" s="211">
        <v>1069</v>
      </c>
      <c r="F70" s="211">
        <v>1103</v>
      </c>
      <c r="G70" s="211"/>
      <c r="H70" s="220" t="str">
        <f>HYPERLINK("https://map.geo.admin.ch/?zoom=7&amp;E=670700&amp;N=262000&amp;layers=ch.kantone.cadastralwebmap-farbe,ch.swisstopo.amtliches-strassenverzeichnis,ch.bfs.gebaeude_wohnungs_register,KML||https://tinyurl.com/yy7ya4g9/ZH/0091_bdg_erw.kml","KML building")</f>
        <v>KML building</v>
      </c>
      <c r="I70" s="154">
        <v>9</v>
      </c>
      <c r="J70" s="243" t="s">
        <v>2598</v>
      </c>
      <c r="K70" s="153">
        <v>8.4190832553788595E-3</v>
      </c>
      <c r="L70" s="64">
        <v>0</v>
      </c>
      <c r="M70" s="64"/>
      <c r="N70" s="200">
        <v>0</v>
      </c>
      <c r="O70" s="155"/>
      <c r="P70" s="63"/>
      <c r="Q70" s="64">
        <v>0</v>
      </c>
      <c r="R70" s="64"/>
      <c r="S70" s="200">
        <v>0</v>
      </c>
      <c r="T70" s="155"/>
      <c r="U70" s="63"/>
      <c r="V70" s="64">
        <v>0</v>
      </c>
      <c r="W70" s="64"/>
      <c r="X70" s="200">
        <v>0</v>
      </c>
      <c r="Y70" s="155"/>
      <c r="Z70" s="63"/>
      <c r="AA70" s="64">
        <v>0</v>
      </c>
      <c r="AB70" s="64"/>
      <c r="AC70" s="200">
        <v>0</v>
      </c>
      <c r="AD70" s="156"/>
      <c r="AE70" s="153"/>
      <c r="AF70" s="140">
        <v>12</v>
      </c>
      <c r="AG70" s="140"/>
      <c r="AH70" s="200">
        <v>1.12E-2</v>
      </c>
      <c r="AI70" s="140"/>
      <c r="AJ70" s="153"/>
      <c r="AK70" s="140">
        <v>4</v>
      </c>
      <c r="AL70" s="140"/>
      <c r="AM70" s="200">
        <v>3.7000000000000002E-3</v>
      </c>
      <c r="AN70" s="156"/>
      <c r="AO70" s="230">
        <v>1.49E-2</v>
      </c>
      <c r="AP70" s="223">
        <v>260</v>
      </c>
      <c r="AQ70" s="223">
        <v>253</v>
      </c>
      <c r="AR70" s="235">
        <v>0.97299999999999998</v>
      </c>
      <c r="AS70" s="223">
        <v>196</v>
      </c>
      <c r="AT70" s="235">
        <v>0.754</v>
      </c>
      <c r="AU70" s="223">
        <v>193</v>
      </c>
      <c r="AV70" s="232">
        <v>0.74199999999999999</v>
      </c>
      <c r="AW70" s="223">
        <v>145</v>
      </c>
      <c r="AX70" s="223">
        <v>138</v>
      </c>
      <c r="AY70" s="235">
        <v>0.95199999999999996</v>
      </c>
      <c r="AZ70" s="223">
        <v>127</v>
      </c>
      <c r="BA70" s="235">
        <v>0.876</v>
      </c>
      <c r="BB70" s="223">
        <v>124</v>
      </c>
      <c r="BC70" s="232">
        <v>0.85499999999999998</v>
      </c>
    </row>
    <row r="71" spans="1:55" x14ac:dyDescent="0.25">
      <c r="A71" s="226">
        <v>1</v>
      </c>
      <c r="B71" s="211" t="s">
        <v>161</v>
      </c>
      <c r="C71" s="211">
        <v>92</v>
      </c>
      <c r="D71" s="211" t="s">
        <v>249</v>
      </c>
      <c r="E71" s="211">
        <v>1656</v>
      </c>
      <c r="F71" s="211">
        <v>1687</v>
      </c>
      <c r="G71" s="211"/>
      <c r="H71" s="220" t="str">
        <f>HYPERLINK("https://map.geo.admin.ch/?zoom=7&amp;E=681500&amp;N=259000&amp;layers=ch.kantone.cadastralwebmap-farbe,ch.swisstopo.amtliches-strassenverzeichnis,ch.bfs.gebaeude_wohnungs_register,KML||https://tinyurl.com/yy7ya4g9/ZH/0092_bdg_erw.kml","KML building")</f>
        <v>KML building</v>
      </c>
      <c r="I71" s="154">
        <v>10</v>
      </c>
      <c r="J71" s="243" t="s">
        <v>2599</v>
      </c>
      <c r="K71" s="153">
        <v>6.038647342995169E-3</v>
      </c>
      <c r="L71" s="64">
        <v>0</v>
      </c>
      <c r="M71" s="64"/>
      <c r="N71" s="200">
        <v>0</v>
      </c>
      <c r="O71" s="155"/>
      <c r="P71" s="63"/>
      <c r="Q71" s="64">
        <v>0</v>
      </c>
      <c r="R71" s="64"/>
      <c r="S71" s="200">
        <v>0</v>
      </c>
      <c r="T71" s="155"/>
      <c r="U71" s="63"/>
      <c r="V71" s="64">
        <v>0</v>
      </c>
      <c r="W71" s="64"/>
      <c r="X71" s="200">
        <v>0</v>
      </c>
      <c r="Y71" s="155"/>
      <c r="Z71" s="63"/>
      <c r="AA71" s="64">
        <v>0</v>
      </c>
      <c r="AB71" s="64"/>
      <c r="AC71" s="200">
        <v>0</v>
      </c>
      <c r="AD71" s="156"/>
      <c r="AE71" s="153"/>
      <c r="AF71" s="140">
        <v>21</v>
      </c>
      <c r="AG71" s="140"/>
      <c r="AH71" s="200">
        <v>1.2699999999999999E-2</v>
      </c>
      <c r="AI71" s="140"/>
      <c r="AJ71" s="153"/>
      <c r="AK71" s="140">
        <v>5</v>
      </c>
      <c r="AL71" s="140"/>
      <c r="AM71" s="200">
        <v>3.0000000000000001E-3</v>
      </c>
      <c r="AN71" s="156"/>
      <c r="AO71" s="230">
        <v>1.5699999999999999E-2</v>
      </c>
      <c r="AP71" s="223">
        <v>533</v>
      </c>
      <c r="AQ71" s="223">
        <v>450</v>
      </c>
      <c r="AR71" s="235">
        <v>0.84399999999999997</v>
      </c>
      <c r="AS71" s="223">
        <v>381</v>
      </c>
      <c r="AT71" s="235">
        <v>0.71499999999999997</v>
      </c>
      <c r="AU71" s="223">
        <v>375</v>
      </c>
      <c r="AV71" s="232">
        <v>0.70399999999999996</v>
      </c>
      <c r="AW71" s="223">
        <v>217</v>
      </c>
      <c r="AX71" s="223">
        <v>207</v>
      </c>
      <c r="AY71" s="235">
        <v>0.95399999999999996</v>
      </c>
      <c r="AZ71" s="223">
        <v>198</v>
      </c>
      <c r="BA71" s="235">
        <v>0.91200000000000003</v>
      </c>
      <c r="BB71" s="223">
        <v>192</v>
      </c>
      <c r="BC71" s="232">
        <v>0.88500000000000001</v>
      </c>
    </row>
    <row r="72" spans="1:55" x14ac:dyDescent="0.25">
      <c r="A72" s="226">
        <v>1</v>
      </c>
      <c r="B72" s="211" t="s">
        <v>161</v>
      </c>
      <c r="C72" s="211">
        <v>93</v>
      </c>
      <c r="D72" s="211" t="s">
        <v>250</v>
      </c>
      <c r="E72" s="211">
        <v>642</v>
      </c>
      <c r="F72" s="211">
        <v>650</v>
      </c>
      <c r="G72" s="211"/>
      <c r="H72" s="220" t="str">
        <f>HYPERLINK("https://map.geo.admin.ch/?zoom=7&amp;E=672900&amp;N=261700&amp;layers=ch.kantone.cadastralwebmap-farbe,ch.swisstopo.amtliches-strassenverzeichnis,ch.bfs.gebaeude_wohnungs_register,KML||https://tinyurl.com/yy7ya4g9/ZH/0093_bdg_erw.kml","KML building")</f>
        <v>KML building</v>
      </c>
      <c r="I72" s="154">
        <v>0</v>
      </c>
      <c r="J72" s="243" t="s">
        <v>2600</v>
      </c>
      <c r="K72" s="153">
        <v>0</v>
      </c>
      <c r="L72" s="64">
        <v>0</v>
      </c>
      <c r="M72" s="64"/>
      <c r="N72" s="200">
        <v>0</v>
      </c>
      <c r="O72" s="155"/>
      <c r="P72" s="63"/>
      <c r="Q72" s="64">
        <v>0</v>
      </c>
      <c r="R72" s="64"/>
      <c r="S72" s="200">
        <v>0</v>
      </c>
      <c r="T72" s="155"/>
      <c r="U72" s="63"/>
      <c r="V72" s="64">
        <v>0</v>
      </c>
      <c r="W72" s="64"/>
      <c r="X72" s="200">
        <v>0</v>
      </c>
      <c r="Y72" s="155"/>
      <c r="Z72" s="63"/>
      <c r="AA72" s="64">
        <v>0</v>
      </c>
      <c r="AB72" s="64"/>
      <c r="AC72" s="200">
        <v>0</v>
      </c>
      <c r="AD72" s="156"/>
      <c r="AE72" s="153"/>
      <c r="AF72" s="140">
        <v>11</v>
      </c>
      <c r="AG72" s="140"/>
      <c r="AH72" s="200">
        <v>1.7100000000000001E-2</v>
      </c>
      <c r="AI72" s="140"/>
      <c r="AJ72" s="153"/>
      <c r="AK72" s="140">
        <v>1</v>
      </c>
      <c r="AL72" s="140"/>
      <c r="AM72" s="200">
        <v>1.6000000000000001E-3</v>
      </c>
      <c r="AN72" s="156"/>
      <c r="AO72" s="230">
        <v>1.8700000000000001E-2</v>
      </c>
      <c r="AP72" s="223">
        <v>161</v>
      </c>
      <c r="AQ72" s="223">
        <v>150</v>
      </c>
      <c r="AR72" s="235">
        <v>0.93200000000000005</v>
      </c>
      <c r="AS72" s="223">
        <v>125</v>
      </c>
      <c r="AT72" s="235">
        <v>0.77600000000000002</v>
      </c>
      <c r="AU72" s="223">
        <v>118</v>
      </c>
      <c r="AV72" s="232">
        <v>0.73299999999999998</v>
      </c>
      <c r="AW72" s="223">
        <v>81</v>
      </c>
      <c r="AX72" s="223">
        <v>75</v>
      </c>
      <c r="AY72" s="235">
        <v>0.92600000000000005</v>
      </c>
      <c r="AZ72" s="223">
        <v>71</v>
      </c>
      <c r="BA72" s="235">
        <v>0.877</v>
      </c>
      <c r="BB72" s="223">
        <v>65</v>
      </c>
      <c r="BC72" s="232">
        <v>0.80200000000000005</v>
      </c>
    </row>
    <row r="73" spans="1:55" x14ac:dyDescent="0.25">
      <c r="A73" s="226">
        <v>1</v>
      </c>
      <c r="B73" s="211" t="s">
        <v>161</v>
      </c>
      <c r="C73" s="211">
        <v>94</v>
      </c>
      <c r="D73" s="211" t="s">
        <v>251</v>
      </c>
      <c r="E73" s="211">
        <v>980</v>
      </c>
      <c r="F73" s="211">
        <v>996</v>
      </c>
      <c r="G73" s="211"/>
      <c r="H73" s="220" t="str">
        <f>HYPERLINK("https://map.geo.admin.ch/?zoom=7&amp;E=671500&amp;N=257200&amp;layers=ch.kantone.cadastralwebmap-farbe,ch.swisstopo.amtliches-strassenverzeichnis,ch.bfs.gebaeude_wohnungs_register,KML||https://tinyurl.com/yy7ya4g9/ZH/0094_bdg_erw.kml","KML building")</f>
        <v>KML building</v>
      </c>
      <c r="I73" s="154">
        <v>5</v>
      </c>
      <c r="J73" s="243" t="s">
        <v>2601</v>
      </c>
      <c r="K73" s="153">
        <v>5.1020408163265302E-3</v>
      </c>
      <c r="L73" s="64">
        <v>0</v>
      </c>
      <c r="M73" s="64"/>
      <c r="N73" s="200">
        <v>0</v>
      </c>
      <c r="O73" s="155"/>
      <c r="P73" s="63"/>
      <c r="Q73" s="64">
        <v>0</v>
      </c>
      <c r="R73" s="64"/>
      <c r="S73" s="200">
        <v>0</v>
      </c>
      <c r="T73" s="155"/>
      <c r="U73" s="63"/>
      <c r="V73" s="64">
        <v>0</v>
      </c>
      <c r="W73" s="64"/>
      <c r="X73" s="200">
        <v>0</v>
      </c>
      <c r="Y73" s="155"/>
      <c r="Z73" s="63"/>
      <c r="AA73" s="64">
        <v>0</v>
      </c>
      <c r="AB73" s="64"/>
      <c r="AC73" s="200">
        <v>0</v>
      </c>
      <c r="AD73" s="156"/>
      <c r="AE73" s="153"/>
      <c r="AF73" s="140">
        <v>4</v>
      </c>
      <c r="AG73" s="140"/>
      <c r="AH73" s="200">
        <v>4.1000000000000003E-3</v>
      </c>
      <c r="AI73" s="140"/>
      <c r="AJ73" s="153"/>
      <c r="AK73" s="140">
        <v>5</v>
      </c>
      <c r="AL73" s="140"/>
      <c r="AM73" s="200">
        <v>5.1000000000000004E-3</v>
      </c>
      <c r="AN73" s="156"/>
      <c r="AO73" s="230">
        <v>9.1999999999999998E-3</v>
      </c>
      <c r="AP73" s="223">
        <v>373</v>
      </c>
      <c r="AQ73" s="223">
        <v>310</v>
      </c>
      <c r="AR73" s="235">
        <v>0.83099999999999996</v>
      </c>
      <c r="AS73" s="223">
        <v>282</v>
      </c>
      <c r="AT73" s="235">
        <v>0.75600000000000001</v>
      </c>
      <c r="AU73" s="223">
        <v>281</v>
      </c>
      <c r="AV73" s="232">
        <v>0.753</v>
      </c>
      <c r="AW73" s="223">
        <v>239</v>
      </c>
      <c r="AX73" s="223">
        <v>196</v>
      </c>
      <c r="AY73" s="235">
        <v>0.82</v>
      </c>
      <c r="AZ73" s="223">
        <v>191</v>
      </c>
      <c r="BA73" s="235">
        <v>0.79900000000000004</v>
      </c>
      <c r="BB73" s="223">
        <v>190</v>
      </c>
      <c r="BC73" s="232">
        <v>0.79500000000000004</v>
      </c>
    </row>
    <row r="74" spans="1:55" x14ac:dyDescent="0.25">
      <c r="A74" s="226">
        <v>1</v>
      </c>
      <c r="B74" s="211" t="s">
        <v>161</v>
      </c>
      <c r="C74" s="211">
        <v>95</v>
      </c>
      <c r="D74" s="211" t="s">
        <v>252</v>
      </c>
      <c r="E74" s="211">
        <v>163</v>
      </c>
      <c r="F74" s="211">
        <v>174</v>
      </c>
      <c r="G74" s="211"/>
      <c r="H74" s="220" t="str">
        <f>HYPERLINK("https://map.geo.admin.ch/?zoom=7&amp;E=675400&amp;N=259600&amp;layers=ch.kantone.cadastralwebmap-farbe,ch.swisstopo.amtliches-strassenverzeichnis,ch.bfs.gebaeude_wohnungs_register,KML||https://tinyurl.com/yy7ya4g9/ZH/0095_bdg_erw.kml","KML building")</f>
        <v>KML building</v>
      </c>
      <c r="I74" s="154">
        <v>0</v>
      </c>
      <c r="J74" s="243" t="s">
        <v>2602</v>
      </c>
      <c r="K74" s="153">
        <v>0</v>
      </c>
      <c r="L74" s="64">
        <v>0</v>
      </c>
      <c r="M74" s="64"/>
      <c r="N74" s="200">
        <v>0</v>
      </c>
      <c r="O74" s="155"/>
      <c r="P74" s="63"/>
      <c r="Q74" s="64">
        <v>0</v>
      </c>
      <c r="R74" s="64"/>
      <c r="S74" s="200">
        <v>0</v>
      </c>
      <c r="T74" s="155"/>
      <c r="U74" s="63"/>
      <c r="V74" s="64">
        <v>0</v>
      </c>
      <c r="W74" s="64"/>
      <c r="X74" s="200">
        <v>0</v>
      </c>
      <c r="Y74" s="155"/>
      <c r="Z74" s="63"/>
      <c r="AA74" s="64">
        <v>0</v>
      </c>
      <c r="AB74" s="64"/>
      <c r="AC74" s="200">
        <v>0</v>
      </c>
      <c r="AD74" s="156"/>
      <c r="AE74" s="153"/>
      <c r="AF74" s="140">
        <v>0</v>
      </c>
      <c r="AG74" s="140"/>
      <c r="AH74" s="200">
        <v>0</v>
      </c>
      <c r="AI74" s="140"/>
      <c r="AJ74" s="153"/>
      <c r="AK74" s="140">
        <v>0</v>
      </c>
      <c r="AL74" s="140"/>
      <c r="AM74" s="200">
        <v>0</v>
      </c>
      <c r="AN74" s="156"/>
      <c r="AO74" s="230">
        <v>0</v>
      </c>
      <c r="AP74" s="223">
        <v>49</v>
      </c>
      <c r="AQ74" s="223">
        <v>49</v>
      </c>
      <c r="AR74" s="235">
        <v>1</v>
      </c>
      <c r="AS74" s="223">
        <v>36</v>
      </c>
      <c r="AT74" s="235">
        <v>0.73499999999999999</v>
      </c>
      <c r="AU74" s="223">
        <v>36</v>
      </c>
      <c r="AV74" s="232">
        <v>0.73499999999999999</v>
      </c>
      <c r="AW74" s="223">
        <v>25</v>
      </c>
      <c r="AX74" s="223">
        <v>25</v>
      </c>
      <c r="AY74" s="235">
        <v>1</v>
      </c>
      <c r="AZ74" s="223">
        <v>24</v>
      </c>
      <c r="BA74" s="235">
        <v>0.96</v>
      </c>
      <c r="BB74" s="223">
        <v>24</v>
      </c>
      <c r="BC74" s="232">
        <v>0.96</v>
      </c>
    </row>
    <row r="75" spans="1:55" x14ac:dyDescent="0.25">
      <c r="A75" s="226">
        <v>2</v>
      </c>
      <c r="B75" s="211" t="s">
        <v>161</v>
      </c>
      <c r="C75" s="211">
        <v>96</v>
      </c>
      <c r="D75" s="211" t="s">
        <v>253</v>
      </c>
      <c r="E75" s="211">
        <v>3401</v>
      </c>
      <c r="F75" s="211">
        <v>3478</v>
      </c>
      <c r="G75" s="211"/>
      <c r="H75" s="220" t="str">
        <f>HYPERLINK("https://map.geo.admin.ch/?zoom=7&amp;E=677500&amp;N=253800&amp;layers=ch.kantone.cadastralwebmap-farbe,ch.swisstopo.amtliches-strassenverzeichnis,ch.bfs.gebaeude_wohnungs_register,KML||https://tinyurl.com/yy7ya4g9/ZH/0096_bdg_erw.kml","KML building")</f>
        <v>KML building</v>
      </c>
      <c r="I75" s="154">
        <v>6</v>
      </c>
      <c r="J75" s="243" t="s">
        <v>2603</v>
      </c>
      <c r="K75" s="153">
        <v>1.7641870038224052E-3</v>
      </c>
      <c r="L75" s="64">
        <v>0</v>
      </c>
      <c r="M75" s="64"/>
      <c r="N75" s="200">
        <v>0</v>
      </c>
      <c r="O75" s="155"/>
      <c r="P75" s="63"/>
      <c r="Q75" s="64">
        <v>0</v>
      </c>
      <c r="R75" s="64"/>
      <c r="S75" s="200">
        <v>0</v>
      </c>
      <c r="T75" s="155"/>
      <c r="U75" s="63"/>
      <c r="V75" s="64">
        <v>0</v>
      </c>
      <c r="W75" s="64"/>
      <c r="X75" s="200">
        <v>0</v>
      </c>
      <c r="Y75" s="155"/>
      <c r="Z75" s="63"/>
      <c r="AA75" s="64">
        <v>2</v>
      </c>
      <c r="AB75" s="64"/>
      <c r="AC75" s="200">
        <v>5.9999999999999995E-4</v>
      </c>
      <c r="AD75" s="156"/>
      <c r="AE75" s="153"/>
      <c r="AF75" s="140">
        <v>33</v>
      </c>
      <c r="AG75" s="140"/>
      <c r="AH75" s="200">
        <v>9.7000000000000003E-3</v>
      </c>
      <c r="AI75" s="140"/>
      <c r="AJ75" s="153"/>
      <c r="AK75" s="140">
        <v>12</v>
      </c>
      <c r="AL75" s="140"/>
      <c r="AM75" s="200">
        <v>3.5000000000000001E-3</v>
      </c>
      <c r="AN75" s="156"/>
      <c r="AO75" s="230">
        <v>1.38E-2</v>
      </c>
      <c r="AP75" s="223">
        <v>985</v>
      </c>
      <c r="AQ75" s="223">
        <v>745</v>
      </c>
      <c r="AR75" s="235">
        <v>0.75600000000000001</v>
      </c>
      <c r="AS75" s="223">
        <v>612</v>
      </c>
      <c r="AT75" s="235">
        <v>0.621</v>
      </c>
      <c r="AU75" s="223">
        <v>504</v>
      </c>
      <c r="AV75" s="232">
        <v>0.51200000000000001</v>
      </c>
      <c r="AW75" s="223">
        <v>559</v>
      </c>
      <c r="AX75" s="223">
        <v>409</v>
      </c>
      <c r="AY75" s="235">
        <v>0.73199999999999998</v>
      </c>
      <c r="AZ75" s="223">
        <v>440</v>
      </c>
      <c r="BA75" s="235">
        <v>0.78700000000000003</v>
      </c>
      <c r="BB75" s="223">
        <v>357</v>
      </c>
      <c r="BC75" s="232">
        <v>0.63900000000000001</v>
      </c>
    </row>
    <row r="76" spans="1:55" x14ac:dyDescent="0.25">
      <c r="A76" s="226">
        <v>2</v>
      </c>
      <c r="B76" s="211" t="s">
        <v>161</v>
      </c>
      <c r="C76" s="211">
        <v>97</v>
      </c>
      <c r="D76" s="211" t="s">
        <v>254</v>
      </c>
      <c r="E76" s="211">
        <v>2216</v>
      </c>
      <c r="F76" s="211">
        <v>2229</v>
      </c>
      <c r="G76" s="211"/>
      <c r="H76" s="220" t="str">
        <f>HYPERLINK("https://map.geo.admin.ch/?zoom=7&amp;E=682400&amp;N=256200&amp;layers=ch.kantone.cadastralwebmap-farbe,ch.swisstopo.amtliches-strassenverzeichnis,ch.bfs.gebaeude_wohnungs_register,KML||https://tinyurl.com/yy7ya4g9/ZH/0097_bdg_erw.kml","KML building")</f>
        <v>KML building</v>
      </c>
      <c r="I76" s="154">
        <v>0</v>
      </c>
      <c r="J76" s="243" t="s">
        <v>2604</v>
      </c>
      <c r="K76" s="153">
        <v>0</v>
      </c>
      <c r="L76" s="64">
        <v>0</v>
      </c>
      <c r="M76" s="64"/>
      <c r="N76" s="200">
        <v>0</v>
      </c>
      <c r="O76" s="155"/>
      <c r="P76" s="63"/>
      <c r="Q76" s="64">
        <v>0</v>
      </c>
      <c r="R76" s="64"/>
      <c r="S76" s="200">
        <v>0</v>
      </c>
      <c r="T76" s="155"/>
      <c r="U76" s="63"/>
      <c r="V76" s="64">
        <v>0</v>
      </c>
      <c r="W76" s="64"/>
      <c r="X76" s="200">
        <v>0</v>
      </c>
      <c r="Y76" s="155"/>
      <c r="Z76" s="63"/>
      <c r="AA76" s="64">
        <v>14</v>
      </c>
      <c r="AB76" s="64"/>
      <c r="AC76" s="200">
        <v>6.3E-3</v>
      </c>
      <c r="AD76" s="156"/>
      <c r="AE76" s="153"/>
      <c r="AF76" s="140">
        <v>43</v>
      </c>
      <c r="AG76" s="140"/>
      <c r="AH76" s="200">
        <v>1.9400000000000001E-2</v>
      </c>
      <c r="AI76" s="140"/>
      <c r="AJ76" s="153"/>
      <c r="AK76" s="140">
        <v>6</v>
      </c>
      <c r="AL76" s="140"/>
      <c r="AM76" s="200">
        <v>2.7000000000000001E-3</v>
      </c>
      <c r="AN76" s="156"/>
      <c r="AO76" s="230">
        <v>2.8400000000000002E-2</v>
      </c>
      <c r="AP76" s="223">
        <v>1001</v>
      </c>
      <c r="AQ76" s="223">
        <v>994</v>
      </c>
      <c r="AR76" s="235">
        <v>0.99299999999999999</v>
      </c>
      <c r="AS76" s="223">
        <v>651</v>
      </c>
      <c r="AT76" s="235">
        <v>0.65</v>
      </c>
      <c r="AU76" s="223">
        <v>646</v>
      </c>
      <c r="AV76" s="232">
        <v>0.64500000000000002</v>
      </c>
      <c r="AW76" s="223">
        <v>462</v>
      </c>
      <c r="AX76" s="223">
        <v>458</v>
      </c>
      <c r="AY76" s="235">
        <v>0.99099999999999999</v>
      </c>
      <c r="AZ76" s="223">
        <v>410</v>
      </c>
      <c r="BA76" s="235">
        <v>0.88700000000000001</v>
      </c>
      <c r="BB76" s="223">
        <v>407</v>
      </c>
      <c r="BC76" s="232">
        <v>0.88100000000000001</v>
      </c>
    </row>
    <row r="77" spans="1:55" x14ac:dyDescent="0.25">
      <c r="A77" s="226">
        <v>1</v>
      </c>
      <c r="B77" s="211" t="s">
        <v>161</v>
      </c>
      <c r="C77" s="211">
        <v>98</v>
      </c>
      <c r="D77" s="211" t="s">
        <v>255</v>
      </c>
      <c r="E77" s="211">
        <v>406</v>
      </c>
      <c r="F77" s="211">
        <v>411</v>
      </c>
      <c r="G77" s="211"/>
      <c r="H77" s="220" t="str">
        <f>HYPERLINK("https://map.geo.admin.ch/?zoom=7&amp;E=672100&amp;N=261200&amp;layers=ch.kantone.cadastralwebmap-farbe,ch.swisstopo.amtliches-strassenverzeichnis,ch.bfs.gebaeude_wohnungs_register,KML||https://tinyurl.com/yy7ya4g9/ZH/0098_bdg_erw.kml","KML building")</f>
        <v>KML building</v>
      </c>
      <c r="I77" s="154">
        <v>1</v>
      </c>
      <c r="J77" s="243" t="s">
        <v>2605</v>
      </c>
      <c r="K77" s="153">
        <v>2.4630541871921183E-3</v>
      </c>
      <c r="L77" s="64">
        <v>0</v>
      </c>
      <c r="M77" s="64"/>
      <c r="N77" s="200">
        <v>0</v>
      </c>
      <c r="O77" s="155"/>
      <c r="P77" s="63"/>
      <c r="Q77" s="64">
        <v>0</v>
      </c>
      <c r="R77" s="64"/>
      <c r="S77" s="200">
        <v>0</v>
      </c>
      <c r="T77" s="155"/>
      <c r="U77" s="63"/>
      <c r="V77" s="64">
        <v>0</v>
      </c>
      <c r="W77" s="64"/>
      <c r="X77" s="200">
        <v>0</v>
      </c>
      <c r="Y77" s="155"/>
      <c r="Z77" s="63"/>
      <c r="AA77" s="64">
        <v>0</v>
      </c>
      <c r="AB77" s="64"/>
      <c r="AC77" s="200">
        <v>0</v>
      </c>
      <c r="AD77" s="156"/>
      <c r="AE77" s="153"/>
      <c r="AF77" s="140">
        <v>2</v>
      </c>
      <c r="AG77" s="140"/>
      <c r="AH77" s="200">
        <v>4.8999999999999998E-3</v>
      </c>
      <c r="AI77" s="140"/>
      <c r="AJ77" s="153"/>
      <c r="AK77" s="140">
        <v>0</v>
      </c>
      <c r="AL77" s="140"/>
      <c r="AM77" s="200">
        <v>0</v>
      </c>
      <c r="AN77" s="156"/>
      <c r="AO77" s="230">
        <v>4.8999999999999998E-3</v>
      </c>
      <c r="AP77" s="223">
        <v>151</v>
      </c>
      <c r="AQ77" s="223">
        <v>114</v>
      </c>
      <c r="AR77" s="235">
        <v>0.755</v>
      </c>
      <c r="AS77" s="223">
        <v>108</v>
      </c>
      <c r="AT77" s="235">
        <v>0.71499999999999997</v>
      </c>
      <c r="AU77" s="223">
        <v>90</v>
      </c>
      <c r="AV77" s="232">
        <v>0.59599999999999997</v>
      </c>
      <c r="AW77" s="223">
        <v>80</v>
      </c>
      <c r="AX77" s="223">
        <v>73</v>
      </c>
      <c r="AY77" s="235">
        <v>0.91300000000000003</v>
      </c>
      <c r="AZ77" s="223">
        <v>74</v>
      </c>
      <c r="BA77" s="235">
        <v>0.92500000000000004</v>
      </c>
      <c r="BB77" s="223">
        <v>70</v>
      </c>
      <c r="BC77" s="232">
        <v>0.875</v>
      </c>
    </row>
    <row r="78" spans="1:55" x14ac:dyDescent="0.25">
      <c r="A78" s="226">
        <v>1</v>
      </c>
      <c r="B78" s="211" t="s">
        <v>161</v>
      </c>
      <c r="C78" s="211">
        <v>99</v>
      </c>
      <c r="D78" s="211" t="s">
        <v>256</v>
      </c>
      <c r="E78" s="211">
        <v>525</v>
      </c>
      <c r="F78" s="211">
        <v>532</v>
      </c>
      <c r="G78" s="211"/>
      <c r="H78" s="220" t="str">
        <f>HYPERLINK("https://map.geo.admin.ch/?zoom=7&amp;E=673700&amp;N=261500&amp;layers=ch.kantone.cadastralwebmap-farbe,ch.swisstopo.amtliches-strassenverzeichnis,ch.bfs.gebaeude_wohnungs_register,KML||https://tinyurl.com/yy7ya4g9/ZH/0099_bdg_erw.kml","KML building")</f>
        <v>KML building</v>
      </c>
      <c r="I78" s="154">
        <v>3</v>
      </c>
      <c r="J78" s="243" t="s">
        <v>2606</v>
      </c>
      <c r="K78" s="153">
        <v>5.7142857142857143E-3</v>
      </c>
      <c r="L78" s="64">
        <v>0</v>
      </c>
      <c r="M78" s="64"/>
      <c r="N78" s="200">
        <v>0</v>
      </c>
      <c r="O78" s="155"/>
      <c r="P78" s="63"/>
      <c r="Q78" s="64">
        <v>0</v>
      </c>
      <c r="R78" s="64"/>
      <c r="S78" s="200">
        <v>0</v>
      </c>
      <c r="T78" s="155"/>
      <c r="U78" s="63"/>
      <c r="V78" s="64">
        <v>0</v>
      </c>
      <c r="W78" s="64"/>
      <c r="X78" s="200">
        <v>0</v>
      </c>
      <c r="Y78" s="155"/>
      <c r="Z78" s="63"/>
      <c r="AA78" s="64">
        <v>0</v>
      </c>
      <c r="AB78" s="64"/>
      <c r="AC78" s="200">
        <v>0</v>
      </c>
      <c r="AD78" s="156"/>
      <c r="AE78" s="153"/>
      <c r="AF78" s="140">
        <v>4</v>
      </c>
      <c r="AG78" s="140"/>
      <c r="AH78" s="200">
        <v>7.6E-3</v>
      </c>
      <c r="AI78" s="140"/>
      <c r="AJ78" s="153"/>
      <c r="AK78" s="140">
        <v>0</v>
      </c>
      <c r="AL78" s="140"/>
      <c r="AM78" s="200">
        <v>0</v>
      </c>
      <c r="AN78" s="156"/>
      <c r="AO78" s="230">
        <v>7.6E-3</v>
      </c>
      <c r="AP78" s="223">
        <v>149</v>
      </c>
      <c r="AQ78" s="223">
        <v>134</v>
      </c>
      <c r="AR78" s="235">
        <v>0.89900000000000002</v>
      </c>
      <c r="AS78" s="223">
        <v>120</v>
      </c>
      <c r="AT78" s="235">
        <v>0.80500000000000005</v>
      </c>
      <c r="AU78" s="223">
        <v>118</v>
      </c>
      <c r="AV78" s="232">
        <v>0.79200000000000004</v>
      </c>
      <c r="AW78" s="223">
        <v>64</v>
      </c>
      <c r="AX78" s="223">
        <v>60</v>
      </c>
      <c r="AY78" s="235">
        <v>0.93799999999999994</v>
      </c>
      <c r="AZ78" s="223">
        <v>59</v>
      </c>
      <c r="BA78" s="235">
        <v>0.92200000000000004</v>
      </c>
      <c r="BB78" s="223">
        <v>58</v>
      </c>
      <c r="BC78" s="232">
        <v>0.90600000000000003</v>
      </c>
    </row>
    <row r="79" spans="1:55" x14ac:dyDescent="0.25">
      <c r="A79" s="226">
        <v>1</v>
      </c>
      <c r="B79" s="211" t="s">
        <v>161</v>
      </c>
      <c r="C79" s="211">
        <v>100</v>
      </c>
      <c r="D79" s="211" t="s">
        <v>257</v>
      </c>
      <c r="E79" s="211">
        <v>1096</v>
      </c>
      <c r="F79" s="211">
        <v>1157</v>
      </c>
      <c r="G79" s="211"/>
      <c r="H79" s="220" t="str">
        <f>HYPERLINK("https://map.geo.admin.ch/?zoom=7&amp;E=677500&amp;N=264700&amp;layers=ch.kantone.cadastralwebmap-farbe,ch.swisstopo.amtliches-strassenverzeichnis,ch.bfs.gebaeude_wohnungs_register,KML||https://tinyurl.com/yy7ya4g9/ZH/0100_bdg_erw.kml","KML building")</f>
        <v>KML building</v>
      </c>
      <c r="I79" s="154">
        <v>0</v>
      </c>
      <c r="J79" s="243" t="s">
        <v>2607</v>
      </c>
      <c r="K79" s="153">
        <v>0</v>
      </c>
      <c r="L79" s="64">
        <v>0</v>
      </c>
      <c r="M79" s="64"/>
      <c r="N79" s="200">
        <v>0</v>
      </c>
      <c r="O79" s="155"/>
      <c r="P79" s="63"/>
      <c r="Q79" s="64">
        <v>0</v>
      </c>
      <c r="R79" s="64"/>
      <c r="S79" s="200">
        <v>0</v>
      </c>
      <c r="T79" s="155"/>
      <c r="U79" s="63"/>
      <c r="V79" s="64">
        <v>0</v>
      </c>
      <c r="W79" s="64"/>
      <c r="X79" s="200">
        <v>0</v>
      </c>
      <c r="Y79" s="155"/>
      <c r="Z79" s="63"/>
      <c r="AA79" s="64">
        <v>0</v>
      </c>
      <c r="AB79" s="64"/>
      <c r="AC79" s="200">
        <v>0</v>
      </c>
      <c r="AD79" s="156"/>
      <c r="AE79" s="153"/>
      <c r="AF79" s="140">
        <v>1</v>
      </c>
      <c r="AG79" s="140"/>
      <c r="AH79" s="200">
        <v>8.9999999999999998E-4</v>
      </c>
      <c r="AI79" s="140"/>
      <c r="AJ79" s="153"/>
      <c r="AK79" s="140">
        <v>28</v>
      </c>
      <c r="AL79" s="140"/>
      <c r="AM79" s="200">
        <v>2.5499999999999998E-2</v>
      </c>
      <c r="AN79" s="156"/>
      <c r="AO79" s="230">
        <v>2.64E-2</v>
      </c>
      <c r="AP79" s="223">
        <v>443</v>
      </c>
      <c r="AQ79" s="223">
        <v>443</v>
      </c>
      <c r="AR79" s="235">
        <v>1</v>
      </c>
      <c r="AS79" s="223">
        <v>321</v>
      </c>
      <c r="AT79" s="235">
        <v>0.72499999999999998</v>
      </c>
      <c r="AU79" s="223">
        <v>321</v>
      </c>
      <c r="AV79" s="232">
        <v>0.72499999999999998</v>
      </c>
      <c r="AW79" s="223">
        <v>238</v>
      </c>
      <c r="AX79" s="223">
        <v>238</v>
      </c>
      <c r="AY79" s="235">
        <v>1</v>
      </c>
      <c r="AZ79" s="223">
        <v>213</v>
      </c>
      <c r="BA79" s="235">
        <v>0.89500000000000002</v>
      </c>
      <c r="BB79" s="223">
        <v>213</v>
      </c>
      <c r="BC79" s="232">
        <v>0.89500000000000002</v>
      </c>
    </row>
    <row r="80" spans="1:55" x14ac:dyDescent="0.25">
      <c r="A80" s="226">
        <v>1</v>
      </c>
      <c r="B80" s="211" t="s">
        <v>161</v>
      </c>
      <c r="C80" s="211">
        <v>101</v>
      </c>
      <c r="D80" s="211" t="s">
        <v>258</v>
      </c>
      <c r="E80" s="211">
        <v>1183</v>
      </c>
      <c r="F80" s="211">
        <v>1200</v>
      </c>
      <c r="G80" s="211"/>
      <c r="H80" s="220" t="str">
        <f>HYPERLINK("https://map.geo.admin.ch/?zoom=7&amp;E=676600&amp;N=261500&amp;layers=ch.kantone.cadastralwebmap-farbe,ch.swisstopo.amtliches-strassenverzeichnis,ch.bfs.gebaeude_wohnungs_register,KML||https://tinyurl.com/yy7ya4g9/ZH/0101_bdg_erw.kml","KML building")</f>
        <v>KML building</v>
      </c>
      <c r="I80" s="154">
        <v>1</v>
      </c>
      <c r="J80" s="243" t="s">
        <v>2608</v>
      </c>
      <c r="K80" s="153">
        <v>8.4530853761622987E-4</v>
      </c>
      <c r="L80" s="64">
        <v>0</v>
      </c>
      <c r="M80" s="64"/>
      <c r="N80" s="200">
        <v>0</v>
      </c>
      <c r="O80" s="155"/>
      <c r="P80" s="63"/>
      <c r="Q80" s="64">
        <v>0</v>
      </c>
      <c r="R80" s="64"/>
      <c r="S80" s="200">
        <v>0</v>
      </c>
      <c r="T80" s="155"/>
      <c r="U80" s="63"/>
      <c r="V80" s="64">
        <v>1</v>
      </c>
      <c r="W80" s="64"/>
      <c r="X80" s="200">
        <v>8.0000000000000004E-4</v>
      </c>
      <c r="Y80" s="155"/>
      <c r="Z80" s="63"/>
      <c r="AA80" s="64">
        <v>0</v>
      </c>
      <c r="AB80" s="64"/>
      <c r="AC80" s="200">
        <v>0</v>
      </c>
      <c r="AD80" s="156"/>
      <c r="AE80" s="153"/>
      <c r="AF80" s="140">
        <v>10</v>
      </c>
      <c r="AG80" s="140"/>
      <c r="AH80" s="200">
        <v>8.5000000000000006E-3</v>
      </c>
      <c r="AI80" s="140"/>
      <c r="AJ80" s="153"/>
      <c r="AK80" s="140">
        <v>9</v>
      </c>
      <c r="AL80" s="140"/>
      <c r="AM80" s="200">
        <v>7.6E-3</v>
      </c>
      <c r="AN80" s="156"/>
      <c r="AO80" s="230">
        <v>1.6900000000000002E-2</v>
      </c>
      <c r="AP80" s="223">
        <v>438</v>
      </c>
      <c r="AQ80" s="223">
        <v>436</v>
      </c>
      <c r="AR80" s="235">
        <v>0.995</v>
      </c>
      <c r="AS80" s="223">
        <v>310</v>
      </c>
      <c r="AT80" s="235">
        <v>0.70799999999999996</v>
      </c>
      <c r="AU80" s="223">
        <v>309</v>
      </c>
      <c r="AV80" s="232">
        <v>0.70499999999999996</v>
      </c>
      <c r="AW80" s="223">
        <v>230</v>
      </c>
      <c r="AX80" s="223">
        <v>230</v>
      </c>
      <c r="AY80" s="235">
        <v>1</v>
      </c>
      <c r="AZ80" s="223">
        <v>188</v>
      </c>
      <c r="BA80" s="235">
        <v>0.81699999999999995</v>
      </c>
      <c r="BB80" s="223">
        <v>188</v>
      </c>
      <c r="BC80" s="232">
        <v>0.81699999999999995</v>
      </c>
    </row>
    <row r="81" spans="1:55" x14ac:dyDescent="0.25">
      <c r="A81" s="226">
        <v>1</v>
      </c>
      <c r="B81" s="211" t="s">
        <v>161</v>
      </c>
      <c r="C81" s="211">
        <v>102</v>
      </c>
      <c r="D81" s="211" t="s">
        <v>259</v>
      </c>
      <c r="E81" s="211">
        <v>673</v>
      </c>
      <c r="F81" s="211">
        <v>691</v>
      </c>
      <c r="G81" s="211"/>
      <c r="H81" s="220" t="str">
        <f>HYPERLINK("https://map.geo.admin.ch/?zoom=7&amp;E=675200&amp;N=267800&amp;layers=ch.kantone.cadastralwebmap-farbe,ch.swisstopo.amtliches-strassenverzeichnis,ch.bfs.gebaeude_wohnungs_register,KML||https://tinyurl.com/yy7ya4g9/ZH/0102_bdg_erw.kml","KML building")</f>
        <v>KML building</v>
      </c>
      <c r="I81" s="154">
        <v>0</v>
      </c>
      <c r="J81" s="243" t="s">
        <v>2609</v>
      </c>
      <c r="K81" s="153">
        <v>0</v>
      </c>
      <c r="L81" s="64">
        <v>0</v>
      </c>
      <c r="M81" s="64"/>
      <c r="N81" s="200">
        <v>0</v>
      </c>
      <c r="O81" s="155"/>
      <c r="P81" s="63"/>
      <c r="Q81" s="64">
        <v>0</v>
      </c>
      <c r="R81" s="64"/>
      <c r="S81" s="200">
        <v>0</v>
      </c>
      <c r="T81" s="155"/>
      <c r="U81" s="63"/>
      <c r="V81" s="64">
        <v>0</v>
      </c>
      <c r="W81" s="64"/>
      <c r="X81" s="200">
        <v>0</v>
      </c>
      <c r="Y81" s="155"/>
      <c r="Z81" s="63"/>
      <c r="AA81" s="64">
        <v>0</v>
      </c>
      <c r="AB81" s="64"/>
      <c r="AC81" s="200">
        <v>0</v>
      </c>
      <c r="AD81" s="156"/>
      <c r="AE81" s="153"/>
      <c r="AF81" s="140">
        <v>0</v>
      </c>
      <c r="AG81" s="140"/>
      <c r="AH81" s="200">
        <v>0</v>
      </c>
      <c r="AI81" s="140"/>
      <c r="AJ81" s="153"/>
      <c r="AK81" s="140">
        <v>0</v>
      </c>
      <c r="AL81" s="140"/>
      <c r="AM81" s="200">
        <v>0</v>
      </c>
      <c r="AN81" s="156"/>
      <c r="AO81" s="230">
        <v>0</v>
      </c>
      <c r="AP81" s="223">
        <v>267</v>
      </c>
      <c r="AQ81" s="223">
        <v>257</v>
      </c>
      <c r="AR81" s="235">
        <v>0.96299999999999997</v>
      </c>
      <c r="AS81" s="223">
        <v>189</v>
      </c>
      <c r="AT81" s="235">
        <v>0.70799999999999996</v>
      </c>
      <c r="AU81" s="223">
        <v>180</v>
      </c>
      <c r="AV81" s="232">
        <v>0.67400000000000004</v>
      </c>
      <c r="AW81" s="223">
        <v>151</v>
      </c>
      <c r="AX81" s="223">
        <v>145</v>
      </c>
      <c r="AY81" s="235">
        <v>0.96</v>
      </c>
      <c r="AZ81" s="223">
        <v>130</v>
      </c>
      <c r="BA81" s="235">
        <v>0.86099999999999999</v>
      </c>
      <c r="BB81" s="223">
        <v>125</v>
      </c>
      <c r="BC81" s="232">
        <v>0.82799999999999996</v>
      </c>
    </row>
    <row r="82" spans="1:55" x14ac:dyDescent="0.25">
      <c r="A82" s="226">
        <v>1</v>
      </c>
      <c r="B82" s="211" t="s">
        <v>161</v>
      </c>
      <c r="C82" s="211">
        <v>111</v>
      </c>
      <c r="D82" s="211" t="s">
        <v>260</v>
      </c>
      <c r="E82" s="211">
        <v>2754</v>
      </c>
      <c r="F82" s="211">
        <v>2896</v>
      </c>
      <c r="G82" s="211"/>
      <c r="H82" s="220" t="str">
        <f>HYPERLINK("https://map.geo.admin.ch/?zoom=7&amp;E=707200&amp;N=243800&amp;layers=ch.kantone.cadastralwebmap-farbe,ch.swisstopo.amtliches-strassenverzeichnis,ch.bfs.gebaeude_wohnungs_register,KML||https://tinyurl.com/yy7ya4g9/ZH/0111_bdg_erw.kml","KML building")</f>
        <v>KML building</v>
      </c>
      <c r="I82" s="154">
        <v>10</v>
      </c>
      <c r="J82" s="243" t="s">
        <v>2610</v>
      </c>
      <c r="K82" s="153">
        <v>3.6310820624546117E-3</v>
      </c>
      <c r="L82" s="64">
        <v>0</v>
      </c>
      <c r="M82" s="64"/>
      <c r="N82" s="200">
        <v>0</v>
      </c>
      <c r="O82" s="155"/>
      <c r="P82" s="63"/>
      <c r="Q82" s="64">
        <v>0</v>
      </c>
      <c r="R82" s="64"/>
      <c r="S82" s="200">
        <v>0</v>
      </c>
      <c r="T82" s="155"/>
      <c r="U82" s="63"/>
      <c r="V82" s="64">
        <v>0</v>
      </c>
      <c r="W82" s="64"/>
      <c r="X82" s="200">
        <v>0</v>
      </c>
      <c r="Y82" s="155"/>
      <c r="Z82" s="63"/>
      <c r="AA82" s="64">
        <v>1</v>
      </c>
      <c r="AB82" s="64"/>
      <c r="AC82" s="200">
        <v>2.9999999999999997E-4</v>
      </c>
      <c r="AD82" s="156"/>
      <c r="AE82" s="153"/>
      <c r="AF82" s="140">
        <v>8</v>
      </c>
      <c r="AG82" s="140"/>
      <c r="AH82" s="200">
        <v>2.8999999999999998E-3</v>
      </c>
      <c r="AI82" s="140"/>
      <c r="AJ82" s="153"/>
      <c r="AK82" s="140">
        <v>1</v>
      </c>
      <c r="AL82" s="140"/>
      <c r="AM82" s="200">
        <v>4.0000000000000002E-4</v>
      </c>
      <c r="AN82" s="156"/>
      <c r="AO82" s="230">
        <v>3.5999999999999999E-3</v>
      </c>
      <c r="AP82" s="223">
        <v>1334</v>
      </c>
      <c r="AQ82" s="223">
        <v>1321</v>
      </c>
      <c r="AR82" s="235">
        <v>0.99</v>
      </c>
      <c r="AS82" s="223">
        <v>959</v>
      </c>
      <c r="AT82" s="235">
        <v>0.71899999999999997</v>
      </c>
      <c r="AU82" s="223">
        <v>950</v>
      </c>
      <c r="AV82" s="232">
        <v>0.71199999999999997</v>
      </c>
      <c r="AW82" s="223">
        <v>630</v>
      </c>
      <c r="AX82" s="223">
        <v>619</v>
      </c>
      <c r="AY82" s="235">
        <v>0.98299999999999998</v>
      </c>
      <c r="AZ82" s="223">
        <v>609</v>
      </c>
      <c r="BA82" s="235">
        <v>0.96699999999999997</v>
      </c>
      <c r="BB82" s="223">
        <v>600</v>
      </c>
      <c r="BC82" s="232">
        <v>0.95199999999999996</v>
      </c>
    </row>
    <row r="83" spans="1:55" x14ac:dyDescent="0.25">
      <c r="A83" s="226">
        <v>1</v>
      </c>
      <c r="B83" s="211" t="s">
        <v>161</v>
      </c>
      <c r="C83" s="211">
        <v>112</v>
      </c>
      <c r="D83" s="211" t="s">
        <v>261</v>
      </c>
      <c r="E83" s="211">
        <v>2803</v>
      </c>
      <c r="F83" s="211">
        <v>2846</v>
      </c>
      <c r="G83" s="211"/>
      <c r="H83" s="220" t="str">
        <f>HYPERLINK("https://map.geo.admin.ch/?zoom=7&amp;E=704400&amp;N=236300&amp;layers=ch.kantone.cadastralwebmap-farbe,ch.swisstopo.amtliches-strassenverzeichnis,ch.bfs.gebaeude_wohnungs_register,KML||https://tinyurl.com/yy7ya4g9/ZH/0112_bdg_erw.kml","KML building")</f>
        <v>KML building</v>
      </c>
      <c r="I83" s="154">
        <v>1</v>
      </c>
      <c r="J83" s="243" t="s">
        <v>2611</v>
      </c>
      <c r="K83" s="153">
        <v>3.5676061362825543E-4</v>
      </c>
      <c r="L83" s="64">
        <v>0</v>
      </c>
      <c r="M83" s="64"/>
      <c r="N83" s="200">
        <v>0</v>
      </c>
      <c r="O83" s="155"/>
      <c r="P83" s="63"/>
      <c r="Q83" s="64">
        <v>0</v>
      </c>
      <c r="R83" s="64"/>
      <c r="S83" s="200">
        <v>0</v>
      </c>
      <c r="T83" s="155"/>
      <c r="U83" s="63"/>
      <c r="V83" s="64">
        <v>0</v>
      </c>
      <c r="W83" s="64"/>
      <c r="X83" s="200">
        <v>0</v>
      </c>
      <c r="Y83" s="155"/>
      <c r="Z83" s="63"/>
      <c r="AA83" s="64">
        <v>2</v>
      </c>
      <c r="AB83" s="64"/>
      <c r="AC83" s="200">
        <v>6.9999999999999999E-4</v>
      </c>
      <c r="AD83" s="156"/>
      <c r="AE83" s="153"/>
      <c r="AF83" s="140">
        <v>20</v>
      </c>
      <c r="AG83" s="140"/>
      <c r="AH83" s="200">
        <v>7.1000000000000004E-3</v>
      </c>
      <c r="AI83" s="140"/>
      <c r="AJ83" s="153"/>
      <c r="AK83" s="140">
        <v>5</v>
      </c>
      <c r="AL83" s="140"/>
      <c r="AM83" s="200">
        <v>1.8E-3</v>
      </c>
      <c r="AN83" s="156"/>
      <c r="AO83" s="230">
        <v>9.6000000000000009E-3</v>
      </c>
      <c r="AP83" s="223">
        <v>1105</v>
      </c>
      <c r="AQ83" s="223">
        <v>1016</v>
      </c>
      <c r="AR83" s="235">
        <v>0.91900000000000004</v>
      </c>
      <c r="AS83" s="223">
        <v>727</v>
      </c>
      <c r="AT83" s="235">
        <v>0.65800000000000003</v>
      </c>
      <c r="AU83" s="223">
        <v>716</v>
      </c>
      <c r="AV83" s="232">
        <v>0.64800000000000002</v>
      </c>
      <c r="AW83" s="223">
        <v>534</v>
      </c>
      <c r="AX83" s="223">
        <v>522</v>
      </c>
      <c r="AY83" s="235">
        <v>0.97799999999999998</v>
      </c>
      <c r="AZ83" s="223">
        <v>468</v>
      </c>
      <c r="BA83" s="235">
        <v>0.876</v>
      </c>
      <c r="BB83" s="223">
        <v>457</v>
      </c>
      <c r="BC83" s="232">
        <v>0.85599999999999998</v>
      </c>
    </row>
    <row r="84" spans="1:55" x14ac:dyDescent="0.25">
      <c r="A84" s="226">
        <v>1</v>
      </c>
      <c r="B84" s="211" t="s">
        <v>161</v>
      </c>
      <c r="C84" s="211">
        <v>113</v>
      </c>
      <c r="D84" s="211" t="s">
        <v>262</v>
      </c>
      <c r="E84" s="211">
        <v>2868</v>
      </c>
      <c r="F84" s="211">
        <v>2923</v>
      </c>
      <c r="G84" s="211"/>
      <c r="H84" s="220" t="str">
        <f>HYPERLINK("https://map.geo.admin.ch/?zoom=7&amp;E=706200&amp;N=237200&amp;layers=ch.kantone.cadastralwebmap-farbe,ch.swisstopo.amtliches-strassenverzeichnis,ch.bfs.gebaeude_wohnungs_register,KML||https://tinyurl.com/yy7ya4g9/ZH/0113_bdg_erw.kml","KML building")</f>
        <v>KML building</v>
      </c>
      <c r="I84" s="154">
        <v>2</v>
      </c>
      <c r="J84" s="243" t="s">
        <v>2612</v>
      </c>
      <c r="K84" s="153">
        <v>6.9735006973500695E-4</v>
      </c>
      <c r="L84" s="64">
        <v>0</v>
      </c>
      <c r="M84" s="64"/>
      <c r="N84" s="200">
        <v>0</v>
      </c>
      <c r="O84" s="155"/>
      <c r="P84" s="63"/>
      <c r="Q84" s="64">
        <v>0</v>
      </c>
      <c r="R84" s="64"/>
      <c r="S84" s="200">
        <v>0</v>
      </c>
      <c r="T84" s="155"/>
      <c r="U84" s="63"/>
      <c r="V84" s="64">
        <v>0</v>
      </c>
      <c r="W84" s="64"/>
      <c r="X84" s="200">
        <v>0</v>
      </c>
      <c r="Y84" s="155"/>
      <c r="Z84" s="63"/>
      <c r="AA84" s="64">
        <v>0</v>
      </c>
      <c r="AB84" s="64"/>
      <c r="AC84" s="200">
        <v>0</v>
      </c>
      <c r="AD84" s="156"/>
      <c r="AE84" s="153"/>
      <c r="AF84" s="140">
        <v>23</v>
      </c>
      <c r="AG84" s="140"/>
      <c r="AH84" s="200">
        <v>8.0000000000000002E-3</v>
      </c>
      <c r="AI84" s="140"/>
      <c r="AJ84" s="153"/>
      <c r="AK84" s="140">
        <v>0</v>
      </c>
      <c r="AL84" s="140"/>
      <c r="AM84" s="200">
        <v>0</v>
      </c>
      <c r="AN84" s="156"/>
      <c r="AO84" s="230">
        <v>8.0000000000000002E-3</v>
      </c>
      <c r="AP84" s="223">
        <v>1006</v>
      </c>
      <c r="AQ84" s="223">
        <v>909</v>
      </c>
      <c r="AR84" s="235">
        <v>0.90400000000000003</v>
      </c>
      <c r="AS84" s="223">
        <v>660</v>
      </c>
      <c r="AT84" s="235">
        <v>0.65600000000000003</v>
      </c>
      <c r="AU84" s="223">
        <v>649</v>
      </c>
      <c r="AV84" s="232">
        <v>0.64500000000000002</v>
      </c>
      <c r="AW84" s="223">
        <v>483</v>
      </c>
      <c r="AX84" s="223">
        <v>435</v>
      </c>
      <c r="AY84" s="235">
        <v>0.90100000000000002</v>
      </c>
      <c r="AZ84" s="223">
        <v>389</v>
      </c>
      <c r="BA84" s="235">
        <v>0.80500000000000005</v>
      </c>
      <c r="BB84" s="223">
        <v>378</v>
      </c>
      <c r="BC84" s="232">
        <v>0.78300000000000003</v>
      </c>
    </row>
    <row r="85" spans="1:55" x14ac:dyDescent="0.25">
      <c r="A85" s="226">
        <v>1</v>
      </c>
      <c r="B85" s="211" t="s">
        <v>161</v>
      </c>
      <c r="C85" s="211">
        <v>114</v>
      </c>
      <c r="D85" s="211" t="s">
        <v>263</v>
      </c>
      <c r="E85" s="211">
        <v>1764</v>
      </c>
      <c r="F85" s="211">
        <v>1828</v>
      </c>
      <c r="G85" s="211"/>
      <c r="H85" s="220" t="str">
        <f>HYPERLINK("https://map.geo.admin.ch/?zoom=7&amp;E=712100&amp;N=243400&amp;layers=ch.kantone.cadastralwebmap-farbe,ch.swisstopo.amtliches-strassenverzeichnis,ch.bfs.gebaeude_wohnungs_register,KML||https://tinyurl.com/yy7ya4g9/ZH/0114_bdg_erw.kml","KML building")</f>
        <v>KML building</v>
      </c>
      <c r="I85" s="154">
        <v>0</v>
      </c>
      <c r="J85" s="243" t="s">
        <v>2613</v>
      </c>
      <c r="K85" s="153">
        <v>0</v>
      </c>
      <c r="L85" s="64">
        <v>0</v>
      </c>
      <c r="M85" s="64"/>
      <c r="N85" s="200">
        <v>0</v>
      </c>
      <c r="O85" s="155"/>
      <c r="P85" s="63"/>
      <c r="Q85" s="64">
        <v>0</v>
      </c>
      <c r="R85" s="64"/>
      <c r="S85" s="200">
        <v>0</v>
      </c>
      <c r="T85" s="155"/>
      <c r="U85" s="63"/>
      <c r="V85" s="64">
        <v>0</v>
      </c>
      <c r="W85" s="64"/>
      <c r="X85" s="200">
        <v>0</v>
      </c>
      <c r="Y85" s="155"/>
      <c r="Z85" s="63"/>
      <c r="AA85" s="64">
        <v>0</v>
      </c>
      <c r="AB85" s="64"/>
      <c r="AC85" s="200">
        <v>0</v>
      </c>
      <c r="AD85" s="156"/>
      <c r="AE85" s="153"/>
      <c r="AF85" s="140">
        <v>1</v>
      </c>
      <c r="AG85" s="140"/>
      <c r="AH85" s="200">
        <v>5.9999999999999995E-4</v>
      </c>
      <c r="AI85" s="140"/>
      <c r="AJ85" s="153"/>
      <c r="AK85" s="140">
        <v>0</v>
      </c>
      <c r="AL85" s="140"/>
      <c r="AM85" s="200">
        <v>0</v>
      </c>
      <c r="AN85" s="156"/>
      <c r="AO85" s="230">
        <v>5.9999999999999995E-4</v>
      </c>
      <c r="AP85" s="223">
        <v>883</v>
      </c>
      <c r="AQ85" s="223">
        <v>883</v>
      </c>
      <c r="AR85" s="235">
        <v>1</v>
      </c>
      <c r="AS85" s="223">
        <v>752</v>
      </c>
      <c r="AT85" s="235">
        <v>0.85199999999999998</v>
      </c>
      <c r="AU85" s="223">
        <v>752</v>
      </c>
      <c r="AV85" s="232">
        <v>0.85199999999999998</v>
      </c>
      <c r="AW85" s="223">
        <v>500</v>
      </c>
      <c r="AX85" s="223">
        <v>500</v>
      </c>
      <c r="AY85" s="235">
        <v>1</v>
      </c>
      <c r="AZ85" s="223">
        <v>485</v>
      </c>
      <c r="BA85" s="235">
        <v>0.97</v>
      </c>
      <c r="BB85" s="223">
        <v>485</v>
      </c>
      <c r="BC85" s="232">
        <v>0.97</v>
      </c>
    </row>
    <row r="86" spans="1:55" x14ac:dyDescent="0.25">
      <c r="A86" s="226">
        <v>1</v>
      </c>
      <c r="B86" s="211" t="s">
        <v>161</v>
      </c>
      <c r="C86" s="211">
        <v>115</v>
      </c>
      <c r="D86" s="211" t="s">
        <v>264</v>
      </c>
      <c r="E86" s="211">
        <v>3960</v>
      </c>
      <c r="F86" s="211">
        <v>4024</v>
      </c>
      <c r="G86" s="211"/>
      <c r="H86" s="220" t="str">
        <f>HYPERLINK("https://map.geo.admin.ch/?zoom=7&amp;E=699600&amp;N=240400&amp;layers=ch.kantone.cadastralwebmap-farbe,ch.swisstopo.amtliches-strassenverzeichnis,ch.bfs.gebaeude_wohnungs_register,KML||https://tinyurl.com/yy7ya4g9/ZH/0115_bdg_erw.kml","KML building")</f>
        <v>KML building</v>
      </c>
      <c r="I86" s="154">
        <v>0</v>
      </c>
      <c r="J86" s="243" t="s">
        <v>2614</v>
      </c>
      <c r="K86" s="153">
        <v>0</v>
      </c>
      <c r="L86" s="64">
        <v>0</v>
      </c>
      <c r="M86" s="64"/>
      <c r="N86" s="200">
        <v>0</v>
      </c>
      <c r="O86" s="155"/>
      <c r="P86" s="63"/>
      <c r="Q86" s="64">
        <v>0</v>
      </c>
      <c r="R86" s="64"/>
      <c r="S86" s="200">
        <v>0</v>
      </c>
      <c r="T86" s="155"/>
      <c r="U86" s="63"/>
      <c r="V86" s="64">
        <v>0</v>
      </c>
      <c r="W86" s="64"/>
      <c r="X86" s="200">
        <v>0</v>
      </c>
      <c r="Y86" s="155"/>
      <c r="Z86" s="63"/>
      <c r="AA86" s="64">
        <v>0</v>
      </c>
      <c r="AB86" s="64"/>
      <c r="AC86" s="200">
        <v>0</v>
      </c>
      <c r="AD86" s="156"/>
      <c r="AE86" s="153"/>
      <c r="AF86" s="140">
        <v>7</v>
      </c>
      <c r="AG86" s="140"/>
      <c r="AH86" s="200">
        <v>1.8E-3</v>
      </c>
      <c r="AI86" s="140"/>
      <c r="AJ86" s="153"/>
      <c r="AK86" s="140">
        <v>3</v>
      </c>
      <c r="AL86" s="140"/>
      <c r="AM86" s="200">
        <v>8.0000000000000004E-4</v>
      </c>
      <c r="AN86" s="156"/>
      <c r="AO86" s="230">
        <v>2.5999999999999999E-3</v>
      </c>
      <c r="AP86" s="223">
        <v>1579</v>
      </c>
      <c r="AQ86" s="223">
        <v>1579</v>
      </c>
      <c r="AR86" s="235">
        <v>1</v>
      </c>
      <c r="AS86" s="223">
        <v>1270</v>
      </c>
      <c r="AT86" s="235">
        <v>0.80400000000000005</v>
      </c>
      <c r="AU86" s="223">
        <v>1270</v>
      </c>
      <c r="AV86" s="232">
        <v>0.80400000000000005</v>
      </c>
      <c r="AW86" s="223">
        <v>833</v>
      </c>
      <c r="AX86" s="223">
        <v>833</v>
      </c>
      <c r="AY86" s="235">
        <v>1</v>
      </c>
      <c r="AZ86" s="223">
        <v>782</v>
      </c>
      <c r="BA86" s="235">
        <v>0.93899999999999995</v>
      </c>
      <c r="BB86" s="223">
        <v>782</v>
      </c>
      <c r="BC86" s="232">
        <v>0.93899999999999995</v>
      </c>
    </row>
    <row r="87" spans="1:55" x14ac:dyDescent="0.25">
      <c r="A87" s="226">
        <v>1</v>
      </c>
      <c r="B87" s="211" t="s">
        <v>161</v>
      </c>
      <c r="C87" s="211">
        <v>116</v>
      </c>
      <c r="D87" s="211" t="s">
        <v>265</v>
      </c>
      <c r="E87" s="211">
        <v>1513</v>
      </c>
      <c r="F87" s="211">
        <v>1582</v>
      </c>
      <c r="G87" s="211"/>
      <c r="H87" s="220" t="str">
        <f>HYPERLINK("https://map.geo.admin.ch/?zoom=7&amp;E=700200&amp;N=237900&amp;layers=ch.kantone.cadastralwebmap-farbe,ch.swisstopo.amtliches-strassenverzeichnis,ch.bfs.gebaeude_wohnungs_register,KML||https://tinyurl.com/yy7ya4g9/ZH/0116_bdg_erw.kml","KML building")</f>
        <v>KML building</v>
      </c>
      <c r="I87" s="154">
        <v>1</v>
      </c>
      <c r="J87" s="243" t="s">
        <v>2615</v>
      </c>
      <c r="K87" s="153">
        <v>6.6093853271645734E-4</v>
      </c>
      <c r="L87" s="64">
        <v>0</v>
      </c>
      <c r="M87" s="64"/>
      <c r="N87" s="200">
        <v>0</v>
      </c>
      <c r="O87" s="155"/>
      <c r="P87" s="63"/>
      <c r="Q87" s="64">
        <v>0</v>
      </c>
      <c r="R87" s="64"/>
      <c r="S87" s="200">
        <v>0</v>
      </c>
      <c r="T87" s="155"/>
      <c r="U87" s="63"/>
      <c r="V87" s="64">
        <v>0</v>
      </c>
      <c r="W87" s="64"/>
      <c r="X87" s="200">
        <v>0</v>
      </c>
      <c r="Y87" s="155"/>
      <c r="Z87" s="63"/>
      <c r="AA87" s="64">
        <v>0</v>
      </c>
      <c r="AB87" s="64"/>
      <c r="AC87" s="200">
        <v>0</v>
      </c>
      <c r="AD87" s="156"/>
      <c r="AE87" s="153"/>
      <c r="AF87" s="140">
        <v>5</v>
      </c>
      <c r="AG87" s="140"/>
      <c r="AH87" s="200">
        <v>3.3E-3</v>
      </c>
      <c r="AI87" s="140"/>
      <c r="AJ87" s="153"/>
      <c r="AK87" s="140">
        <v>18</v>
      </c>
      <c r="AL87" s="140"/>
      <c r="AM87" s="200">
        <v>1.1900000000000001E-2</v>
      </c>
      <c r="AN87" s="156"/>
      <c r="AO87" s="230">
        <v>1.5200000000000002E-2</v>
      </c>
      <c r="AP87" s="223">
        <v>605</v>
      </c>
      <c r="AQ87" s="223">
        <v>605</v>
      </c>
      <c r="AR87" s="235">
        <v>1</v>
      </c>
      <c r="AS87" s="223">
        <v>484</v>
      </c>
      <c r="AT87" s="235">
        <v>0.8</v>
      </c>
      <c r="AU87" s="223">
        <v>484</v>
      </c>
      <c r="AV87" s="232">
        <v>0.8</v>
      </c>
      <c r="AW87" s="223">
        <v>327</v>
      </c>
      <c r="AX87" s="223">
        <v>327</v>
      </c>
      <c r="AY87" s="235">
        <v>1</v>
      </c>
      <c r="AZ87" s="223">
        <v>301</v>
      </c>
      <c r="BA87" s="235">
        <v>0.92</v>
      </c>
      <c r="BB87" s="223">
        <v>301</v>
      </c>
      <c r="BC87" s="232">
        <v>0.92</v>
      </c>
    </row>
    <row r="88" spans="1:55" x14ac:dyDescent="0.25">
      <c r="A88" s="226">
        <v>2</v>
      </c>
      <c r="B88" s="211" t="s">
        <v>161</v>
      </c>
      <c r="C88" s="211">
        <v>117</v>
      </c>
      <c r="D88" s="211" t="s">
        <v>266</v>
      </c>
      <c r="E88" s="211">
        <v>4266</v>
      </c>
      <c r="F88" s="211">
        <v>4425</v>
      </c>
      <c r="G88" s="211"/>
      <c r="H88" s="220" t="str">
        <f>HYPERLINK("https://map.geo.admin.ch/?zoom=7&amp;E=706400&amp;N=239800&amp;layers=ch.kantone.cadastralwebmap-farbe,ch.swisstopo.amtliches-strassenverzeichnis,ch.bfs.gebaeude_wohnungs_register,KML||https://tinyurl.com/yy7ya4g9/ZH/0117_bdg_erw.kml","KML building")</f>
        <v>KML building</v>
      </c>
      <c r="I88" s="154">
        <v>4</v>
      </c>
      <c r="J88" s="243" t="s">
        <v>2616</v>
      </c>
      <c r="K88" s="153">
        <v>9.3764650726676048E-4</v>
      </c>
      <c r="L88" s="64">
        <v>0</v>
      </c>
      <c r="M88" s="64"/>
      <c r="N88" s="200">
        <v>0</v>
      </c>
      <c r="O88" s="155"/>
      <c r="P88" s="63"/>
      <c r="Q88" s="64">
        <v>0</v>
      </c>
      <c r="R88" s="64"/>
      <c r="S88" s="200">
        <v>0</v>
      </c>
      <c r="T88" s="155"/>
      <c r="U88" s="63"/>
      <c r="V88" s="64">
        <v>0</v>
      </c>
      <c r="W88" s="64"/>
      <c r="X88" s="200">
        <v>0</v>
      </c>
      <c r="Y88" s="155"/>
      <c r="Z88" s="63"/>
      <c r="AA88" s="64">
        <v>3</v>
      </c>
      <c r="AB88" s="64"/>
      <c r="AC88" s="200">
        <v>6.9999999999999999E-4</v>
      </c>
      <c r="AD88" s="156"/>
      <c r="AE88" s="153"/>
      <c r="AF88" s="140">
        <v>110</v>
      </c>
      <c r="AG88" s="140"/>
      <c r="AH88" s="200">
        <v>2.58E-2</v>
      </c>
      <c r="AI88" s="140"/>
      <c r="AJ88" s="153"/>
      <c r="AK88" s="140">
        <v>7</v>
      </c>
      <c r="AL88" s="140"/>
      <c r="AM88" s="200">
        <v>1.6000000000000001E-3</v>
      </c>
      <c r="AN88" s="156"/>
      <c r="AO88" s="230">
        <v>2.81E-2</v>
      </c>
      <c r="AP88" s="223">
        <v>1520</v>
      </c>
      <c r="AQ88" s="223">
        <v>1516</v>
      </c>
      <c r="AR88" s="235">
        <v>0.997</v>
      </c>
      <c r="AS88" s="223">
        <v>1260</v>
      </c>
      <c r="AT88" s="235">
        <v>0.82899999999999996</v>
      </c>
      <c r="AU88" s="223">
        <v>1256</v>
      </c>
      <c r="AV88" s="232">
        <v>0.82599999999999996</v>
      </c>
      <c r="AW88" s="223">
        <v>831</v>
      </c>
      <c r="AX88" s="223">
        <v>830</v>
      </c>
      <c r="AY88" s="235">
        <v>0.999</v>
      </c>
      <c r="AZ88" s="223">
        <v>778</v>
      </c>
      <c r="BA88" s="235">
        <v>0.93600000000000005</v>
      </c>
      <c r="BB88" s="223">
        <v>777</v>
      </c>
      <c r="BC88" s="232">
        <v>0.93500000000000005</v>
      </c>
    </row>
    <row r="89" spans="1:55" x14ac:dyDescent="0.25">
      <c r="A89" s="226">
        <v>1</v>
      </c>
      <c r="B89" s="211" t="s">
        <v>161</v>
      </c>
      <c r="C89" s="211">
        <v>118</v>
      </c>
      <c r="D89" s="211" t="s">
        <v>267</v>
      </c>
      <c r="E89" s="211">
        <v>3478</v>
      </c>
      <c r="F89" s="211">
        <v>3564</v>
      </c>
      <c r="G89" s="211"/>
      <c r="H89" s="220" t="str">
        <f>HYPERLINK("https://map.geo.admin.ch/?zoom=7&amp;E=707000&amp;N=235300&amp;layers=ch.kantone.cadastralwebmap-farbe,ch.swisstopo.amtliches-strassenverzeichnis,ch.bfs.gebaeude_wohnungs_register,KML||https://tinyurl.com/yy7ya4g9/ZH/0118_bdg_erw.kml","KML building")</f>
        <v>KML building</v>
      </c>
      <c r="I89" s="154">
        <v>2</v>
      </c>
      <c r="J89" s="243" t="s">
        <v>2617</v>
      </c>
      <c r="K89" s="153">
        <v>5.750431282346176E-4</v>
      </c>
      <c r="L89" s="64">
        <v>0</v>
      </c>
      <c r="M89" s="64"/>
      <c r="N89" s="200">
        <v>0</v>
      </c>
      <c r="O89" s="155"/>
      <c r="P89" s="63"/>
      <c r="Q89" s="64">
        <v>0</v>
      </c>
      <c r="R89" s="64"/>
      <c r="S89" s="200">
        <v>0</v>
      </c>
      <c r="T89" s="155"/>
      <c r="U89" s="63"/>
      <c r="V89" s="64">
        <v>0</v>
      </c>
      <c r="W89" s="64"/>
      <c r="X89" s="200">
        <v>0</v>
      </c>
      <c r="Y89" s="155"/>
      <c r="Z89" s="63"/>
      <c r="AA89" s="64">
        <v>0</v>
      </c>
      <c r="AB89" s="64"/>
      <c r="AC89" s="200">
        <v>0</v>
      </c>
      <c r="AD89" s="156"/>
      <c r="AE89" s="153"/>
      <c r="AF89" s="140">
        <v>10</v>
      </c>
      <c r="AG89" s="140"/>
      <c r="AH89" s="200">
        <v>2.8999999999999998E-3</v>
      </c>
      <c r="AI89" s="140"/>
      <c r="AJ89" s="153"/>
      <c r="AK89" s="140">
        <v>4</v>
      </c>
      <c r="AL89" s="140"/>
      <c r="AM89" s="200">
        <v>1.1999999999999999E-3</v>
      </c>
      <c r="AN89" s="156"/>
      <c r="AO89" s="230">
        <v>4.0999999999999995E-3</v>
      </c>
      <c r="AP89" s="223">
        <v>1058</v>
      </c>
      <c r="AQ89" s="223">
        <v>1040</v>
      </c>
      <c r="AR89" s="235">
        <v>0.98299999999999998</v>
      </c>
      <c r="AS89" s="223">
        <v>932</v>
      </c>
      <c r="AT89" s="235">
        <v>0.88100000000000001</v>
      </c>
      <c r="AU89" s="223">
        <v>914</v>
      </c>
      <c r="AV89" s="232">
        <v>0.86399999999999999</v>
      </c>
      <c r="AW89" s="223">
        <v>505</v>
      </c>
      <c r="AX89" s="223">
        <v>487</v>
      </c>
      <c r="AY89" s="235">
        <v>0.96399999999999997</v>
      </c>
      <c r="AZ89" s="223">
        <v>492</v>
      </c>
      <c r="BA89" s="235">
        <v>0.97399999999999998</v>
      </c>
      <c r="BB89" s="223">
        <v>474</v>
      </c>
      <c r="BC89" s="232">
        <v>0.93899999999999995</v>
      </c>
    </row>
    <row r="90" spans="1:55" x14ac:dyDescent="0.25">
      <c r="A90" s="226">
        <v>2</v>
      </c>
      <c r="B90" s="211" t="s">
        <v>161</v>
      </c>
      <c r="C90" s="211">
        <v>119</v>
      </c>
      <c r="D90" s="211" t="s">
        <v>268</v>
      </c>
      <c r="E90" s="211">
        <v>688</v>
      </c>
      <c r="F90" s="211">
        <v>732</v>
      </c>
      <c r="G90" s="211"/>
      <c r="H90" s="220" t="str">
        <f>HYPERLINK("https://map.geo.admin.ch/?zoom=7&amp;E=700800&amp;N=244300&amp;layers=ch.kantone.cadastralwebmap-farbe,ch.swisstopo.amtliches-strassenverzeichnis,ch.bfs.gebaeude_wohnungs_register,KML||https://tinyurl.com/yy7ya4g9/ZH/0119_bdg_erw.kml","KML building")</f>
        <v>KML building</v>
      </c>
      <c r="I90" s="154">
        <v>38</v>
      </c>
      <c r="J90" s="243" t="s">
        <v>2618</v>
      </c>
      <c r="K90" s="153">
        <v>5.5232558139534885E-2</v>
      </c>
      <c r="L90" s="64">
        <v>0</v>
      </c>
      <c r="M90" s="64"/>
      <c r="N90" s="200">
        <v>0</v>
      </c>
      <c r="O90" s="155"/>
      <c r="P90" s="63"/>
      <c r="Q90" s="64">
        <v>0</v>
      </c>
      <c r="R90" s="64"/>
      <c r="S90" s="200">
        <v>0</v>
      </c>
      <c r="T90" s="155"/>
      <c r="U90" s="63"/>
      <c r="V90" s="64">
        <v>0</v>
      </c>
      <c r="W90" s="64"/>
      <c r="X90" s="200">
        <v>0</v>
      </c>
      <c r="Y90" s="155"/>
      <c r="Z90" s="63"/>
      <c r="AA90" s="64">
        <v>4</v>
      </c>
      <c r="AB90" s="64"/>
      <c r="AC90" s="200">
        <v>5.4999999999999997E-3</v>
      </c>
      <c r="AD90" s="156"/>
      <c r="AE90" s="153"/>
      <c r="AF90" s="140">
        <v>28</v>
      </c>
      <c r="AG90" s="140"/>
      <c r="AH90" s="200">
        <v>4.07E-2</v>
      </c>
      <c r="AI90" s="140"/>
      <c r="AJ90" s="153"/>
      <c r="AK90" s="140">
        <v>1</v>
      </c>
      <c r="AL90" s="140"/>
      <c r="AM90" s="200">
        <v>1.5E-3</v>
      </c>
      <c r="AN90" s="156"/>
      <c r="AO90" s="230">
        <v>4.7699999999999999E-2</v>
      </c>
      <c r="AP90" s="223">
        <v>270</v>
      </c>
      <c r="AQ90" s="223">
        <v>254</v>
      </c>
      <c r="AR90" s="235">
        <v>0.94099999999999995</v>
      </c>
      <c r="AS90" s="223">
        <v>212</v>
      </c>
      <c r="AT90" s="235">
        <v>0.78500000000000003</v>
      </c>
      <c r="AU90" s="223">
        <v>198</v>
      </c>
      <c r="AV90" s="232">
        <v>0.73299999999999998</v>
      </c>
      <c r="AW90" s="223">
        <v>119</v>
      </c>
      <c r="AX90" s="223">
        <v>112</v>
      </c>
      <c r="AY90" s="235">
        <v>0.94099999999999995</v>
      </c>
      <c r="AZ90" s="223">
        <v>113</v>
      </c>
      <c r="BA90" s="235">
        <v>0.95</v>
      </c>
      <c r="BB90" s="223">
        <v>107</v>
      </c>
      <c r="BC90" s="232">
        <v>0.89900000000000002</v>
      </c>
    </row>
    <row r="91" spans="1:55" x14ac:dyDescent="0.25">
      <c r="A91" s="226">
        <v>1</v>
      </c>
      <c r="B91" s="211" t="s">
        <v>161</v>
      </c>
      <c r="C91" s="211">
        <v>120</v>
      </c>
      <c r="D91" s="211" t="s">
        <v>269</v>
      </c>
      <c r="E91" s="211">
        <v>3851</v>
      </c>
      <c r="F91" s="211">
        <v>4611</v>
      </c>
      <c r="G91" s="211"/>
      <c r="H91" s="220" t="str">
        <f>HYPERLINK("https://map.geo.admin.ch/?zoom=7&amp;E=711700&amp;N=237200&amp;layers=ch.kantone.cadastralwebmap-farbe,ch.swisstopo.amtliches-strassenverzeichnis,ch.bfs.gebaeude_wohnungs_register,KML||https://tinyurl.com/yy7ya4g9/ZH/0120_bdg_erw.kml","KML building")</f>
        <v>KML building</v>
      </c>
      <c r="I91" s="154">
        <v>1</v>
      </c>
      <c r="J91" s="243" t="s">
        <v>2619</v>
      </c>
      <c r="K91" s="153">
        <v>2.5967281225655674E-4</v>
      </c>
      <c r="L91" s="64">
        <v>0</v>
      </c>
      <c r="M91" s="64"/>
      <c r="N91" s="200">
        <v>0</v>
      </c>
      <c r="O91" s="155"/>
      <c r="P91" s="63"/>
      <c r="Q91" s="64">
        <v>0</v>
      </c>
      <c r="R91" s="64"/>
      <c r="S91" s="200">
        <v>0</v>
      </c>
      <c r="T91" s="155"/>
      <c r="U91" s="63"/>
      <c r="V91" s="64">
        <v>0</v>
      </c>
      <c r="W91" s="64"/>
      <c r="X91" s="200">
        <v>0</v>
      </c>
      <c r="Y91" s="155"/>
      <c r="Z91" s="63"/>
      <c r="AA91" s="64">
        <v>4</v>
      </c>
      <c r="AB91" s="64"/>
      <c r="AC91" s="200">
        <v>8.9999999999999998E-4</v>
      </c>
      <c r="AD91" s="156"/>
      <c r="AE91" s="153"/>
      <c r="AF91" s="140">
        <v>4</v>
      </c>
      <c r="AG91" s="140"/>
      <c r="AH91" s="200">
        <v>1E-3</v>
      </c>
      <c r="AI91" s="140"/>
      <c r="AJ91" s="153"/>
      <c r="AK91" s="140">
        <v>9</v>
      </c>
      <c r="AL91" s="140"/>
      <c r="AM91" s="200">
        <v>2.3E-3</v>
      </c>
      <c r="AN91" s="156"/>
      <c r="AO91" s="230">
        <v>4.1999999999999997E-3</v>
      </c>
      <c r="AP91" s="223">
        <v>1562</v>
      </c>
      <c r="AQ91" s="223">
        <v>1561</v>
      </c>
      <c r="AR91" s="235">
        <v>0.999</v>
      </c>
      <c r="AS91" s="223">
        <v>1354</v>
      </c>
      <c r="AT91" s="235">
        <v>0.86699999999999999</v>
      </c>
      <c r="AU91" s="223">
        <v>1353</v>
      </c>
      <c r="AV91" s="232">
        <v>0.86599999999999999</v>
      </c>
      <c r="AW91" s="223">
        <v>917</v>
      </c>
      <c r="AX91" s="223">
        <v>916</v>
      </c>
      <c r="AY91" s="235">
        <v>0.999</v>
      </c>
      <c r="AZ91" s="223">
        <v>884</v>
      </c>
      <c r="BA91" s="235">
        <v>0.96399999999999997</v>
      </c>
      <c r="BB91" s="223">
        <v>883</v>
      </c>
      <c r="BC91" s="232">
        <v>0.96299999999999997</v>
      </c>
    </row>
    <row r="92" spans="1:55" x14ac:dyDescent="0.25">
      <c r="A92" s="226">
        <v>1</v>
      </c>
      <c r="B92" s="211" t="s">
        <v>161</v>
      </c>
      <c r="C92" s="211">
        <v>121</v>
      </c>
      <c r="D92" s="211" t="s">
        <v>270</v>
      </c>
      <c r="E92" s="211">
        <v>5504</v>
      </c>
      <c r="F92" s="211">
        <v>5873</v>
      </c>
      <c r="G92" s="211"/>
      <c r="H92" s="220" t="str">
        <f>HYPERLINK("https://map.geo.admin.ch/?zoom=7&amp;E=702700&amp;N=242100&amp;layers=ch.kantone.cadastralwebmap-farbe,ch.swisstopo.amtliches-strassenverzeichnis,ch.bfs.gebaeude_wohnungs_register,KML||https://tinyurl.com/yy7ya4g9/ZH/0121_bdg_erw.kml","KML building")</f>
        <v>KML building</v>
      </c>
      <c r="I92" s="154">
        <v>5</v>
      </c>
      <c r="J92" s="243" t="s">
        <v>2620</v>
      </c>
      <c r="K92" s="153">
        <v>9.0843023255813952E-4</v>
      </c>
      <c r="L92" s="64">
        <v>0</v>
      </c>
      <c r="M92" s="64"/>
      <c r="N92" s="200">
        <v>0</v>
      </c>
      <c r="O92" s="155"/>
      <c r="P92" s="63"/>
      <c r="Q92" s="64">
        <v>0</v>
      </c>
      <c r="R92" s="64"/>
      <c r="S92" s="200">
        <v>0</v>
      </c>
      <c r="T92" s="155"/>
      <c r="U92" s="63"/>
      <c r="V92" s="64">
        <v>2</v>
      </c>
      <c r="W92" s="64"/>
      <c r="X92" s="200">
        <v>2.9999999999999997E-4</v>
      </c>
      <c r="Y92" s="155"/>
      <c r="Z92" s="63"/>
      <c r="AA92" s="64">
        <v>2</v>
      </c>
      <c r="AB92" s="64"/>
      <c r="AC92" s="200">
        <v>2.9999999999999997E-4</v>
      </c>
      <c r="AD92" s="156"/>
      <c r="AE92" s="153"/>
      <c r="AF92" s="140">
        <v>61</v>
      </c>
      <c r="AG92" s="140"/>
      <c r="AH92" s="200">
        <v>1.11E-2</v>
      </c>
      <c r="AI92" s="140"/>
      <c r="AJ92" s="153"/>
      <c r="AK92" s="140">
        <v>26</v>
      </c>
      <c r="AL92" s="140"/>
      <c r="AM92" s="200">
        <v>4.7000000000000002E-3</v>
      </c>
      <c r="AN92" s="156"/>
      <c r="AO92" s="230">
        <v>1.6400000000000001E-2</v>
      </c>
      <c r="AP92" s="223">
        <v>1812</v>
      </c>
      <c r="AQ92" s="223">
        <v>1808</v>
      </c>
      <c r="AR92" s="235">
        <v>0.998</v>
      </c>
      <c r="AS92" s="223">
        <v>1438</v>
      </c>
      <c r="AT92" s="235">
        <v>0.79400000000000004</v>
      </c>
      <c r="AU92" s="223">
        <v>1434</v>
      </c>
      <c r="AV92" s="232">
        <v>0.79100000000000004</v>
      </c>
      <c r="AW92" s="223">
        <v>850</v>
      </c>
      <c r="AX92" s="223">
        <v>847</v>
      </c>
      <c r="AY92" s="235">
        <v>0.996</v>
      </c>
      <c r="AZ92" s="223">
        <v>796</v>
      </c>
      <c r="BA92" s="235">
        <v>0.93600000000000005</v>
      </c>
      <c r="BB92" s="223">
        <v>793</v>
      </c>
      <c r="BC92" s="232">
        <v>0.93300000000000005</v>
      </c>
    </row>
    <row r="93" spans="1:55" x14ac:dyDescent="0.25">
      <c r="A93" s="226">
        <v>1</v>
      </c>
      <c r="B93" s="211" t="s">
        <v>161</v>
      </c>
      <c r="C93" s="211">
        <v>131</v>
      </c>
      <c r="D93" s="211" t="s">
        <v>271</v>
      </c>
      <c r="E93" s="211">
        <v>3190</v>
      </c>
      <c r="F93" s="211">
        <v>3271</v>
      </c>
      <c r="G93" s="211"/>
      <c r="H93" s="220" t="str">
        <f>HYPERLINK("https://map.geo.admin.ch/?zoom=7&amp;E=682200&amp;N=240700&amp;layers=ch.kantone.cadastralwebmap-farbe,ch.swisstopo.amtliches-strassenverzeichnis,ch.bfs.gebaeude_wohnungs_register,KML||https://tinyurl.com/yy7ya4g9/ZH/0131_bdg_erw.kml","KML building")</f>
        <v>KML building</v>
      </c>
      <c r="I93" s="154">
        <v>11</v>
      </c>
      <c r="J93" s="243" t="s">
        <v>2621</v>
      </c>
      <c r="K93" s="153">
        <v>3.4482758620689655E-3</v>
      </c>
      <c r="L93" s="64">
        <v>0</v>
      </c>
      <c r="M93" s="64"/>
      <c r="N93" s="200">
        <v>0</v>
      </c>
      <c r="O93" s="155"/>
      <c r="P93" s="63"/>
      <c r="Q93" s="64">
        <v>0</v>
      </c>
      <c r="R93" s="64"/>
      <c r="S93" s="200">
        <v>0</v>
      </c>
      <c r="T93" s="155"/>
      <c r="U93" s="63"/>
      <c r="V93" s="64">
        <v>0</v>
      </c>
      <c r="W93" s="64"/>
      <c r="X93" s="200">
        <v>0</v>
      </c>
      <c r="Y93" s="155"/>
      <c r="Z93" s="63"/>
      <c r="AA93" s="64">
        <v>2</v>
      </c>
      <c r="AB93" s="64"/>
      <c r="AC93" s="200">
        <v>5.9999999999999995E-4</v>
      </c>
      <c r="AD93" s="156"/>
      <c r="AE93" s="153"/>
      <c r="AF93" s="140">
        <v>42</v>
      </c>
      <c r="AG93" s="140"/>
      <c r="AH93" s="200">
        <v>1.32E-2</v>
      </c>
      <c r="AI93" s="140"/>
      <c r="AJ93" s="153"/>
      <c r="AK93" s="140">
        <v>10</v>
      </c>
      <c r="AL93" s="140"/>
      <c r="AM93" s="200">
        <v>3.0999999999999999E-3</v>
      </c>
      <c r="AN93" s="156"/>
      <c r="AO93" s="230">
        <v>1.6899999999999998E-2</v>
      </c>
      <c r="AP93" s="223">
        <v>761</v>
      </c>
      <c r="AQ93" s="223">
        <v>716</v>
      </c>
      <c r="AR93" s="235">
        <v>0.94099999999999995</v>
      </c>
      <c r="AS93" s="223">
        <v>624</v>
      </c>
      <c r="AT93" s="235">
        <v>0.82</v>
      </c>
      <c r="AU93" s="223">
        <v>579</v>
      </c>
      <c r="AV93" s="232">
        <v>0.76100000000000001</v>
      </c>
      <c r="AW93" s="223">
        <v>411</v>
      </c>
      <c r="AX93" s="223">
        <v>377</v>
      </c>
      <c r="AY93" s="235">
        <v>0.91700000000000004</v>
      </c>
      <c r="AZ93" s="223">
        <v>383</v>
      </c>
      <c r="BA93" s="235">
        <v>0.93200000000000005</v>
      </c>
      <c r="BB93" s="223">
        <v>349</v>
      </c>
      <c r="BC93" s="232">
        <v>0.84899999999999998</v>
      </c>
    </row>
    <row r="94" spans="1:55" x14ac:dyDescent="0.25">
      <c r="A94" s="226">
        <v>2</v>
      </c>
      <c r="B94" s="211" t="s">
        <v>161</v>
      </c>
      <c r="C94" s="211">
        <v>135</v>
      </c>
      <c r="D94" s="211" t="s">
        <v>272</v>
      </c>
      <c r="E94" s="211">
        <v>2143</v>
      </c>
      <c r="F94" s="211">
        <v>2145</v>
      </c>
      <c r="G94" s="211"/>
      <c r="H94" s="220" t="str">
        <f>HYPERLINK("https://map.geo.admin.ch/?zoom=7&amp;E=683400&amp;N=241300&amp;layers=ch.kantone.cadastralwebmap-farbe,ch.swisstopo.amtliches-strassenverzeichnis,ch.bfs.gebaeude_wohnungs_register,KML||https://tinyurl.com/yy7ya4g9/ZH/0135_bdg_erw.kml","KML building")</f>
        <v>KML building</v>
      </c>
      <c r="I94" s="154">
        <v>28</v>
      </c>
      <c r="J94" s="243" t="s">
        <v>2622</v>
      </c>
      <c r="K94" s="153">
        <v>1.3065795613625758E-2</v>
      </c>
      <c r="L94" s="64">
        <v>0</v>
      </c>
      <c r="M94" s="64"/>
      <c r="N94" s="200">
        <v>0</v>
      </c>
      <c r="O94" s="155"/>
      <c r="P94" s="63"/>
      <c r="Q94" s="64">
        <v>0</v>
      </c>
      <c r="R94" s="64"/>
      <c r="S94" s="200">
        <v>0</v>
      </c>
      <c r="T94" s="155"/>
      <c r="U94" s="63"/>
      <c r="V94" s="64">
        <v>0</v>
      </c>
      <c r="W94" s="64"/>
      <c r="X94" s="200">
        <v>0</v>
      </c>
      <c r="Y94" s="155"/>
      <c r="Z94" s="63"/>
      <c r="AA94" s="64">
        <v>2</v>
      </c>
      <c r="AB94" s="64"/>
      <c r="AC94" s="200">
        <v>8.9999999999999998E-4</v>
      </c>
      <c r="AD94" s="156"/>
      <c r="AE94" s="153"/>
      <c r="AF94" s="140">
        <v>43</v>
      </c>
      <c r="AG94" s="140"/>
      <c r="AH94" s="200">
        <v>2.01E-2</v>
      </c>
      <c r="AI94" s="140"/>
      <c r="AJ94" s="153"/>
      <c r="AK94" s="140">
        <v>4</v>
      </c>
      <c r="AL94" s="140"/>
      <c r="AM94" s="200">
        <v>1.9E-3</v>
      </c>
      <c r="AN94" s="156"/>
      <c r="AO94" s="230">
        <v>2.29E-2</v>
      </c>
      <c r="AP94" s="223">
        <v>512</v>
      </c>
      <c r="AQ94" s="223">
        <v>502</v>
      </c>
      <c r="AR94" s="235">
        <v>0.98</v>
      </c>
      <c r="AS94" s="223">
        <v>444</v>
      </c>
      <c r="AT94" s="235">
        <v>0.86699999999999999</v>
      </c>
      <c r="AU94" s="223">
        <v>434</v>
      </c>
      <c r="AV94" s="232">
        <v>0.84799999999999998</v>
      </c>
      <c r="AW94" s="223">
        <v>273</v>
      </c>
      <c r="AX94" s="223">
        <v>265</v>
      </c>
      <c r="AY94" s="235">
        <v>0.97099999999999997</v>
      </c>
      <c r="AZ94" s="223">
        <v>263</v>
      </c>
      <c r="BA94" s="235">
        <v>0.96299999999999997</v>
      </c>
      <c r="BB94" s="223">
        <v>255</v>
      </c>
      <c r="BC94" s="232">
        <v>0.93400000000000005</v>
      </c>
    </row>
    <row r="95" spans="1:55" x14ac:dyDescent="0.25">
      <c r="A95" s="226">
        <v>2</v>
      </c>
      <c r="B95" s="211" t="s">
        <v>161</v>
      </c>
      <c r="C95" s="211">
        <v>136</v>
      </c>
      <c r="D95" s="211" t="s">
        <v>273</v>
      </c>
      <c r="E95" s="211">
        <v>2252</v>
      </c>
      <c r="F95" s="211">
        <v>2266</v>
      </c>
      <c r="G95" s="211"/>
      <c r="H95" s="220" t="str">
        <f>HYPERLINK("https://map.geo.admin.ch/?zoom=7&amp;E=683400&amp;N=238100&amp;layers=ch.kantone.cadastralwebmap-farbe,ch.swisstopo.amtliches-strassenverzeichnis,ch.bfs.gebaeude_wohnungs_register,KML||https://tinyurl.com/yy7ya4g9/ZH/0136_bdg_erw.kml","KML building")</f>
        <v>KML building</v>
      </c>
      <c r="I95" s="154">
        <v>94</v>
      </c>
      <c r="J95" s="243" t="s">
        <v>2623</v>
      </c>
      <c r="K95" s="153">
        <v>4.1740674955595025E-2</v>
      </c>
      <c r="L95" s="64">
        <v>0</v>
      </c>
      <c r="M95" s="64"/>
      <c r="N95" s="200">
        <v>0</v>
      </c>
      <c r="O95" s="155"/>
      <c r="P95" s="63"/>
      <c r="Q95" s="64">
        <v>0</v>
      </c>
      <c r="R95" s="64"/>
      <c r="S95" s="200">
        <v>0</v>
      </c>
      <c r="T95" s="155"/>
      <c r="U95" s="63"/>
      <c r="V95" s="64">
        <v>0</v>
      </c>
      <c r="W95" s="64"/>
      <c r="X95" s="200">
        <v>0</v>
      </c>
      <c r="Y95" s="155"/>
      <c r="Z95" s="63"/>
      <c r="AA95" s="64">
        <v>3</v>
      </c>
      <c r="AB95" s="64"/>
      <c r="AC95" s="200">
        <v>1.2999999999999999E-3</v>
      </c>
      <c r="AD95" s="156"/>
      <c r="AE95" s="153"/>
      <c r="AF95" s="140">
        <v>13</v>
      </c>
      <c r="AG95" s="140"/>
      <c r="AH95" s="200">
        <v>5.7999999999999996E-3</v>
      </c>
      <c r="AI95" s="140"/>
      <c r="AJ95" s="153"/>
      <c r="AK95" s="140">
        <v>1</v>
      </c>
      <c r="AL95" s="140"/>
      <c r="AM95" s="200">
        <v>4.0000000000000002E-4</v>
      </c>
      <c r="AN95" s="156"/>
      <c r="AO95" s="230">
        <v>7.4999999999999997E-3</v>
      </c>
      <c r="AP95" s="223">
        <v>618</v>
      </c>
      <c r="AQ95" s="223">
        <v>616</v>
      </c>
      <c r="AR95" s="235">
        <v>0.997</v>
      </c>
      <c r="AS95" s="223">
        <v>515</v>
      </c>
      <c r="AT95" s="235">
        <v>0.83299999999999996</v>
      </c>
      <c r="AU95" s="223">
        <v>513</v>
      </c>
      <c r="AV95" s="232">
        <v>0.83</v>
      </c>
      <c r="AW95" s="223">
        <v>268</v>
      </c>
      <c r="AX95" s="223">
        <v>266</v>
      </c>
      <c r="AY95" s="235">
        <v>0.99299999999999999</v>
      </c>
      <c r="AZ95" s="223">
        <v>253</v>
      </c>
      <c r="BA95" s="235">
        <v>0.94399999999999995</v>
      </c>
      <c r="BB95" s="223">
        <v>251</v>
      </c>
      <c r="BC95" s="232">
        <v>0.93700000000000006</v>
      </c>
    </row>
    <row r="96" spans="1:55" x14ac:dyDescent="0.25">
      <c r="A96" s="226">
        <v>2</v>
      </c>
      <c r="B96" s="211" t="s">
        <v>161</v>
      </c>
      <c r="C96" s="211">
        <v>137</v>
      </c>
      <c r="D96" s="211" t="s">
        <v>274</v>
      </c>
      <c r="E96" s="211">
        <v>1373</v>
      </c>
      <c r="F96" s="211">
        <v>1411</v>
      </c>
      <c r="G96" s="211"/>
      <c r="H96" s="220" t="str">
        <f>HYPERLINK("https://map.geo.admin.ch/?zoom=7&amp;E=686300&amp;N=236800&amp;layers=ch.kantone.cadastralwebmap-farbe,ch.swisstopo.amtliches-strassenverzeichnis,ch.bfs.gebaeude_wohnungs_register,KML||https://tinyurl.com/yy7ya4g9/ZH/0137_bdg_erw.kml","KML building")</f>
        <v>KML building</v>
      </c>
      <c r="I96" s="154">
        <v>4</v>
      </c>
      <c r="J96" s="243" t="s">
        <v>2624</v>
      </c>
      <c r="K96" s="153">
        <v>2.9133284777858705E-3</v>
      </c>
      <c r="L96" s="64">
        <v>0</v>
      </c>
      <c r="M96" s="64"/>
      <c r="N96" s="200">
        <v>0</v>
      </c>
      <c r="O96" s="155"/>
      <c r="P96" s="63"/>
      <c r="Q96" s="64">
        <v>0</v>
      </c>
      <c r="R96" s="64"/>
      <c r="S96" s="200">
        <v>0</v>
      </c>
      <c r="T96" s="155"/>
      <c r="U96" s="63"/>
      <c r="V96" s="64">
        <v>0</v>
      </c>
      <c r="W96" s="64"/>
      <c r="X96" s="200">
        <v>0</v>
      </c>
      <c r="Y96" s="155"/>
      <c r="Z96" s="63"/>
      <c r="AA96" s="64">
        <v>0</v>
      </c>
      <c r="AB96" s="64"/>
      <c r="AC96" s="200">
        <v>0</v>
      </c>
      <c r="AD96" s="156"/>
      <c r="AE96" s="153"/>
      <c r="AF96" s="140">
        <v>26</v>
      </c>
      <c r="AG96" s="140"/>
      <c r="AH96" s="200">
        <v>1.89E-2</v>
      </c>
      <c r="AI96" s="140"/>
      <c r="AJ96" s="153"/>
      <c r="AK96" s="140">
        <v>12</v>
      </c>
      <c r="AL96" s="140"/>
      <c r="AM96" s="200">
        <v>8.6999999999999994E-3</v>
      </c>
      <c r="AN96" s="156"/>
      <c r="AO96" s="230">
        <v>2.76E-2</v>
      </c>
      <c r="AP96" s="223">
        <v>368</v>
      </c>
      <c r="AQ96" s="223">
        <v>368</v>
      </c>
      <c r="AR96" s="235">
        <v>1</v>
      </c>
      <c r="AS96" s="223">
        <v>276</v>
      </c>
      <c r="AT96" s="235">
        <v>0.75</v>
      </c>
      <c r="AU96" s="223">
        <v>276</v>
      </c>
      <c r="AV96" s="232">
        <v>0.75</v>
      </c>
      <c r="AW96" s="223">
        <v>171</v>
      </c>
      <c r="AX96" s="223">
        <v>171</v>
      </c>
      <c r="AY96" s="235">
        <v>1</v>
      </c>
      <c r="AZ96" s="223">
        <v>159</v>
      </c>
      <c r="BA96" s="235">
        <v>0.93</v>
      </c>
      <c r="BB96" s="223">
        <v>159</v>
      </c>
      <c r="BC96" s="232">
        <v>0.93</v>
      </c>
    </row>
    <row r="97" spans="1:55" x14ac:dyDescent="0.25">
      <c r="A97" s="226">
        <v>2</v>
      </c>
      <c r="B97" s="211" t="s">
        <v>161</v>
      </c>
      <c r="C97" s="211">
        <v>138</v>
      </c>
      <c r="D97" s="211" t="s">
        <v>275</v>
      </c>
      <c r="E97" s="211">
        <v>3515</v>
      </c>
      <c r="F97" s="211">
        <v>3615</v>
      </c>
      <c r="G97" s="211"/>
      <c r="H97" s="220" t="str">
        <f>HYPERLINK("https://map.geo.admin.ch/?zoom=7&amp;E=696000&amp;N=229300&amp;layers=ch.kantone.cadastralwebmap-farbe,ch.swisstopo.amtliches-strassenverzeichnis,ch.bfs.gebaeude_wohnungs_register,KML||https://tinyurl.com/yy7ya4g9/ZH/0138_bdg_erw.kml","KML building")</f>
        <v>KML building</v>
      </c>
      <c r="I97" s="154">
        <v>58</v>
      </c>
      <c r="J97" s="243" t="s">
        <v>2625</v>
      </c>
      <c r="K97" s="153">
        <v>1.6500711237553343E-2</v>
      </c>
      <c r="L97" s="64">
        <v>0</v>
      </c>
      <c r="M97" s="64"/>
      <c r="N97" s="200">
        <v>0</v>
      </c>
      <c r="O97" s="155"/>
      <c r="P97" s="63"/>
      <c r="Q97" s="64">
        <v>0</v>
      </c>
      <c r="R97" s="64"/>
      <c r="S97" s="200">
        <v>0</v>
      </c>
      <c r="T97" s="155"/>
      <c r="U97" s="63"/>
      <c r="V97" s="64">
        <v>0</v>
      </c>
      <c r="W97" s="64"/>
      <c r="X97" s="200">
        <v>0</v>
      </c>
      <c r="Y97" s="155"/>
      <c r="Z97" s="63"/>
      <c r="AA97" s="64">
        <v>2</v>
      </c>
      <c r="AB97" s="64"/>
      <c r="AC97" s="200">
        <v>5.9999999999999995E-4</v>
      </c>
      <c r="AD97" s="156"/>
      <c r="AE97" s="153"/>
      <c r="AF97" s="140">
        <v>46</v>
      </c>
      <c r="AG97" s="140"/>
      <c r="AH97" s="200">
        <v>1.3100000000000001E-2</v>
      </c>
      <c r="AI97" s="140"/>
      <c r="AJ97" s="153"/>
      <c r="AK97" s="140">
        <v>2</v>
      </c>
      <c r="AL97" s="140"/>
      <c r="AM97" s="200">
        <v>5.9999999999999995E-4</v>
      </c>
      <c r="AN97" s="156"/>
      <c r="AO97" s="230">
        <v>1.43E-2</v>
      </c>
      <c r="AP97" s="223">
        <v>900</v>
      </c>
      <c r="AQ97" s="223">
        <v>900</v>
      </c>
      <c r="AR97" s="235">
        <v>1</v>
      </c>
      <c r="AS97" s="223">
        <v>703</v>
      </c>
      <c r="AT97" s="235">
        <v>0.78100000000000003</v>
      </c>
      <c r="AU97" s="223">
        <v>703</v>
      </c>
      <c r="AV97" s="232">
        <v>0.78100000000000003</v>
      </c>
      <c r="AW97" s="223">
        <v>516</v>
      </c>
      <c r="AX97" s="223">
        <v>516</v>
      </c>
      <c r="AY97" s="235">
        <v>1</v>
      </c>
      <c r="AZ97" s="223">
        <v>430</v>
      </c>
      <c r="BA97" s="235">
        <v>0.83299999999999996</v>
      </c>
      <c r="BB97" s="223">
        <v>430</v>
      </c>
      <c r="BC97" s="232">
        <v>0.83299999999999996</v>
      </c>
    </row>
    <row r="98" spans="1:55" x14ac:dyDescent="0.25">
      <c r="A98" s="226">
        <v>2</v>
      </c>
      <c r="B98" s="211" t="s">
        <v>161</v>
      </c>
      <c r="C98" s="211">
        <v>139</v>
      </c>
      <c r="D98" s="211" t="s">
        <v>276</v>
      </c>
      <c r="E98" s="211">
        <v>1566</v>
      </c>
      <c r="F98" s="211">
        <v>1599</v>
      </c>
      <c r="G98" s="211"/>
      <c r="H98" s="220" t="str">
        <f>HYPERLINK("https://map.geo.admin.ch/?zoom=7&amp;E=684400&amp;N=240400&amp;layers=ch.kantone.cadastralwebmap-farbe,ch.swisstopo.amtliches-strassenverzeichnis,ch.bfs.gebaeude_wohnungs_register,KML||https://tinyurl.com/yy7ya4g9/ZH/0139_bdg_erw.kml","KML building")</f>
        <v>KML building</v>
      </c>
      <c r="I98" s="154">
        <v>2</v>
      </c>
      <c r="J98" s="243" t="s">
        <v>2626</v>
      </c>
      <c r="K98" s="153">
        <v>1.277139208173691E-3</v>
      </c>
      <c r="L98" s="64">
        <v>0</v>
      </c>
      <c r="M98" s="64"/>
      <c r="N98" s="200">
        <v>0</v>
      </c>
      <c r="O98" s="155"/>
      <c r="P98" s="63"/>
      <c r="Q98" s="64">
        <v>0</v>
      </c>
      <c r="R98" s="64"/>
      <c r="S98" s="200">
        <v>0</v>
      </c>
      <c r="T98" s="155"/>
      <c r="U98" s="63"/>
      <c r="V98" s="64">
        <v>0</v>
      </c>
      <c r="W98" s="64"/>
      <c r="X98" s="200">
        <v>0</v>
      </c>
      <c r="Y98" s="155"/>
      <c r="Z98" s="63"/>
      <c r="AA98" s="64">
        <v>9</v>
      </c>
      <c r="AB98" s="64"/>
      <c r="AC98" s="200">
        <v>5.5999999999999999E-3</v>
      </c>
      <c r="AD98" s="156"/>
      <c r="AE98" s="153"/>
      <c r="AF98" s="140">
        <v>51</v>
      </c>
      <c r="AG98" s="140"/>
      <c r="AH98" s="200">
        <v>3.2599999999999997E-2</v>
      </c>
      <c r="AI98" s="140"/>
      <c r="AJ98" s="153"/>
      <c r="AK98" s="140">
        <v>5</v>
      </c>
      <c r="AL98" s="140"/>
      <c r="AM98" s="200">
        <v>3.2000000000000002E-3</v>
      </c>
      <c r="AN98" s="156"/>
      <c r="AO98" s="230">
        <v>4.1399999999999999E-2</v>
      </c>
      <c r="AP98" s="223">
        <v>411</v>
      </c>
      <c r="AQ98" s="223">
        <v>360</v>
      </c>
      <c r="AR98" s="235">
        <v>0.876</v>
      </c>
      <c r="AS98" s="223">
        <v>348</v>
      </c>
      <c r="AT98" s="235">
        <v>0.84699999999999998</v>
      </c>
      <c r="AU98" s="223">
        <v>348</v>
      </c>
      <c r="AV98" s="232">
        <v>0.84699999999999998</v>
      </c>
      <c r="AW98" s="223">
        <v>177</v>
      </c>
      <c r="AX98" s="223">
        <v>169</v>
      </c>
      <c r="AY98" s="235">
        <v>0.95499999999999996</v>
      </c>
      <c r="AZ98" s="223">
        <v>168</v>
      </c>
      <c r="BA98" s="235">
        <v>0.94899999999999995</v>
      </c>
      <c r="BB98" s="223">
        <v>168</v>
      </c>
      <c r="BC98" s="232">
        <v>0.94899999999999995</v>
      </c>
    </row>
    <row r="99" spans="1:55" x14ac:dyDescent="0.25">
      <c r="A99" s="226">
        <v>1</v>
      </c>
      <c r="B99" s="211" t="s">
        <v>161</v>
      </c>
      <c r="C99" s="211">
        <v>141</v>
      </c>
      <c r="D99" s="211" t="s">
        <v>277</v>
      </c>
      <c r="E99" s="211">
        <v>3334</v>
      </c>
      <c r="F99" s="211">
        <v>3423</v>
      </c>
      <c r="G99" s="211"/>
      <c r="H99" s="220" t="str">
        <f>HYPERLINK("https://map.geo.admin.ch/?zoom=7&amp;E=685500&amp;N=238300&amp;layers=ch.kantone.cadastralwebmap-farbe,ch.swisstopo.amtliches-strassenverzeichnis,ch.bfs.gebaeude_wohnungs_register,KML||https://tinyurl.com/yy7ya4g9/ZH/0141_bdg_erw.kml","KML building")</f>
        <v>KML building</v>
      </c>
      <c r="I99" s="154">
        <v>0</v>
      </c>
      <c r="J99" s="243" t="s">
        <v>2627</v>
      </c>
      <c r="K99" s="153">
        <v>0</v>
      </c>
      <c r="L99" s="64">
        <v>0</v>
      </c>
      <c r="M99" s="64"/>
      <c r="N99" s="200">
        <v>0</v>
      </c>
      <c r="O99" s="155"/>
      <c r="P99" s="63"/>
      <c r="Q99" s="64">
        <v>0</v>
      </c>
      <c r="R99" s="64"/>
      <c r="S99" s="200">
        <v>0</v>
      </c>
      <c r="T99" s="155"/>
      <c r="U99" s="63"/>
      <c r="V99" s="64">
        <v>0</v>
      </c>
      <c r="W99" s="64"/>
      <c r="X99" s="200">
        <v>0</v>
      </c>
      <c r="Y99" s="155"/>
      <c r="Z99" s="63"/>
      <c r="AA99" s="64">
        <v>0</v>
      </c>
      <c r="AB99" s="64"/>
      <c r="AC99" s="200">
        <v>0</v>
      </c>
      <c r="AD99" s="156"/>
      <c r="AE99" s="153"/>
      <c r="AF99" s="140">
        <v>11</v>
      </c>
      <c r="AG99" s="140"/>
      <c r="AH99" s="200">
        <v>3.3E-3</v>
      </c>
      <c r="AI99" s="140"/>
      <c r="AJ99" s="153"/>
      <c r="AK99" s="140">
        <v>41</v>
      </c>
      <c r="AL99" s="140"/>
      <c r="AM99" s="200">
        <v>1.23E-2</v>
      </c>
      <c r="AN99" s="156"/>
      <c r="AO99" s="230">
        <v>1.5599999999999999E-2</v>
      </c>
      <c r="AP99" s="223">
        <v>720</v>
      </c>
      <c r="AQ99" s="223">
        <v>718</v>
      </c>
      <c r="AR99" s="235">
        <v>0.997</v>
      </c>
      <c r="AS99" s="223">
        <v>642</v>
      </c>
      <c r="AT99" s="235">
        <v>0.89200000000000002</v>
      </c>
      <c r="AU99" s="223">
        <v>640</v>
      </c>
      <c r="AV99" s="232">
        <v>0.88900000000000001</v>
      </c>
      <c r="AW99" s="223">
        <v>353</v>
      </c>
      <c r="AX99" s="223">
        <v>351</v>
      </c>
      <c r="AY99" s="235">
        <v>0.99399999999999999</v>
      </c>
      <c r="AZ99" s="223">
        <v>343</v>
      </c>
      <c r="BA99" s="235">
        <v>0.97199999999999998</v>
      </c>
      <c r="BB99" s="223">
        <v>341</v>
      </c>
      <c r="BC99" s="232">
        <v>0.96599999999999997</v>
      </c>
    </row>
    <row r="100" spans="1:55" x14ac:dyDescent="0.25">
      <c r="A100" s="226">
        <v>1</v>
      </c>
      <c r="B100" s="211" t="s">
        <v>161</v>
      </c>
      <c r="C100" s="211">
        <v>151</v>
      </c>
      <c r="D100" s="211" t="s">
        <v>278</v>
      </c>
      <c r="E100" s="211">
        <v>1735</v>
      </c>
      <c r="F100" s="211">
        <v>1786</v>
      </c>
      <c r="G100" s="211"/>
      <c r="H100" s="220" t="str">
        <f>HYPERLINK("https://map.geo.admin.ch/?zoom=7&amp;E=687200&amp;N=239800&amp;layers=ch.kantone.cadastralwebmap-farbe,ch.swisstopo.amtliches-strassenverzeichnis,ch.bfs.gebaeude_wohnungs_register,KML||https://tinyurl.com/yy7ya4g9/ZH/0151_bdg_erw.kml","KML building")</f>
        <v>KML building</v>
      </c>
      <c r="I100" s="154">
        <v>0</v>
      </c>
      <c r="J100" s="243" t="s">
        <v>2628</v>
      </c>
      <c r="K100" s="153">
        <v>0</v>
      </c>
      <c r="L100" s="64">
        <v>0</v>
      </c>
      <c r="M100" s="64"/>
      <c r="N100" s="200">
        <v>0</v>
      </c>
      <c r="O100" s="155"/>
      <c r="P100" s="63"/>
      <c r="Q100" s="64">
        <v>0</v>
      </c>
      <c r="R100" s="64"/>
      <c r="S100" s="200">
        <v>0</v>
      </c>
      <c r="T100" s="155"/>
      <c r="U100" s="63"/>
      <c r="V100" s="64">
        <v>0</v>
      </c>
      <c r="W100" s="64"/>
      <c r="X100" s="200">
        <v>0</v>
      </c>
      <c r="Y100" s="155"/>
      <c r="Z100" s="63"/>
      <c r="AA100" s="64">
        <v>0</v>
      </c>
      <c r="AB100" s="64"/>
      <c r="AC100" s="200">
        <v>0</v>
      </c>
      <c r="AD100" s="156"/>
      <c r="AE100" s="153"/>
      <c r="AF100" s="140">
        <v>26</v>
      </c>
      <c r="AG100" s="140"/>
      <c r="AH100" s="200">
        <v>1.4999999999999999E-2</v>
      </c>
      <c r="AI100" s="140"/>
      <c r="AJ100" s="153"/>
      <c r="AK100" s="140">
        <v>4</v>
      </c>
      <c r="AL100" s="140"/>
      <c r="AM100" s="200">
        <v>2.3E-3</v>
      </c>
      <c r="AN100" s="156"/>
      <c r="AO100" s="230">
        <v>1.7299999999999999E-2</v>
      </c>
      <c r="AP100" s="223">
        <v>365</v>
      </c>
      <c r="AQ100" s="223">
        <v>332</v>
      </c>
      <c r="AR100" s="235">
        <v>0.91</v>
      </c>
      <c r="AS100" s="223">
        <v>232</v>
      </c>
      <c r="AT100" s="235">
        <v>0.63600000000000001</v>
      </c>
      <c r="AU100" s="223">
        <v>231</v>
      </c>
      <c r="AV100" s="232">
        <v>0.63300000000000001</v>
      </c>
      <c r="AW100" s="223">
        <v>166</v>
      </c>
      <c r="AX100" s="223">
        <v>161</v>
      </c>
      <c r="AY100" s="235">
        <v>0.97</v>
      </c>
      <c r="AZ100" s="223">
        <v>146</v>
      </c>
      <c r="BA100" s="235">
        <v>0.88</v>
      </c>
      <c r="BB100" s="223">
        <v>145</v>
      </c>
      <c r="BC100" s="232">
        <v>0.873</v>
      </c>
    </row>
    <row r="101" spans="1:55" x14ac:dyDescent="0.25">
      <c r="A101" s="226">
        <v>1</v>
      </c>
      <c r="B101" s="211" t="s">
        <v>161</v>
      </c>
      <c r="C101" s="211">
        <v>152</v>
      </c>
      <c r="D101" s="211" t="s">
        <v>279</v>
      </c>
      <c r="E101" s="211">
        <v>2211</v>
      </c>
      <c r="F101" s="211">
        <v>2312</v>
      </c>
      <c r="G101" s="211"/>
      <c r="H101" s="220" t="str">
        <f>HYPERLINK("https://map.geo.admin.ch/?zoom=7&amp;E=688700&amp;N=237700&amp;layers=ch.kantone.cadastralwebmap-farbe,ch.swisstopo.amtliches-strassenverzeichnis,ch.bfs.gebaeude_wohnungs_register,KML||https://tinyurl.com/yy7ya4g9/ZH/0152_bdg_erw.kml","KML building")</f>
        <v>KML building</v>
      </c>
      <c r="I101" s="154">
        <v>0</v>
      </c>
      <c r="J101" s="243" t="s">
        <v>2629</v>
      </c>
      <c r="K101" s="153">
        <v>0</v>
      </c>
      <c r="L101" s="64">
        <v>0</v>
      </c>
      <c r="M101" s="64"/>
      <c r="N101" s="200">
        <v>0</v>
      </c>
      <c r="O101" s="155"/>
      <c r="P101" s="63"/>
      <c r="Q101" s="64">
        <v>0</v>
      </c>
      <c r="R101" s="64"/>
      <c r="S101" s="200">
        <v>0</v>
      </c>
      <c r="T101" s="155"/>
      <c r="U101" s="63"/>
      <c r="V101" s="64">
        <v>0</v>
      </c>
      <c r="W101" s="64"/>
      <c r="X101" s="200">
        <v>0</v>
      </c>
      <c r="Y101" s="155"/>
      <c r="Z101" s="63"/>
      <c r="AA101" s="64">
        <v>0</v>
      </c>
      <c r="AB101" s="64"/>
      <c r="AC101" s="200">
        <v>0</v>
      </c>
      <c r="AD101" s="156"/>
      <c r="AE101" s="153"/>
      <c r="AF101" s="140">
        <v>13</v>
      </c>
      <c r="AG101" s="140"/>
      <c r="AH101" s="200">
        <v>5.8999999999999999E-3</v>
      </c>
      <c r="AI101" s="140"/>
      <c r="AJ101" s="153"/>
      <c r="AK101" s="140">
        <v>6</v>
      </c>
      <c r="AL101" s="140"/>
      <c r="AM101" s="200">
        <v>2.7000000000000001E-3</v>
      </c>
      <c r="AN101" s="156"/>
      <c r="AO101" s="230">
        <v>8.6E-3</v>
      </c>
      <c r="AP101" s="223">
        <v>580</v>
      </c>
      <c r="AQ101" s="223">
        <v>573</v>
      </c>
      <c r="AR101" s="235">
        <v>0.98799999999999999</v>
      </c>
      <c r="AS101" s="223">
        <v>494</v>
      </c>
      <c r="AT101" s="235">
        <v>0.85199999999999998</v>
      </c>
      <c r="AU101" s="223">
        <v>492</v>
      </c>
      <c r="AV101" s="232">
        <v>0.84799999999999998</v>
      </c>
      <c r="AW101" s="223">
        <v>284</v>
      </c>
      <c r="AX101" s="223">
        <v>282</v>
      </c>
      <c r="AY101" s="235">
        <v>0.99299999999999999</v>
      </c>
      <c r="AZ101" s="223">
        <v>279</v>
      </c>
      <c r="BA101" s="235">
        <v>0.98199999999999998</v>
      </c>
      <c r="BB101" s="223">
        <v>278</v>
      </c>
      <c r="BC101" s="232">
        <v>0.97899999999999998</v>
      </c>
    </row>
    <row r="102" spans="1:55" x14ac:dyDescent="0.25">
      <c r="A102" s="226">
        <v>1</v>
      </c>
      <c r="B102" s="211" t="s">
        <v>161</v>
      </c>
      <c r="C102" s="211">
        <v>153</v>
      </c>
      <c r="D102" s="211" t="s">
        <v>280</v>
      </c>
      <c r="E102" s="211">
        <v>3203</v>
      </c>
      <c r="F102" s="211">
        <v>3294</v>
      </c>
      <c r="G102" s="211"/>
      <c r="H102" s="220" t="str">
        <f>HYPERLINK("https://map.geo.admin.ch/?zoom=7&amp;E=700500&amp;N=234300&amp;layers=ch.kantone.cadastralwebmap-farbe,ch.swisstopo.amtliches-strassenverzeichnis,ch.bfs.gebaeude_wohnungs_register,KML||https://tinyurl.com/yy7ya4g9/ZH/0153_bdg_erw.kml","KML building")</f>
        <v>KML building</v>
      </c>
      <c r="I102" s="154">
        <v>1</v>
      </c>
      <c r="J102" s="243" t="s">
        <v>2630</v>
      </c>
      <c r="K102" s="153">
        <v>3.1220730565095225E-4</v>
      </c>
      <c r="L102" s="64">
        <v>0</v>
      </c>
      <c r="M102" s="64"/>
      <c r="N102" s="200">
        <v>0</v>
      </c>
      <c r="O102" s="155"/>
      <c r="P102" s="63"/>
      <c r="Q102" s="64">
        <v>0</v>
      </c>
      <c r="R102" s="64"/>
      <c r="S102" s="200">
        <v>0</v>
      </c>
      <c r="T102" s="155"/>
      <c r="U102" s="63"/>
      <c r="V102" s="64">
        <v>0</v>
      </c>
      <c r="W102" s="64"/>
      <c r="X102" s="200">
        <v>0</v>
      </c>
      <c r="Y102" s="155"/>
      <c r="Z102" s="63"/>
      <c r="AA102" s="64">
        <v>2</v>
      </c>
      <c r="AB102" s="64"/>
      <c r="AC102" s="200">
        <v>5.9999999999999995E-4</v>
      </c>
      <c r="AD102" s="156"/>
      <c r="AE102" s="153"/>
      <c r="AF102" s="140">
        <v>23</v>
      </c>
      <c r="AG102" s="140"/>
      <c r="AH102" s="200">
        <v>7.1999999999999998E-3</v>
      </c>
      <c r="AI102" s="140"/>
      <c r="AJ102" s="153"/>
      <c r="AK102" s="140">
        <v>47</v>
      </c>
      <c r="AL102" s="140"/>
      <c r="AM102" s="200">
        <v>1.47E-2</v>
      </c>
      <c r="AN102" s="156"/>
      <c r="AO102" s="230">
        <v>2.2499999999999999E-2</v>
      </c>
      <c r="AP102" s="223">
        <v>1147</v>
      </c>
      <c r="AQ102" s="223">
        <v>1143</v>
      </c>
      <c r="AR102" s="235">
        <v>0.997</v>
      </c>
      <c r="AS102" s="223">
        <v>895</v>
      </c>
      <c r="AT102" s="235">
        <v>0.78</v>
      </c>
      <c r="AU102" s="223">
        <v>892</v>
      </c>
      <c r="AV102" s="232">
        <v>0.77800000000000002</v>
      </c>
      <c r="AW102" s="223">
        <v>624</v>
      </c>
      <c r="AX102" s="223">
        <v>623</v>
      </c>
      <c r="AY102" s="235">
        <v>0.998</v>
      </c>
      <c r="AZ102" s="223">
        <v>583</v>
      </c>
      <c r="BA102" s="235">
        <v>0.93400000000000005</v>
      </c>
      <c r="BB102" s="223">
        <v>582</v>
      </c>
      <c r="BC102" s="232">
        <v>0.93300000000000005</v>
      </c>
    </row>
    <row r="103" spans="1:55" x14ac:dyDescent="0.25">
      <c r="A103" s="226">
        <v>1</v>
      </c>
      <c r="B103" s="211" t="s">
        <v>161</v>
      </c>
      <c r="C103" s="211">
        <v>154</v>
      </c>
      <c r="D103" s="211" t="s">
        <v>281</v>
      </c>
      <c r="E103" s="211">
        <v>4399</v>
      </c>
      <c r="F103" s="211">
        <v>4472</v>
      </c>
      <c r="G103" s="211"/>
      <c r="H103" s="220" t="str">
        <f>HYPERLINK("https://map.geo.admin.ch/?zoom=7&amp;E=686600&amp;N=241300&amp;layers=ch.kantone.cadastralwebmap-farbe,ch.swisstopo.amtliches-strassenverzeichnis,ch.bfs.gebaeude_wohnungs_register,KML||https://tinyurl.com/yy7ya4g9/ZH/0154_bdg_erw.kml","KML building")</f>
        <v>KML building</v>
      </c>
      <c r="I103" s="154">
        <v>0</v>
      </c>
      <c r="J103" s="243" t="s">
        <v>2631</v>
      </c>
      <c r="K103" s="153">
        <v>0</v>
      </c>
      <c r="L103" s="64">
        <v>0</v>
      </c>
      <c r="M103" s="64"/>
      <c r="N103" s="200">
        <v>0</v>
      </c>
      <c r="O103" s="155"/>
      <c r="P103" s="63"/>
      <c r="Q103" s="64">
        <v>0</v>
      </c>
      <c r="R103" s="64"/>
      <c r="S103" s="200">
        <v>0</v>
      </c>
      <c r="T103" s="155"/>
      <c r="U103" s="63"/>
      <c r="V103" s="64">
        <v>0</v>
      </c>
      <c r="W103" s="64"/>
      <c r="X103" s="200">
        <v>0</v>
      </c>
      <c r="Y103" s="155"/>
      <c r="Z103" s="63"/>
      <c r="AA103" s="64">
        <v>0</v>
      </c>
      <c r="AB103" s="64"/>
      <c r="AC103" s="200">
        <v>0</v>
      </c>
      <c r="AD103" s="156"/>
      <c r="AE103" s="153"/>
      <c r="AF103" s="140">
        <v>25</v>
      </c>
      <c r="AG103" s="140"/>
      <c r="AH103" s="200">
        <v>5.7000000000000002E-3</v>
      </c>
      <c r="AI103" s="140"/>
      <c r="AJ103" s="153"/>
      <c r="AK103" s="140">
        <v>34</v>
      </c>
      <c r="AL103" s="140"/>
      <c r="AM103" s="200">
        <v>7.7000000000000002E-3</v>
      </c>
      <c r="AN103" s="156"/>
      <c r="AO103" s="230">
        <v>1.34E-2</v>
      </c>
      <c r="AP103" s="223">
        <v>1151</v>
      </c>
      <c r="AQ103" s="223">
        <v>1086</v>
      </c>
      <c r="AR103" s="235">
        <v>0.94399999999999995</v>
      </c>
      <c r="AS103" s="223">
        <v>915</v>
      </c>
      <c r="AT103" s="235">
        <v>0.79500000000000004</v>
      </c>
      <c r="AU103" s="223">
        <v>910</v>
      </c>
      <c r="AV103" s="232">
        <v>0.79100000000000004</v>
      </c>
      <c r="AW103" s="223">
        <v>518</v>
      </c>
      <c r="AX103" s="223">
        <v>515</v>
      </c>
      <c r="AY103" s="235">
        <v>0.99399999999999999</v>
      </c>
      <c r="AZ103" s="223">
        <v>491</v>
      </c>
      <c r="BA103" s="235">
        <v>0.94799999999999995</v>
      </c>
      <c r="BB103" s="223">
        <v>488</v>
      </c>
      <c r="BC103" s="232">
        <v>0.94199999999999995</v>
      </c>
    </row>
    <row r="104" spans="1:55" x14ac:dyDescent="0.25">
      <c r="A104" s="226">
        <v>1</v>
      </c>
      <c r="B104" s="211" t="s">
        <v>161</v>
      </c>
      <c r="C104" s="211">
        <v>155</v>
      </c>
      <c r="D104" s="211" t="s">
        <v>282</v>
      </c>
      <c r="E104" s="211">
        <v>2788</v>
      </c>
      <c r="F104" s="211">
        <v>2828</v>
      </c>
      <c r="G104" s="211"/>
      <c r="H104" s="220" t="str">
        <f>HYPERLINK("https://map.geo.admin.ch/?zoom=7&amp;E=695200&amp;N=234400&amp;layers=ch.kantone.cadastralwebmap-farbe,ch.swisstopo.amtliches-strassenverzeichnis,ch.bfs.gebaeude_wohnungs_register,KML||https://tinyurl.com/yy7ya4g9/ZH/0155_bdg_erw.kml","KML building")</f>
        <v>KML building</v>
      </c>
      <c r="I104" s="154">
        <v>1</v>
      </c>
      <c r="J104" s="243" t="s">
        <v>2632</v>
      </c>
      <c r="K104" s="153">
        <v>3.586800573888092E-4</v>
      </c>
      <c r="L104" s="64">
        <v>0</v>
      </c>
      <c r="M104" s="64"/>
      <c r="N104" s="200">
        <v>0</v>
      </c>
      <c r="O104" s="155"/>
      <c r="P104" s="63"/>
      <c r="Q104" s="64">
        <v>0</v>
      </c>
      <c r="R104" s="64"/>
      <c r="S104" s="200">
        <v>0</v>
      </c>
      <c r="T104" s="155"/>
      <c r="U104" s="63"/>
      <c r="V104" s="64">
        <v>0</v>
      </c>
      <c r="W104" s="64"/>
      <c r="X104" s="200">
        <v>0</v>
      </c>
      <c r="Y104" s="155"/>
      <c r="Z104" s="63"/>
      <c r="AA104" s="64">
        <v>0</v>
      </c>
      <c r="AB104" s="64"/>
      <c r="AC104" s="200">
        <v>0</v>
      </c>
      <c r="AD104" s="156"/>
      <c r="AE104" s="153"/>
      <c r="AF104" s="140">
        <v>18</v>
      </c>
      <c r="AG104" s="140"/>
      <c r="AH104" s="200">
        <v>6.4999999999999997E-3</v>
      </c>
      <c r="AI104" s="140"/>
      <c r="AJ104" s="153"/>
      <c r="AK104" s="140">
        <v>60</v>
      </c>
      <c r="AL104" s="140"/>
      <c r="AM104" s="200">
        <v>2.1499999999999998E-2</v>
      </c>
      <c r="AN104" s="156"/>
      <c r="AO104" s="230">
        <v>2.7999999999999997E-2</v>
      </c>
      <c r="AP104" s="223">
        <v>735</v>
      </c>
      <c r="AQ104" s="223">
        <v>735</v>
      </c>
      <c r="AR104" s="235">
        <v>1</v>
      </c>
      <c r="AS104" s="223">
        <v>572</v>
      </c>
      <c r="AT104" s="235">
        <v>0.77800000000000002</v>
      </c>
      <c r="AU104" s="223">
        <v>572</v>
      </c>
      <c r="AV104" s="232">
        <v>0.77800000000000002</v>
      </c>
      <c r="AW104" s="223">
        <v>413</v>
      </c>
      <c r="AX104" s="223">
        <v>413</v>
      </c>
      <c r="AY104" s="235">
        <v>1</v>
      </c>
      <c r="AZ104" s="223">
        <v>367</v>
      </c>
      <c r="BA104" s="235">
        <v>0.88900000000000001</v>
      </c>
      <c r="BB104" s="223">
        <v>367</v>
      </c>
      <c r="BC104" s="232">
        <v>0.88900000000000001</v>
      </c>
    </row>
    <row r="105" spans="1:55" x14ac:dyDescent="0.25">
      <c r="A105" s="226">
        <v>1</v>
      </c>
      <c r="B105" s="211" t="s">
        <v>161</v>
      </c>
      <c r="C105" s="211">
        <v>156</v>
      </c>
      <c r="D105" s="211" t="s">
        <v>283</v>
      </c>
      <c r="E105" s="211">
        <v>3791</v>
      </c>
      <c r="F105" s="211">
        <v>3942</v>
      </c>
      <c r="G105" s="211"/>
      <c r="H105" s="220" t="str">
        <f>HYPERLINK("https://map.geo.admin.ch/?zoom=7&amp;E=691300&amp;N=236100&amp;layers=ch.kantone.cadastralwebmap-farbe,ch.swisstopo.amtliches-strassenverzeichnis,ch.bfs.gebaeude_wohnungs_register,KML||https://tinyurl.com/yy7ya4g9/ZH/0156_bdg_erw.kml","KML building")</f>
        <v>KML building</v>
      </c>
      <c r="I105" s="154">
        <v>4</v>
      </c>
      <c r="J105" s="243" t="s">
        <v>2633</v>
      </c>
      <c r="K105" s="153">
        <v>1.0551305724083356E-3</v>
      </c>
      <c r="L105" s="64">
        <v>0</v>
      </c>
      <c r="M105" s="64"/>
      <c r="N105" s="200">
        <v>0</v>
      </c>
      <c r="O105" s="155"/>
      <c r="P105" s="63"/>
      <c r="Q105" s="64">
        <v>0</v>
      </c>
      <c r="R105" s="64"/>
      <c r="S105" s="200">
        <v>0</v>
      </c>
      <c r="T105" s="155"/>
      <c r="U105" s="63"/>
      <c r="V105" s="64">
        <v>0</v>
      </c>
      <c r="W105" s="64"/>
      <c r="X105" s="200">
        <v>0</v>
      </c>
      <c r="Y105" s="155"/>
      <c r="Z105" s="63"/>
      <c r="AA105" s="64">
        <v>0</v>
      </c>
      <c r="AB105" s="64"/>
      <c r="AC105" s="200">
        <v>0</v>
      </c>
      <c r="AD105" s="156"/>
      <c r="AE105" s="153"/>
      <c r="AF105" s="140">
        <v>23</v>
      </c>
      <c r="AG105" s="140"/>
      <c r="AH105" s="200">
        <v>6.1000000000000004E-3</v>
      </c>
      <c r="AI105" s="140"/>
      <c r="AJ105" s="153"/>
      <c r="AK105" s="140">
        <v>18</v>
      </c>
      <c r="AL105" s="140"/>
      <c r="AM105" s="200">
        <v>4.7000000000000002E-3</v>
      </c>
      <c r="AN105" s="156"/>
      <c r="AO105" s="230">
        <v>1.0800000000000001E-2</v>
      </c>
      <c r="AP105" s="223">
        <v>1136</v>
      </c>
      <c r="AQ105" s="223">
        <v>1069</v>
      </c>
      <c r="AR105" s="235">
        <v>0.94099999999999995</v>
      </c>
      <c r="AS105" s="223">
        <v>802</v>
      </c>
      <c r="AT105" s="235">
        <v>0.70599999999999996</v>
      </c>
      <c r="AU105" s="223">
        <v>801</v>
      </c>
      <c r="AV105" s="232">
        <v>0.70499999999999996</v>
      </c>
      <c r="AW105" s="223">
        <v>564</v>
      </c>
      <c r="AX105" s="223">
        <v>561</v>
      </c>
      <c r="AY105" s="235">
        <v>0.995</v>
      </c>
      <c r="AZ105" s="223">
        <v>513</v>
      </c>
      <c r="BA105" s="235">
        <v>0.91</v>
      </c>
      <c r="BB105" s="223">
        <v>512</v>
      </c>
      <c r="BC105" s="232">
        <v>0.90800000000000003</v>
      </c>
    </row>
    <row r="106" spans="1:55" x14ac:dyDescent="0.25">
      <c r="A106" s="226">
        <v>1</v>
      </c>
      <c r="B106" s="211" t="s">
        <v>161</v>
      </c>
      <c r="C106" s="211">
        <v>157</v>
      </c>
      <c r="D106" s="211" t="s">
        <v>284</v>
      </c>
      <c r="E106" s="211">
        <v>1464</v>
      </c>
      <c r="F106" s="211">
        <v>1512</v>
      </c>
      <c r="G106" s="211"/>
      <c r="H106" s="220" t="str">
        <f>HYPERLINK("https://map.geo.admin.ch/?zoom=7&amp;E=697000&amp;N=236300&amp;layers=ch.kantone.cadastralwebmap-farbe,ch.swisstopo.amtliches-strassenverzeichnis,ch.bfs.gebaeude_wohnungs_register,KML||https://tinyurl.com/yy7ya4g9/ZH/0157_bdg_erw.kml","KML building")</f>
        <v>KML building</v>
      </c>
      <c r="I106" s="154">
        <v>2</v>
      </c>
      <c r="J106" s="243" t="s">
        <v>2634</v>
      </c>
      <c r="K106" s="153">
        <v>1.366120218579235E-3</v>
      </c>
      <c r="L106" s="64">
        <v>0</v>
      </c>
      <c r="M106" s="64"/>
      <c r="N106" s="200">
        <v>0</v>
      </c>
      <c r="O106" s="155"/>
      <c r="P106" s="63"/>
      <c r="Q106" s="64">
        <v>0</v>
      </c>
      <c r="R106" s="64"/>
      <c r="S106" s="200">
        <v>0</v>
      </c>
      <c r="T106" s="155"/>
      <c r="U106" s="63"/>
      <c r="V106" s="64">
        <v>0</v>
      </c>
      <c r="W106" s="64"/>
      <c r="X106" s="200">
        <v>0</v>
      </c>
      <c r="Y106" s="155"/>
      <c r="Z106" s="63"/>
      <c r="AA106" s="64">
        <v>0</v>
      </c>
      <c r="AB106" s="64"/>
      <c r="AC106" s="200">
        <v>0</v>
      </c>
      <c r="AD106" s="156"/>
      <c r="AE106" s="153"/>
      <c r="AF106" s="140">
        <v>15</v>
      </c>
      <c r="AG106" s="140"/>
      <c r="AH106" s="200">
        <v>1.0200000000000001E-2</v>
      </c>
      <c r="AI106" s="140"/>
      <c r="AJ106" s="153"/>
      <c r="AK106" s="140">
        <v>4</v>
      </c>
      <c r="AL106" s="140"/>
      <c r="AM106" s="200">
        <v>2.7000000000000001E-3</v>
      </c>
      <c r="AN106" s="156"/>
      <c r="AO106" s="230">
        <v>1.2900000000000002E-2</v>
      </c>
      <c r="AP106" s="223">
        <v>510</v>
      </c>
      <c r="AQ106" s="223">
        <v>493</v>
      </c>
      <c r="AR106" s="235">
        <v>0.96699999999999997</v>
      </c>
      <c r="AS106" s="223">
        <v>422</v>
      </c>
      <c r="AT106" s="235">
        <v>0.82699999999999996</v>
      </c>
      <c r="AU106" s="223">
        <v>420</v>
      </c>
      <c r="AV106" s="232">
        <v>0.82399999999999995</v>
      </c>
      <c r="AW106" s="223">
        <v>296</v>
      </c>
      <c r="AX106" s="223">
        <v>289</v>
      </c>
      <c r="AY106" s="235">
        <v>0.97599999999999998</v>
      </c>
      <c r="AZ106" s="223">
        <v>278</v>
      </c>
      <c r="BA106" s="235">
        <v>0.93899999999999995</v>
      </c>
      <c r="BB106" s="223">
        <v>278</v>
      </c>
      <c r="BC106" s="232">
        <v>0.93899999999999995</v>
      </c>
    </row>
    <row r="107" spans="1:55" x14ac:dyDescent="0.25">
      <c r="A107" s="226">
        <v>1</v>
      </c>
      <c r="B107" s="211" t="s">
        <v>161</v>
      </c>
      <c r="C107" s="211">
        <v>158</v>
      </c>
      <c r="D107" s="211" t="s">
        <v>285</v>
      </c>
      <c r="E107" s="211">
        <v>4230</v>
      </c>
      <c r="F107" s="211">
        <v>4371</v>
      </c>
      <c r="G107" s="211"/>
      <c r="H107" s="220" t="str">
        <f>HYPERLINK("https://map.geo.admin.ch/?zoom=7&amp;E=697000&amp;N=233000&amp;layers=ch.kantone.cadastralwebmap-farbe,ch.swisstopo.amtliches-strassenverzeichnis,ch.bfs.gebaeude_wohnungs_register,KML||https://tinyurl.com/yy7ya4g9/ZH/0158_bdg_erw.kml","KML building")</f>
        <v>KML building</v>
      </c>
      <c r="I107" s="154">
        <v>0</v>
      </c>
      <c r="J107" s="243" t="s">
        <v>2635</v>
      </c>
      <c r="K107" s="153">
        <v>0</v>
      </c>
      <c r="L107" s="64">
        <v>0</v>
      </c>
      <c r="M107" s="64"/>
      <c r="N107" s="200">
        <v>0</v>
      </c>
      <c r="O107" s="155"/>
      <c r="P107" s="63"/>
      <c r="Q107" s="64">
        <v>0</v>
      </c>
      <c r="R107" s="64"/>
      <c r="S107" s="200">
        <v>0</v>
      </c>
      <c r="T107" s="155"/>
      <c r="U107" s="63"/>
      <c r="V107" s="64">
        <v>0</v>
      </c>
      <c r="W107" s="64"/>
      <c r="X107" s="200">
        <v>0</v>
      </c>
      <c r="Y107" s="155"/>
      <c r="Z107" s="63"/>
      <c r="AA107" s="64">
        <v>6</v>
      </c>
      <c r="AB107" s="64"/>
      <c r="AC107" s="200">
        <v>1.4E-3</v>
      </c>
      <c r="AD107" s="156"/>
      <c r="AE107" s="153"/>
      <c r="AF107" s="140">
        <v>21</v>
      </c>
      <c r="AG107" s="140"/>
      <c r="AH107" s="200">
        <v>5.0000000000000001E-3</v>
      </c>
      <c r="AI107" s="140"/>
      <c r="AJ107" s="153"/>
      <c r="AK107" s="140">
        <v>14</v>
      </c>
      <c r="AL107" s="140"/>
      <c r="AM107" s="200">
        <v>3.3E-3</v>
      </c>
      <c r="AN107" s="156"/>
      <c r="AO107" s="230">
        <v>9.7000000000000003E-3</v>
      </c>
      <c r="AP107" s="223">
        <v>1076</v>
      </c>
      <c r="AQ107" s="223">
        <v>1073</v>
      </c>
      <c r="AR107" s="235">
        <v>0.997</v>
      </c>
      <c r="AS107" s="223">
        <v>832</v>
      </c>
      <c r="AT107" s="235">
        <v>0.77300000000000002</v>
      </c>
      <c r="AU107" s="223">
        <v>832</v>
      </c>
      <c r="AV107" s="232">
        <v>0.77300000000000002</v>
      </c>
      <c r="AW107" s="223">
        <v>506</v>
      </c>
      <c r="AX107" s="223">
        <v>505</v>
      </c>
      <c r="AY107" s="235">
        <v>0.998</v>
      </c>
      <c r="AZ107" s="223">
        <v>483</v>
      </c>
      <c r="BA107" s="235">
        <v>0.95499999999999996</v>
      </c>
      <c r="BB107" s="223">
        <v>483</v>
      </c>
      <c r="BC107" s="232">
        <v>0.95499999999999996</v>
      </c>
    </row>
    <row r="108" spans="1:55" x14ac:dyDescent="0.25">
      <c r="A108" s="226">
        <v>1</v>
      </c>
      <c r="B108" s="211" t="s">
        <v>161</v>
      </c>
      <c r="C108" s="211">
        <v>159</v>
      </c>
      <c r="D108" s="211" t="s">
        <v>286</v>
      </c>
      <c r="E108" s="211">
        <v>1688</v>
      </c>
      <c r="F108" s="211">
        <v>1736</v>
      </c>
      <c r="G108" s="211"/>
      <c r="H108" s="220" t="str">
        <f>HYPERLINK("https://map.geo.admin.ch/?zoom=7&amp;E=693800&amp;N=235400&amp;layers=ch.kantone.cadastralwebmap-farbe,ch.swisstopo.amtliches-strassenverzeichnis,ch.bfs.gebaeude_wohnungs_register,KML||https://tinyurl.com/yy7ya4g9/ZH/0159_bdg_erw.kml","KML building")</f>
        <v>KML building</v>
      </c>
      <c r="I108" s="154">
        <v>1</v>
      </c>
      <c r="J108" s="243" t="s">
        <v>2636</v>
      </c>
      <c r="K108" s="153">
        <v>5.9241706161137445E-4</v>
      </c>
      <c r="L108" s="64">
        <v>0</v>
      </c>
      <c r="M108" s="64"/>
      <c r="N108" s="200">
        <v>0</v>
      </c>
      <c r="O108" s="155"/>
      <c r="P108" s="63"/>
      <c r="Q108" s="64">
        <v>0</v>
      </c>
      <c r="R108" s="64"/>
      <c r="S108" s="200">
        <v>0</v>
      </c>
      <c r="T108" s="155"/>
      <c r="U108" s="63"/>
      <c r="V108" s="64">
        <v>0</v>
      </c>
      <c r="W108" s="64"/>
      <c r="X108" s="200">
        <v>0</v>
      </c>
      <c r="Y108" s="155"/>
      <c r="Z108" s="63"/>
      <c r="AA108" s="64">
        <v>2</v>
      </c>
      <c r="AB108" s="64"/>
      <c r="AC108" s="200">
        <v>1.1999999999999999E-3</v>
      </c>
      <c r="AD108" s="156"/>
      <c r="AE108" s="153"/>
      <c r="AF108" s="140">
        <v>13</v>
      </c>
      <c r="AG108" s="140"/>
      <c r="AH108" s="200">
        <v>7.7000000000000002E-3</v>
      </c>
      <c r="AI108" s="140"/>
      <c r="AJ108" s="153"/>
      <c r="AK108" s="140">
        <v>2</v>
      </c>
      <c r="AL108" s="140"/>
      <c r="AM108" s="200">
        <v>1.1999999999999999E-3</v>
      </c>
      <c r="AN108" s="156"/>
      <c r="AO108" s="230">
        <v>1.01E-2</v>
      </c>
      <c r="AP108" s="223">
        <v>457</v>
      </c>
      <c r="AQ108" s="223">
        <v>455</v>
      </c>
      <c r="AR108" s="235">
        <v>0.996</v>
      </c>
      <c r="AS108" s="223">
        <v>388</v>
      </c>
      <c r="AT108" s="235">
        <v>0.84899999999999998</v>
      </c>
      <c r="AU108" s="223">
        <v>388</v>
      </c>
      <c r="AV108" s="232">
        <v>0.84899999999999998</v>
      </c>
      <c r="AW108" s="223">
        <v>244</v>
      </c>
      <c r="AX108" s="223">
        <v>243</v>
      </c>
      <c r="AY108" s="235">
        <v>0.996</v>
      </c>
      <c r="AZ108" s="223">
        <v>236</v>
      </c>
      <c r="BA108" s="235">
        <v>0.96699999999999997</v>
      </c>
      <c r="BB108" s="223">
        <v>236</v>
      </c>
      <c r="BC108" s="232">
        <v>0.96699999999999997</v>
      </c>
    </row>
    <row r="109" spans="1:55" x14ac:dyDescent="0.25">
      <c r="A109" s="226">
        <v>2</v>
      </c>
      <c r="B109" s="211" t="s">
        <v>161</v>
      </c>
      <c r="C109" s="211">
        <v>160</v>
      </c>
      <c r="D109" s="211" t="s">
        <v>287</v>
      </c>
      <c r="E109" s="211">
        <v>1576</v>
      </c>
      <c r="F109" s="211">
        <v>1606</v>
      </c>
      <c r="G109" s="211"/>
      <c r="H109" s="220" t="str">
        <f>HYPERLINK("https://map.geo.admin.ch/?zoom=7&amp;E=689700&amp;N=242900&amp;layers=ch.kantone.cadastralwebmap-farbe,ch.swisstopo.amtliches-strassenverzeichnis,ch.bfs.gebaeude_wohnungs_register,KML||https://tinyurl.com/yy7ya4g9/ZH/0160_bdg_erw.kml","KML building")</f>
        <v>KML building</v>
      </c>
      <c r="I109" s="154">
        <v>8</v>
      </c>
      <c r="J109" s="243" t="s">
        <v>2637</v>
      </c>
      <c r="K109" s="153">
        <v>5.076142131979695E-3</v>
      </c>
      <c r="L109" s="64">
        <v>0</v>
      </c>
      <c r="M109" s="64"/>
      <c r="N109" s="200">
        <v>0</v>
      </c>
      <c r="O109" s="155"/>
      <c r="P109" s="63"/>
      <c r="Q109" s="64">
        <v>0</v>
      </c>
      <c r="R109" s="64"/>
      <c r="S109" s="200">
        <v>0</v>
      </c>
      <c r="T109" s="155"/>
      <c r="U109" s="63"/>
      <c r="V109" s="64">
        <v>0</v>
      </c>
      <c r="W109" s="64"/>
      <c r="X109" s="200">
        <v>0</v>
      </c>
      <c r="Y109" s="155"/>
      <c r="Z109" s="63"/>
      <c r="AA109" s="64">
        <v>10</v>
      </c>
      <c r="AB109" s="64"/>
      <c r="AC109" s="200">
        <v>6.1999999999999998E-3</v>
      </c>
      <c r="AD109" s="156"/>
      <c r="AE109" s="153"/>
      <c r="AF109" s="140">
        <v>17</v>
      </c>
      <c r="AG109" s="140"/>
      <c r="AH109" s="200">
        <v>1.0800000000000001E-2</v>
      </c>
      <c r="AI109" s="140"/>
      <c r="AJ109" s="153"/>
      <c r="AK109" s="140">
        <v>2</v>
      </c>
      <c r="AL109" s="140"/>
      <c r="AM109" s="200">
        <v>1.2999999999999999E-3</v>
      </c>
      <c r="AN109" s="156"/>
      <c r="AO109" s="230">
        <v>1.83E-2</v>
      </c>
      <c r="AP109" s="223">
        <v>422</v>
      </c>
      <c r="AQ109" s="223">
        <v>415</v>
      </c>
      <c r="AR109" s="235">
        <v>0.98299999999999998</v>
      </c>
      <c r="AS109" s="223">
        <v>305</v>
      </c>
      <c r="AT109" s="235">
        <v>0.72299999999999998</v>
      </c>
      <c r="AU109" s="223">
        <v>298</v>
      </c>
      <c r="AV109" s="232">
        <v>0.70599999999999996</v>
      </c>
      <c r="AW109" s="223">
        <v>204</v>
      </c>
      <c r="AX109" s="223">
        <v>199</v>
      </c>
      <c r="AY109" s="235">
        <v>0.97499999999999998</v>
      </c>
      <c r="AZ109" s="223">
        <v>183</v>
      </c>
      <c r="BA109" s="235">
        <v>0.89700000000000002</v>
      </c>
      <c r="BB109" s="223">
        <v>178</v>
      </c>
      <c r="BC109" s="232">
        <v>0.873</v>
      </c>
    </row>
    <row r="110" spans="1:55" x14ac:dyDescent="0.25">
      <c r="A110" s="226">
        <v>1</v>
      </c>
      <c r="B110" s="211" t="s">
        <v>161</v>
      </c>
      <c r="C110" s="211">
        <v>161</v>
      </c>
      <c r="D110" s="211" t="s">
        <v>288</v>
      </c>
      <c r="E110" s="211">
        <v>2942</v>
      </c>
      <c r="F110" s="211">
        <v>2987</v>
      </c>
      <c r="G110" s="211"/>
      <c r="H110" s="220" t="str">
        <f>HYPERLINK("https://map.geo.admin.ch/?zoom=7&amp;E=685800&amp;N=243800&amp;layers=ch.kantone.cadastralwebmap-farbe,ch.swisstopo.amtliches-strassenverzeichnis,ch.bfs.gebaeude_wohnungs_register,KML||https://tinyurl.com/yy7ya4g9/ZH/0161_bdg_erw.kml","KML building")</f>
        <v>KML building</v>
      </c>
      <c r="I110" s="154">
        <v>5</v>
      </c>
      <c r="J110" s="243" t="s">
        <v>2638</v>
      </c>
      <c r="K110" s="153">
        <v>1.6995241332426921E-3</v>
      </c>
      <c r="L110" s="64">
        <v>0</v>
      </c>
      <c r="M110" s="64"/>
      <c r="N110" s="200">
        <v>0</v>
      </c>
      <c r="O110" s="155"/>
      <c r="P110" s="63"/>
      <c r="Q110" s="64">
        <v>0</v>
      </c>
      <c r="R110" s="64"/>
      <c r="S110" s="200">
        <v>0</v>
      </c>
      <c r="T110" s="155"/>
      <c r="U110" s="63"/>
      <c r="V110" s="64">
        <v>0</v>
      </c>
      <c r="W110" s="64"/>
      <c r="X110" s="200">
        <v>0</v>
      </c>
      <c r="Y110" s="155"/>
      <c r="Z110" s="63"/>
      <c r="AA110" s="64">
        <v>8</v>
      </c>
      <c r="AB110" s="64"/>
      <c r="AC110" s="200">
        <v>2.7000000000000001E-3</v>
      </c>
      <c r="AD110" s="156"/>
      <c r="AE110" s="153"/>
      <c r="AF110" s="140">
        <v>37</v>
      </c>
      <c r="AG110" s="140"/>
      <c r="AH110" s="200">
        <v>1.26E-2</v>
      </c>
      <c r="AI110" s="140"/>
      <c r="AJ110" s="153"/>
      <c r="AK110" s="140">
        <v>5</v>
      </c>
      <c r="AL110" s="140"/>
      <c r="AM110" s="200">
        <v>1.6999999999999999E-3</v>
      </c>
      <c r="AN110" s="156"/>
      <c r="AO110" s="230">
        <v>1.7000000000000001E-2</v>
      </c>
      <c r="AP110" s="223">
        <v>608</v>
      </c>
      <c r="AQ110" s="223">
        <v>583</v>
      </c>
      <c r="AR110" s="235">
        <v>0.95899999999999996</v>
      </c>
      <c r="AS110" s="223">
        <v>398</v>
      </c>
      <c r="AT110" s="235">
        <v>0.65500000000000003</v>
      </c>
      <c r="AU110" s="223">
        <v>374</v>
      </c>
      <c r="AV110" s="232">
        <v>0.61499999999999999</v>
      </c>
      <c r="AW110" s="223">
        <v>268</v>
      </c>
      <c r="AX110" s="223">
        <v>245</v>
      </c>
      <c r="AY110" s="235">
        <v>0.91400000000000003</v>
      </c>
      <c r="AZ110" s="223">
        <v>214</v>
      </c>
      <c r="BA110" s="235">
        <v>0.79900000000000004</v>
      </c>
      <c r="BB110" s="223">
        <v>192</v>
      </c>
      <c r="BC110" s="232">
        <v>0.71599999999999997</v>
      </c>
    </row>
    <row r="111" spans="1:55" x14ac:dyDescent="0.25">
      <c r="A111" s="226">
        <v>1</v>
      </c>
      <c r="B111" s="211" t="s">
        <v>161</v>
      </c>
      <c r="C111" s="211">
        <v>172</v>
      </c>
      <c r="D111" s="211" t="s">
        <v>289</v>
      </c>
      <c r="E111" s="211">
        <v>1531</v>
      </c>
      <c r="F111" s="211">
        <v>1637</v>
      </c>
      <c r="G111" s="211"/>
      <c r="H111" s="220" t="str">
        <f>HYPERLINK("https://map.geo.admin.ch/?zoom=7&amp;E=699200&amp;N=249400&amp;layers=ch.kantone.cadastralwebmap-farbe,ch.swisstopo.amtliches-strassenverzeichnis,ch.bfs.gebaeude_wohnungs_register,KML||https://tinyurl.com/yy7ya4g9/ZH/0172_bdg_erw.kml","KML building")</f>
        <v>KML building</v>
      </c>
      <c r="I111" s="154">
        <v>0</v>
      </c>
      <c r="J111" s="243" t="s">
        <v>2639</v>
      </c>
      <c r="K111" s="153">
        <v>0</v>
      </c>
      <c r="L111" s="64">
        <v>0</v>
      </c>
      <c r="M111" s="64"/>
      <c r="N111" s="200">
        <v>0</v>
      </c>
      <c r="O111" s="155"/>
      <c r="P111" s="63"/>
      <c r="Q111" s="64">
        <v>0</v>
      </c>
      <c r="R111" s="64"/>
      <c r="S111" s="200">
        <v>0</v>
      </c>
      <c r="T111" s="155"/>
      <c r="U111" s="63"/>
      <c r="V111" s="64">
        <v>0</v>
      </c>
      <c r="W111" s="64"/>
      <c r="X111" s="200">
        <v>0</v>
      </c>
      <c r="Y111" s="155"/>
      <c r="Z111" s="63"/>
      <c r="AA111" s="64">
        <v>0</v>
      </c>
      <c r="AB111" s="64"/>
      <c r="AC111" s="200">
        <v>0</v>
      </c>
      <c r="AD111" s="156"/>
      <c r="AE111" s="153"/>
      <c r="AF111" s="140">
        <v>5</v>
      </c>
      <c r="AG111" s="140"/>
      <c r="AH111" s="200">
        <v>3.3E-3</v>
      </c>
      <c r="AI111" s="140"/>
      <c r="AJ111" s="153"/>
      <c r="AK111" s="140">
        <v>0</v>
      </c>
      <c r="AL111" s="140"/>
      <c r="AM111" s="200">
        <v>0</v>
      </c>
      <c r="AN111" s="156"/>
      <c r="AO111" s="230">
        <v>3.3E-3</v>
      </c>
      <c r="AP111" s="223">
        <v>519</v>
      </c>
      <c r="AQ111" s="223">
        <v>501</v>
      </c>
      <c r="AR111" s="235">
        <v>0.96499999999999997</v>
      </c>
      <c r="AS111" s="223">
        <v>405</v>
      </c>
      <c r="AT111" s="235">
        <v>0.78</v>
      </c>
      <c r="AU111" s="223">
        <v>389</v>
      </c>
      <c r="AV111" s="232">
        <v>0.75</v>
      </c>
      <c r="AW111" s="223">
        <v>294</v>
      </c>
      <c r="AX111" s="223">
        <v>276</v>
      </c>
      <c r="AY111" s="235">
        <v>0.93899999999999995</v>
      </c>
      <c r="AZ111" s="223">
        <v>263</v>
      </c>
      <c r="BA111" s="235">
        <v>0.89500000000000002</v>
      </c>
      <c r="BB111" s="223">
        <v>247</v>
      </c>
      <c r="BC111" s="232">
        <v>0.84</v>
      </c>
    </row>
    <row r="112" spans="1:55" x14ac:dyDescent="0.25">
      <c r="A112" s="226">
        <v>1</v>
      </c>
      <c r="B112" s="211" t="s">
        <v>161</v>
      </c>
      <c r="C112" s="211">
        <v>173</v>
      </c>
      <c r="D112" s="211" t="s">
        <v>290</v>
      </c>
      <c r="E112" s="211">
        <v>1587</v>
      </c>
      <c r="F112" s="211">
        <v>1678</v>
      </c>
      <c r="G112" s="211"/>
      <c r="H112" s="220" t="str">
        <f>HYPERLINK("https://map.geo.admin.ch/?zoom=7&amp;E=704800&amp;N=246900&amp;layers=ch.kantone.cadastralwebmap-farbe,ch.swisstopo.amtliches-strassenverzeichnis,ch.bfs.gebaeude_wohnungs_register,KML||https://tinyurl.com/yy7ya4g9/ZH/0173_bdg_erw.kml","KML building")</f>
        <v>KML building</v>
      </c>
      <c r="I112" s="154">
        <v>0</v>
      </c>
      <c r="J112" s="243" t="s">
        <v>2640</v>
      </c>
      <c r="K112" s="153">
        <v>0</v>
      </c>
      <c r="L112" s="64">
        <v>0</v>
      </c>
      <c r="M112" s="64"/>
      <c r="N112" s="200">
        <v>0</v>
      </c>
      <c r="O112" s="155"/>
      <c r="P112" s="63"/>
      <c r="Q112" s="64">
        <v>0</v>
      </c>
      <c r="R112" s="64"/>
      <c r="S112" s="200">
        <v>0</v>
      </c>
      <c r="T112" s="155"/>
      <c r="U112" s="63"/>
      <c r="V112" s="64">
        <v>0</v>
      </c>
      <c r="W112" s="64"/>
      <c r="X112" s="200">
        <v>0</v>
      </c>
      <c r="Y112" s="155"/>
      <c r="Z112" s="63"/>
      <c r="AA112" s="64">
        <v>0</v>
      </c>
      <c r="AB112" s="64"/>
      <c r="AC112" s="200">
        <v>0</v>
      </c>
      <c r="AD112" s="156"/>
      <c r="AE112" s="153"/>
      <c r="AF112" s="140">
        <v>2</v>
      </c>
      <c r="AG112" s="140"/>
      <c r="AH112" s="200">
        <v>1.2999999999999999E-3</v>
      </c>
      <c r="AI112" s="140"/>
      <c r="AJ112" s="153"/>
      <c r="AK112" s="140">
        <v>1</v>
      </c>
      <c r="AL112" s="140"/>
      <c r="AM112" s="200">
        <v>5.9999999999999995E-4</v>
      </c>
      <c r="AN112" s="156"/>
      <c r="AO112" s="230">
        <v>1.8999999999999998E-3</v>
      </c>
      <c r="AP112" s="223">
        <v>538</v>
      </c>
      <c r="AQ112" s="223">
        <v>529</v>
      </c>
      <c r="AR112" s="235">
        <v>0.98299999999999998</v>
      </c>
      <c r="AS112" s="223">
        <v>427</v>
      </c>
      <c r="AT112" s="235">
        <v>0.79400000000000004</v>
      </c>
      <c r="AU112" s="223">
        <v>420</v>
      </c>
      <c r="AV112" s="232">
        <v>0.78100000000000003</v>
      </c>
      <c r="AW112" s="223">
        <v>253</v>
      </c>
      <c r="AX112" s="223">
        <v>246</v>
      </c>
      <c r="AY112" s="235">
        <v>0.97199999999999998</v>
      </c>
      <c r="AZ112" s="223">
        <v>235</v>
      </c>
      <c r="BA112" s="235">
        <v>0.92900000000000005</v>
      </c>
      <c r="BB112" s="223">
        <v>229</v>
      </c>
      <c r="BC112" s="232">
        <v>0.90500000000000003</v>
      </c>
    </row>
    <row r="113" spans="1:55" x14ac:dyDescent="0.25">
      <c r="A113" s="226">
        <v>2</v>
      </c>
      <c r="B113" s="211" t="s">
        <v>161</v>
      </c>
      <c r="C113" s="211">
        <v>176</v>
      </c>
      <c r="D113" s="211" t="s">
        <v>291</v>
      </c>
      <c r="E113" s="211">
        <v>2012</v>
      </c>
      <c r="F113" s="211">
        <v>2040</v>
      </c>
      <c r="G113" s="211"/>
      <c r="H113" s="220" t="str">
        <f>HYPERLINK("https://map.geo.admin.ch/?zoom=7&amp;E=693000&amp;N=255300&amp;layers=ch.kantone.cadastralwebmap-farbe,ch.swisstopo.amtliches-strassenverzeichnis,ch.bfs.gebaeude_wohnungs_register,KML||https://tinyurl.com/yy7ya4g9/ZH/0176_bdg_erw.kml","KML building")</f>
        <v>KML building</v>
      </c>
      <c r="I113" s="154">
        <v>73</v>
      </c>
      <c r="J113" s="243" t="s">
        <v>2641</v>
      </c>
      <c r="K113" s="153">
        <v>3.6282306163021867E-2</v>
      </c>
      <c r="L113" s="64">
        <v>0</v>
      </c>
      <c r="M113" s="64"/>
      <c r="N113" s="200">
        <v>0</v>
      </c>
      <c r="O113" s="155"/>
      <c r="P113" s="63"/>
      <c r="Q113" s="64">
        <v>0</v>
      </c>
      <c r="R113" s="64"/>
      <c r="S113" s="200">
        <v>0</v>
      </c>
      <c r="T113" s="155"/>
      <c r="U113" s="63"/>
      <c r="V113" s="64">
        <v>1</v>
      </c>
      <c r="W113" s="64"/>
      <c r="X113" s="200">
        <v>5.0000000000000001E-4</v>
      </c>
      <c r="Y113" s="155"/>
      <c r="Z113" s="63"/>
      <c r="AA113" s="64">
        <v>4</v>
      </c>
      <c r="AB113" s="64"/>
      <c r="AC113" s="200">
        <v>2E-3</v>
      </c>
      <c r="AD113" s="156"/>
      <c r="AE113" s="153"/>
      <c r="AF113" s="140">
        <v>32</v>
      </c>
      <c r="AG113" s="140"/>
      <c r="AH113" s="200">
        <v>1.5900000000000001E-2</v>
      </c>
      <c r="AI113" s="140"/>
      <c r="AJ113" s="153"/>
      <c r="AK113" s="140">
        <v>3</v>
      </c>
      <c r="AL113" s="140"/>
      <c r="AM113" s="200">
        <v>1.5E-3</v>
      </c>
      <c r="AN113" s="156"/>
      <c r="AO113" s="230">
        <v>1.9900000000000001E-2</v>
      </c>
      <c r="AP113" s="223">
        <v>719</v>
      </c>
      <c r="AQ113" s="223">
        <v>707</v>
      </c>
      <c r="AR113" s="235">
        <v>0.98299999999999998</v>
      </c>
      <c r="AS113" s="223">
        <v>531</v>
      </c>
      <c r="AT113" s="235">
        <v>0.73899999999999999</v>
      </c>
      <c r="AU113" s="223">
        <v>522</v>
      </c>
      <c r="AV113" s="232">
        <v>0.72599999999999998</v>
      </c>
      <c r="AW113" s="223">
        <v>342</v>
      </c>
      <c r="AX113" s="223">
        <v>334</v>
      </c>
      <c r="AY113" s="235">
        <v>0.97699999999999998</v>
      </c>
      <c r="AZ113" s="223">
        <v>324</v>
      </c>
      <c r="BA113" s="235">
        <v>0.94699999999999995</v>
      </c>
      <c r="BB113" s="223">
        <v>318</v>
      </c>
      <c r="BC113" s="232">
        <v>0.93</v>
      </c>
    </row>
    <row r="114" spans="1:55" x14ac:dyDescent="0.25">
      <c r="A114" s="226">
        <v>1</v>
      </c>
      <c r="B114" s="211" t="s">
        <v>161</v>
      </c>
      <c r="C114" s="211">
        <v>177</v>
      </c>
      <c r="D114" s="211" t="s">
        <v>292</v>
      </c>
      <c r="E114" s="211">
        <v>3527</v>
      </c>
      <c r="F114" s="211">
        <v>3653</v>
      </c>
      <c r="G114" s="211"/>
      <c r="H114" s="220" t="str">
        <f>HYPERLINK("https://map.geo.admin.ch/?zoom=7&amp;E=701700&amp;N=246900&amp;layers=ch.kantone.cadastralwebmap-farbe,ch.swisstopo.amtliches-strassenverzeichnis,ch.bfs.gebaeude_wohnungs_register,KML||https://tinyurl.com/yy7ya4g9/ZH/0177_bdg_erw.kml","KML building")</f>
        <v>KML building</v>
      </c>
      <c r="I114" s="154">
        <v>4</v>
      </c>
      <c r="J114" s="243" t="s">
        <v>2642</v>
      </c>
      <c r="K114" s="153">
        <v>1.1341083073433513E-3</v>
      </c>
      <c r="L114" s="64">
        <v>0</v>
      </c>
      <c r="M114" s="64"/>
      <c r="N114" s="200">
        <v>0</v>
      </c>
      <c r="O114" s="155"/>
      <c r="P114" s="63"/>
      <c r="Q114" s="64">
        <v>0</v>
      </c>
      <c r="R114" s="64"/>
      <c r="S114" s="200">
        <v>0</v>
      </c>
      <c r="T114" s="155"/>
      <c r="U114" s="63"/>
      <c r="V114" s="64">
        <v>0</v>
      </c>
      <c r="W114" s="64"/>
      <c r="X114" s="200">
        <v>0</v>
      </c>
      <c r="Y114" s="155"/>
      <c r="Z114" s="63"/>
      <c r="AA114" s="64">
        <v>0</v>
      </c>
      <c r="AB114" s="64"/>
      <c r="AC114" s="200">
        <v>0</v>
      </c>
      <c r="AD114" s="156"/>
      <c r="AE114" s="153"/>
      <c r="AF114" s="140">
        <v>16</v>
      </c>
      <c r="AG114" s="140"/>
      <c r="AH114" s="200">
        <v>4.4999999999999997E-3</v>
      </c>
      <c r="AI114" s="140"/>
      <c r="AJ114" s="153"/>
      <c r="AK114" s="140">
        <v>2</v>
      </c>
      <c r="AL114" s="140"/>
      <c r="AM114" s="200">
        <v>5.9999999999999995E-4</v>
      </c>
      <c r="AN114" s="156"/>
      <c r="AO114" s="230">
        <v>5.0999999999999995E-3</v>
      </c>
      <c r="AP114" s="223">
        <v>1265</v>
      </c>
      <c r="AQ114" s="223">
        <v>1212</v>
      </c>
      <c r="AR114" s="235">
        <v>0.95799999999999996</v>
      </c>
      <c r="AS114" s="223">
        <v>986</v>
      </c>
      <c r="AT114" s="235">
        <v>0.77900000000000003</v>
      </c>
      <c r="AU114" s="223">
        <v>978</v>
      </c>
      <c r="AV114" s="232">
        <v>0.77300000000000002</v>
      </c>
      <c r="AW114" s="223">
        <v>620</v>
      </c>
      <c r="AX114" s="223">
        <v>618</v>
      </c>
      <c r="AY114" s="235">
        <v>0.997</v>
      </c>
      <c r="AZ114" s="223">
        <v>585</v>
      </c>
      <c r="BA114" s="235">
        <v>0.94399999999999995</v>
      </c>
      <c r="BB114" s="223">
        <v>584</v>
      </c>
      <c r="BC114" s="232">
        <v>0.94199999999999995</v>
      </c>
    </row>
    <row r="115" spans="1:55" x14ac:dyDescent="0.25">
      <c r="A115" s="226">
        <v>1</v>
      </c>
      <c r="B115" s="211" t="s">
        <v>161</v>
      </c>
      <c r="C115" s="211">
        <v>178</v>
      </c>
      <c r="D115" s="211" t="s">
        <v>293</v>
      </c>
      <c r="E115" s="211">
        <v>2233</v>
      </c>
      <c r="F115" s="211">
        <v>2277</v>
      </c>
      <c r="G115" s="211"/>
      <c r="H115" s="220" t="str">
        <f>HYPERLINK("https://map.geo.admin.ch/?zoom=7&amp;E=701000&amp;N=250200&amp;layers=ch.kantone.cadastralwebmap-farbe,ch.swisstopo.amtliches-strassenverzeichnis,ch.bfs.gebaeude_wohnungs_register,KML||https://tinyurl.com/yy7ya4g9/ZH/0178_bdg_erw.kml","KML building")</f>
        <v>KML building</v>
      </c>
      <c r="I115" s="154">
        <v>0</v>
      </c>
      <c r="J115" s="243" t="s">
        <v>2643</v>
      </c>
      <c r="K115" s="153">
        <v>0</v>
      </c>
      <c r="L115" s="64">
        <v>0</v>
      </c>
      <c r="M115" s="64"/>
      <c r="N115" s="200">
        <v>0</v>
      </c>
      <c r="O115" s="155"/>
      <c r="P115" s="63"/>
      <c r="Q115" s="64">
        <v>0</v>
      </c>
      <c r="R115" s="64"/>
      <c r="S115" s="200">
        <v>0</v>
      </c>
      <c r="T115" s="155"/>
      <c r="U115" s="63"/>
      <c r="V115" s="64">
        <v>0</v>
      </c>
      <c r="W115" s="64"/>
      <c r="X115" s="200">
        <v>0</v>
      </c>
      <c r="Y115" s="155"/>
      <c r="Z115" s="63"/>
      <c r="AA115" s="64">
        <v>0</v>
      </c>
      <c r="AB115" s="64"/>
      <c r="AC115" s="200">
        <v>0</v>
      </c>
      <c r="AD115" s="156"/>
      <c r="AE115" s="153"/>
      <c r="AF115" s="140">
        <v>7</v>
      </c>
      <c r="AG115" s="140"/>
      <c r="AH115" s="200">
        <v>3.0999999999999999E-3</v>
      </c>
      <c r="AI115" s="140"/>
      <c r="AJ115" s="153"/>
      <c r="AK115" s="140">
        <v>3</v>
      </c>
      <c r="AL115" s="140"/>
      <c r="AM115" s="200">
        <v>1.2999999999999999E-3</v>
      </c>
      <c r="AN115" s="156"/>
      <c r="AO115" s="230">
        <v>4.3999999999999994E-3</v>
      </c>
      <c r="AP115" s="223">
        <v>851</v>
      </c>
      <c r="AQ115" s="223">
        <v>845</v>
      </c>
      <c r="AR115" s="235">
        <v>0.99299999999999999</v>
      </c>
      <c r="AS115" s="223">
        <v>579</v>
      </c>
      <c r="AT115" s="235">
        <v>0.68</v>
      </c>
      <c r="AU115" s="223">
        <v>574</v>
      </c>
      <c r="AV115" s="232">
        <v>0.67500000000000004</v>
      </c>
      <c r="AW115" s="223">
        <v>403</v>
      </c>
      <c r="AX115" s="223">
        <v>398</v>
      </c>
      <c r="AY115" s="235">
        <v>0.98799999999999999</v>
      </c>
      <c r="AZ115" s="223">
        <v>366</v>
      </c>
      <c r="BA115" s="235">
        <v>0.90800000000000003</v>
      </c>
      <c r="BB115" s="223">
        <v>362</v>
      </c>
      <c r="BC115" s="232">
        <v>0.89800000000000002</v>
      </c>
    </row>
    <row r="116" spans="1:55" x14ac:dyDescent="0.25">
      <c r="A116" s="226">
        <v>2</v>
      </c>
      <c r="B116" s="211" t="s">
        <v>161</v>
      </c>
      <c r="C116" s="211">
        <v>180</v>
      </c>
      <c r="D116" s="211" t="s">
        <v>294</v>
      </c>
      <c r="E116" s="211">
        <v>1544</v>
      </c>
      <c r="F116" s="211">
        <v>1579</v>
      </c>
      <c r="G116" s="211"/>
      <c r="H116" s="220" t="str">
        <f>HYPERLINK("https://map.geo.admin.ch/?zoom=7&amp;E=700000&amp;N=254300&amp;layers=ch.kantone.cadastralwebmap-farbe,ch.swisstopo.amtliches-strassenverzeichnis,ch.bfs.gebaeude_wohnungs_register,KML||https://tinyurl.com/yy7ya4g9/ZH/0180_bdg_erw.kml","KML building")</f>
        <v>KML building</v>
      </c>
      <c r="I116" s="154">
        <v>40</v>
      </c>
      <c r="J116" s="243" t="s">
        <v>2644</v>
      </c>
      <c r="K116" s="153">
        <v>2.5906735751295335E-2</v>
      </c>
      <c r="L116" s="64">
        <v>0</v>
      </c>
      <c r="M116" s="64"/>
      <c r="N116" s="200">
        <v>0</v>
      </c>
      <c r="O116" s="155"/>
      <c r="P116" s="63"/>
      <c r="Q116" s="64">
        <v>0</v>
      </c>
      <c r="R116" s="64"/>
      <c r="S116" s="200">
        <v>0</v>
      </c>
      <c r="T116" s="155"/>
      <c r="U116" s="63"/>
      <c r="V116" s="64">
        <v>0</v>
      </c>
      <c r="W116" s="64"/>
      <c r="X116" s="200">
        <v>0</v>
      </c>
      <c r="Y116" s="155"/>
      <c r="Z116" s="63"/>
      <c r="AA116" s="64">
        <v>2</v>
      </c>
      <c r="AB116" s="64"/>
      <c r="AC116" s="200">
        <v>1.2999999999999999E-3</v>
      </c>
      <c r="AD116" s="156"/>
      <c r="AE116" s="153"/>
      <c r="AF116" s="140">
        <v>8</v>
      </c>
      <c r="AG116" s="140"/>
      <c r="AH116" s="200">
        <v>5.1999999999999998E-3</v>
      </c>
      <c r="AI116" s="140"/>
      <c r="AJ116" s="153"/>
      <c r="AK116" s="140">
        <v>4</v>
      </c>
      <c r="AL116" s="140"/>
      <c r="AM116" s="200">
        <v>2.5999999999999999E-3</v>
      </c>
      <c r="AN116" s="156"/>
      <c r="AO116" s="230">
        <v>9.1000000000000004E-3</v>
      </c>
      <c r="AP116" s="223">
        <v>514</v>
      </c>
      <c r="AQ116" s="223">
        <v>511</v>
      </c>
      <c r="AR116" s="235">
        <v>0.99399999999999999</v>
      </c>
      <c r="AS116" s="223">
        <v>377</v>
      </c>
      <c r="AT116" s="235">
        <v>0.73299999999999998</v>
      </c>
      <c r="AU116" s="223">
        <v>377</v>
      </c>
      <c r="AV116" s="232">
        <v>0.73299999999999998</v>
      </c>
      <c r="AW116" s="223">
        <v>233</v>
      </c>
      <c r="AX116" s="223">
        <v>233</v>
      </c>
      <c r="AY116" s="235">
        <v>1</v>
      </c>
      <c r="AZ116" s="223">
        <v>215</v>
      </c>
      <c r="BA116" s="235">
        <v>0.92300000000000004</v>
      </c>
      <c r="BB116" s="223">
        <v>215</v>
      </c>
      <c r="BC116" s="232">
        <v>0.92300000000000004</v>
      </c>
    </row>
    <row r="117" spans="1:55" x14ac:dyDescent="0.25">
      <c r="A117" s="226">
        <v>1</v>
      </c>
      <c r="B117" s="211" t="s">
        <v>161</v>
      </c>
      <c r="C117" s="211">
        <v>181</v>
      </c>
      <c r="D117" s="211" t="s">
        <v>295</v>
      </c>
      <c r="E117" s="211">
        <v>1081</v>
      </c>
      <c r="F117" s="211">
        <v>1135</v>
      </c>
      <c r="G117" s="211"/>
      <c r="H117" s="220" t="str">
        <f>HYPERLINK("https://map.geo.admin.ch/?zoom=7&amp;E=706200&amp;N=253100&amp;layers=ch.kantone.cadastralwebmap-farbe,ch.swisstopo.amtliches-strassenverzeichnis,ch.bfs.gebaeude_wohnungs_register,KML||https://tinyurl.com/yy7ya4g9/ZH/0181_bdg_erw.kml","KML building")</f>
        <v>KML building</v>
      </c>
      <c r="I117" s="154">
        <v>0</v>
      </c>
      <c r="J117" s="243" t="s">
        <v>2645</v>
      </c>
      <c r="K117" s="153">
        <v>0</v>
      </c>
      <c r="L117" s="64">
        <v>0</v>
      </c>
      <c r="M117" s="64"/>
      <c r="N117" s="200">
        <v>0</v>
      </c>
      <c r="O117" s="155"/>
      <c r="P117" s="63"/>
      <c r="Q117" s="64">
        <v>0</v>
      </c>
      <c r="R117" s="64"/>
      <c r="S117" s="200">
        <v>0</v>
      </c>
      <c r="T117" s="155"/>
      <c r="U117" s="63"/>
      <c r="V117" s="64">
        <v>0</v>
      </c>
      <c r="W117" s="64"/>
      <c r="X117" s="200">
        <v>0</v>
      </c>
      <c r="Y117" s="155"/>
      <c r="Z117" s="63"/>
      <c r="AA117" s="64">
        <v>0</v>
      </c>
      <c r="AB117" s="64"/>
      <c r="AC117" s="200">
        <v>0</v>
      </c>
      <c r="AD117" s="156"/>
      <c r="AE117" s="153"/>
      <c r="AF117" s="140">
        <v>2</v>
      </c>
      <c r="AG117" s="140"/>
      <c r="AH117" s="200">
        <v>1.9E-3</v>
      </c>
      <c r="AI117" s="140"/>
      <c r="AJ117" s="153"/>
      <c r="AK117" s="140">
        <v>0</v>
      </c>
      <c r="AL117" s="140"/>
      <c r="AM117" s="200">
        <v>0</v>
      </c>
      <c r="AN117" s="156"/>
      <c r="AO117" s="230">
        <v>1.9E-3</v>
      </c>
      <c r="AP117" s="223">
        <v>464</v>
      </c>
      <c r="AQ117" s="223">
        <v>461</v>
      </c>
      <c r="AR117" s="235">
        <v>0.99399999999999999</v>
      </c>
      <c r="AS117" s="223">
        <v>330</v>
      </c>
      <c r="AT117" s="235">
        <v>0.71099999999999997</v>
      </c>
      <c r="AU117" s="223">
        <v>328</v>
      </c>
      <c r="AV117" s="232">
        <v>0.70699999999999996</v>
      </c>
      <c r="AW117" s="223">
        <v>216</v>
      </c>
      <c r="AX117" s="223">
        <v>214</v>
      </c>
      <c r="AY117" s="235">
        <v>0.99099999999999999</v>
      </c>
      <c r="AZ117" s="223">
        <v>201</v>
      </c>
      <c r="BA117" s="235">
        <v>0.93100000000000005</v>
      </c>
      <c r="BB117" s="223">
        <v>199</v>
      </c>
      <c r="BC117" s="232">
        <v>0.92100000000000004</v>
      </c>
    </row>
    <row r="118" spans="1:55" x14ac:dyDescent="0.25">
      <c r="A118" s="226">
        <v>1</v>
      </c>
      <c r="B118" s="211" t="s">
        <v>161</v>
      </c>
      <c r="C118" s="211">
        <v>182</v>
      </c>
      <c r="D118" s="211" t="s">
        <v>296</v>
      </c>
      <c r="E118" s="211">
        <v>664</v>
      </c>
      <c r="F118" s="211">
        <v>707</v>
      </c>
      <c r="G118" s="211"/>
      <c r="H118" s="220" t="str">
        <f>HYPERLINK("https://map.geo.admin.ch/?zoom=7&amp;E=704000&amp;N=253800&amp;layers=ch.kantone.cadastralwebmap-farbe,ch.swisstopo.amtliches-strassenverzeichnis,ch.bfs.gebaeude_wohnungs_register,KML||https://tinyurl.com/yy7ya4g9/ZH/0182_bdg_erw.kml","KML building")</f>
        <v>KML building</v>
      </c>
      <c r="I118" s="154">
        <v>0</v>
      </c>
      <c r="J118" s="243" t="s">
        <v>2646</v>
      </c>
      <c r="K118" s="153">
        <v>0</v>
      </c>
      <c r="L118" s="64">
        <v>0</v>
      </c>
      <c r="M118" s="64"/>
      <c r="N118" s="200">
        <v>0</v>
      </c>
      <c r="O118" s="155"/>
      <c r="P118" s="63"/>
      <c r="Q118" s="64">
        <v>0</v>
      </c>
      <c r="R118" s="64"/>
      <c r="S118" s="200">
        <v>0</v>
      </c>
      <c r="T118" s="155"/>
      <c r="U118" s="63"/>
      <c r="V118" s="64">
        <v>0</v>
      </c>
      <c r="W118" s="64"/>
      <c r="X118" s="200">
        <v>0</v>
      </c>
      <c r="Y118" s="155"/>
      <c r="Z118" s="63"/>
      <c r="AA118" s="64">
        <v>0</v>
      </c>
      <c r="AB118" s="64"/>
      <c r="AC118" s="200">
        <v>0</v>
      </c>
      <c r="AD118" s="156"/>
      <c r="AE118" s="153"/>
      <c r="AF118" s="140">
        <v>1</v>
      </c>
      <c r="AG118" s="140"/>
      <c r="AH118" s="200">
        <v>1.5E-3</v>
      </c>
      <c r="AI118" s="140"/>
      <c r="AJ118" s="153"/>
      <c r="AK118" s="140">
        <v>1</v>
      </c>
      <c r="AL118" s="140"/>
      <c r="AM118" s="200">
        <v>1.5E-3</v>
      </c>
      <c r="AN118" s="156"/>
      <c r="AO118" s="230">
        <v>3.0000000000000001E-3</v>
      </c>
      <c r="AP118" s="223">
        <v>326</v>
      </c>
      <c r="AQ118" s="223">
        <v>245</v>
      </c>
      <c r="AR118" s="235">
        <v>0.752</v>
      </c>
      <c r="AS118" s="223">
        <v>221</v>
      </c>
      <c r="AT118" s="235">
        <v>0.67800000000000005</v>
      </c>
      <c r="AU118" s="223">
        <v>220</v>
      </c>
      <c r="AV118" s="232">
        <v>0.67500000000000004</v>
      </c>
      <c r="AW118" s="223">
        <v>176</v>
      </c>
      <c r="AX118" s="223">
        <v>157</v>
      </c>
      <c r="AY118" s="235">
        <v>0.89200000000000002</v>
      </c>
      <c r="AZ118" s="223">
        <v>152</v>
      </c>
      <c r="BA118" s="235">
        <v>0.86399999999999999</v>
      </c>
      <c r="BB118" s="223">
        <v>152</v>
      </c>
      <c r="BC118" s="232">
        <v>0.86399999999999999</v>
      </c>
    </row>
    <row r="119" spans="1:55" x14ac:dyDescent="0.25">
      <c r="A119" s="226">
        <v>2</v>
      </c>
      <c r="B119" s="211" t="s">
        <v>161</v>
      </c>
      <c r="C119" s="211">
        <v>191</v>
      </c>
      <c r="D119" s="211" t="s">
        <v>297</v>
      </c>
      <c r="E119" s="211">
        <v>5517</v>
      </c>
      <c r="F119" s="211">
        <v>5810</v>
      </c>
      <c r="G119" s="211"/>
      <c r="H119" s="220" t="str">
        <f>HYPERLINK("https://map.geo.admin.ch/?zoom=7&amp;E=689300&amp;N=250400&amp;layers=ch.kantone.cadastralwebmap-farbe,ch.swisstopo.amtliches-strassenverzeichnis,ch.bfs.gebaeude_wohnungs_register,KML||https://tinyurl.com/yy7ya4g9/ZH/0191_bdg_erw.kml","KML building")</f>
        <v>KML building</v>
      </c>
      <c r="I119" s="154">
        <v>11</v>
      </c>
      <c r="J119" s="243" t="s">
        <v>2647</v>
      </c>
      <c r="K119" s="153">
        <v>1.9938372303788289E-3</v>
      </c>
      <c r="L119" s="64">
        <v>0</v>
      </c>
      <c r="M119" s="64"/>
      <c r="N119" s="200">
        <v>0</v>
      </c>
      <c r="O119" s="155"/>
      <c r="P119" s="63"/>
      <c r="Q119" s="64">
        <v>0</v>
      </c>
      <c r="R119" s="64"/>
      <c r="S119" s="200">
        <v>0</v>
      </c>
      <c r="T119" s="155"/>
      <c r="U119" s="63"/>
      <c r="V119" s="64">
        <v>0</v>
      </c>
      <c r="W119" s="64"/>
      <c r="X119" s="200">
        <v>0</v>
      </c>
      <c r="Y119" s="155"/>
      <c r="Z119" s="63"/>
      <c r="AA119" s="64">
        <v>14</v>
      </c>
      <c r="AB119" s="64"/>
      <c r="AC119" s="200">
        <v>2.3999999999999998E-3</v>
      </c>
      <c r="AD119" s="156"/>
      <c r="AE119" s="153"/>
      <c r="AF119" s="140">
        <v>87</v>
      </c>
      <c r="AG119" s="140"/>
      <c r="AH119" s="200">
        <v>1.5800000000000002E-2</v>
      </c>
      <c r="AI119" s="140"/>
      <c r="AJ119" s="153"/>
      <c r="AK119" s="140">
        <v>49</v>
      </c>
      <c r="AL119" s="140"/>
      <c r="AM119" s="200">
        <v>8.8999999999999999E-3</v>
      </c>
      <c r="AN119" s="156"/>
      <c r="AO119" s="230">
        <v>2.7099999999999999E-2</v>
      </c>
      <c r="AP119" s="223">
        <v>1645</v>
      </c>
      <c r="AQ119" s="223">
        <v>1635</v>
      </c>
      <c r="AR119" s="235">
        <v>0.99399999999999999</v>
      </c>
      <c r="AS119" s="223">
        <v>1126</v>
      </c>
      <c r="AT119" s="235">
        <v>0.68400000000000005</v>
      </c>
      <c r="AU119" s="223">
        <v>1117</v>
      </c>
      <c r="AV119" s="232">
        <v>0.67900000000000005</v>
      </c>
      <c r="AW119" s="223">
        <v>739</v>
      </c>
      <c r="AX119" s="223">
        <v>734</v>
      </c>
      <c r="AY119" s="235">
        <v>0.99299999999999999</v>
      </c>
      <c r="AZ119" s="223">
        <v>664</v>
      </c>
      <c r="BA119" s="235">
        <v>0.89900000000000002</v>
      </c>
      <c r="BB119" s="223">
        <v>660</v>
      </c>
      <c r="BC119" s="232">
        <v>0.89300000000000002</v>
      </c>
    </row>
    <row r="120" spans="1:55" x14ac:dyDescent="0.25">
      <c r="A120" s="226">
        <v>1</v>
      </c>
      <c r="B120" s="211" t="s">
        <v>161</v>
      </c>
      <c r="C120" s="211">
        <v>192</v>
      </c>
      <c r="D120" s="211" t="s">
        <v>298</v>
      </c>
      <c r="E120" s="211">
        <v>2954</v>
      </c>
      <c r="F120" s="211">
        <v>2985</v>
      </c>
      <c r="G120" s="211"/>
      <c r="H120" s="220" t="str">
        <f>HYPERLINK("https://map.geo.admin.ch/?zoom=7&amp;E=694700&amp;N=239600&amp;layers=ch.kantone.cadastralwebmap-farbe,ch.swisstopo.amtliches-strassenverzeichnis,ch.bfs.gebaeude_wohnungs_register,KML||https://tinyurl.com/yy7ya4g9/ZH/0192_bdg_erw.kml","KML building")</f>
        <v>KML building</v>
      </c>
      <c r="I120" s="154">
        <v>0</v>
      </c>
      <c r="J120" s="243" t="s">
        <v>2648</v>
      </c>
      <c r="K120" s="153">
        <v>0</v>
      </c>
      <c r="L120" s="64">
        <v>0</v>
      </c>
      <c r="M120" s="64"/>
      <c r="N120" s="200">
        <v>0</v>
      </c>
      <c r="O120" s="155"/>
      <c r="P120" s="63"/>
      <c r="Q120" s="64">
        <v>0</v>
      </c>
      <c r="R120" s="64"/>
      <c r="S120" s="200">
        <v>0</v>
      </c>
      <c r="T120" s="155"/>
      <c r="U120" s="63"/>
      <c r="V120" s="64">
        <v>0</v>
      </c>
      <c r="W120" s="64"/>
      <c r="X120" s="200">
        <v>0</v>
      </c>
      <c r="Y120" s="155"/>
      <c r="Z120" s="63"/>
      <c r="AA120" s="64">
        <v>0</v>
      </c>
      <c r="AB120" s="64"/>
      <c r="AC120" s="200">
        <v>0</v>
      </c>
      <c r="AD120" s="156"/>
      <c r="AE120" s="153"/>
      <c r="AF120" s="140">
        <v>12</v>
      </c>
      <c r="AG120" s="140"/>
      <c r="AH120" s="200">
        <v>4.1000000000000003E-3</v>
      </c>
      <c r="AI120" s="140"/>
      <c r="AJ120" s="153"/>
      <c r="AK120" s="140">
        <v>12</v>
      </c>
      <c r="AL120" s="140"/>
      <c r="AM120" s="200">
        <v>4.1000000000000003E-3</v>
      </c>
      <c r="AN120" s="156"/>
      <c r="AO120" s="230">
        <v>8.2000000000000007E-3</v>
      </c>
      <c r="AP120" s="223">
        <v>974</v>
      </c>
      <c r="AQ120" s="223">
        <v>881</v>
      </c>
      <c r="AR120" s="235">
        <v>0.90500000000000003</v>
      </c>
      <c r="AS120" s="223">
        <v>738</v>
      </c>
      <c r="AT120" s="235">
        <v>0.75800000000000001</v>
      </c>
      <c r="AU120" s="223">
        <v>722</v>
      </c>
      <c r="AV120" s="232">
        <v>0.74099999999999999</v>
      </c>
      <c r="AW120" s="223">
        <v>522</v>
      </c>
      <c r="AX120" s="223">
        <v>498</v>
      </c>
      <c r="AY120" s="235">
        <v>0.95399999999999996</v>
      </c>
      <c r="AZ120" s="223">
        <v>477</v>
      </c>
      <c r="BA120" s="235">
        <v>0.91400000000000003</v>
      </c>
      <c r="BB120" s="223">
        <v>466</v>
      </c>
      <c r="BC120" s="232">
        <v>0.89300000000000002</v>
      </c>
    </row>
    <row r="121" spans="1:55" x14ac:dyDescent="0.25">
      <c r="A121" s="226">
        <v>1</v>
      </c>
      <c r="B121" s="211" t="s">
        <v>161</v>
      </c>
      <c r="C121" s="211">
        <v>193</v>
      </c>
      <c r="D121" s="211" t="s">
        <v>299</v>
      </c>
      <c r="E121" s="211">
        <v>2364</v>
      </c>
      <c r="F121" s="211">
        <v>2449</v>
      </c>
      <c r="G121" s="211"/>
      <c r="H121" s="220" t="str">
        <f>HYPERLINK("https://map.geo.admin.ch/?zoom=7&amp;E=690700&amp;N=247300&amp;layers=ch.kantone.cadastralwebmap-farbe,ch.swisstopo.amtliches-strassenverzeichnis,ch.bfs.gebaeude_wohnungs_register,KML||https://tinyurl.com/yy7ya4g9/ZH/0193_bdg_erw.kml","KML building")</f>
        <v>KML building</v>
      </c>
      <c r="I121" s="154">
        <v>2</v>
      </c>
      <c r="J121" s="243" t="s">
        <v>2649</v>
      </c>
      <c r="K121" s="153">
        <v>8.4602368866328254E-4</v>
      </c>
      <c r="L121" s="64">
        <v>0</v>
      </c>
      <c r="M121" s="64"/>
      <c r="N121" s="200">
        <v>0</v>
      </c>
      <c r="O121" s="155"/>
      <c r="P121" s="63"/>
      <c r="Q121" s="64">
        <v>0</v>
      </c>
      <c r="R121" s="64"/>
      <c r="S121" s="200">
        <v>0</v>
      </c>
      <c r="T121" s="155"/>
      <c r="U121" s="63"/>
      <c r="V121" s="64">
        <v>0</v>
      </c>
      <c r="W121" s="64"/>
      <c r="X121" s="200">
        <v>0</v>
      </c>
      <c r="Y121" s="155"/>
      <c r="Z121" s="63"/>
      <c r="AA121" s="64">
        <v>4</v>
      </c>
      <c r="AB121" s="64"/>
      <c r="AC121" s="200">
        <v>1.6000000000000001E-3</v>
      </c>
      <c r="AD121" s="156"/>
      <c r="AE121" s="153"/>
      <c r="AF121" s="140">
        <v>12</v>
      </c>
      <c r="AG121" s="140"/>
      <c r="AH121" s="200">
        <v>5.1000000000000004E-3</v>
      </c>
      <c r="AI121" s="140"/>
      <c r="AJ121" s="153"/>
      <c r="AK121" s="140">
        <v>0</v>
      </c>
      <c r="AL121" s="140"/>
      <c r="AM121" s="200">
        <v>0</v>
      </c>
      <c r="AN121" s="156"/>
      <c r="AO121" s="230">
        <v>6.7000000000000002E-3</v>
      </c>
      <c r="AP121" s="223">
        <v>763</v>
      </c>
      <c r="AQ121" s="223">
        <v>751</v>
      </c>
      <c r="AR121" s="235">
        <v>0.98399999999999999</v>
      </c>
      <c r="AS121" s="223">
        <v>348</v>
      </c>
      <c r="AT121" s="235">
        <v>0.45600000000000002</v>
      </c>
      <c r="AU121" s="223">
        <v>337</v>
      </c>
      <c r="AV121" s="232">
        <v>0.442</v>
      </c>
      <c r="AW121" s="223">
        <v>259</v>
      </c>
      <c r="AX121" s="223">
        <v>253</v>
      </c>
      <c r="AY121" s="235">
        <v>0.97699999999999998</v>
      </c>
      <c r="AZ121" s="223">
        <v>242</v>
      </c>
      <c r="BA121" s="235">
        <v>0.93400000000000005</v>
      </c>
      <c r="BB121" s="223">
        <v>236</v>
      </c>
      <c r="BC121" s="232">
        <v>0.91100000000000003</v>
      </c>
    </row>
    <row r="122" spans="1:55" x14ac:dyDescent="0.25">
      <c r="A122" s="226">
        <v>1</v>
      </c>
      <c r="B122" s="211" t="s">
        <v>161</v>
      </c>
      <c r="C122" s="211">
        <v>194</v>
      </c>
      <c r="D122" s="211" t="s">
        <v>300</v>
      </c>
      <c r="E122" s="211">
        <v>883</v>
      </c>
      <c r="F122" s="211">
        <v>909</v>
      </c>
      <c r="G122" s="211"/>
      <c r="H122" s="220" t="str">
        <f>HYPERLINK("https://map.geo.admin.ch/?zoom=7&amp;E=693600&amp;N=246800&amp;layers=ch.kantone.cadastralwebmap-farbe,ch.swisstopo.amtliches-strassenverzeichnis,ch.bfs.gebaeude_wohnungs_register,KML||https://tinyurl.com/yy7ya4g9/ZH/0194_bdg_erw.kml","KML building")</f>
        <v>KML building</v>
      </c>
      <c r="I122" s="154">
        <v>0</v>
      </c>
      <c r="J122" s="243" t="s">
        <v>2650</v>
      </c>
      <c r="K122" s="153">
        <v>0</v>
      </c>
      <c r="L122" s="64">
        <v>0</v>
      </c>
      <c r="M122" s="64"/>
      <c r="N122" s="200">
        <v>0</v>
      </c>
      <c r="O122" s="155"/>
      <c r="P122" s="63"/>
      <c r="Q122" s="64">
        <v>0</v>
      </c>
      <c r="R122" s="64"/>
      <c r="S122" s="200">
        <v>0</v>
      </c>
      <c r="T122" s="155"/>
      <c r="U122" s="63"/>
      <c r="V122" s="64">
        <v>0</v>
      </c>
      <c r="W122" s="64"/>
      <c r="X122" s="200">
        <v>0</v>
      </c>
      <c r="Y122" s="155"/>
      <c r="Z122" s="63"/>
      <c r="AA122" s="64">
        <v>2</v>
      </c>
      <c r="AB122" s="64"/>
      <c r="AC122" s="200">
        <v>2.2000000000000001E-3</v>
      </c>
      <c r="AD122" s="156"/>
      <c r="AE122" s="153"/>
      <c r="AF122" s="140">
        <v>2</v>
      </c>
      <c r="AG122" s="140"/>
      <c r="AH122" s="200">
        <v>2.3E-3</v>
      </c>
      <c r="AI122" s="140"/>
      <c r="AJ122" s="153"/>
      <c r="AK122" s="140">
        <v>9</v>
      </c>
      <c r="AL122" s="140"/>
      <c r="AM122" s="200">
        <v>1.0200000000000001E-2</v>
      </c>
      <c r="AN122" s="156"/>
      <c r="AO122" s="230">
        <v>1.4700000000000001E-2</v>
      </c>
      <c r="AP122" s="223">
        <v>198</v>
      </c>
      <c r="AQ122" s="223">
        <v>196</v>
      </c>
      <c r="AR122" s="235">
        <v>0.99</v>
      </c>
      <c r="AS122" s="223">
        <v>160</v>
      </c>
      <c r="AT122" s="235">
        <v>0.80800000000000005</v>
      </c>
      <c r="AU122" s="223">
        <v>159</v>
      </c>
      <c r="AV122" s="232">
        <v>0.80300000000000005</v>
      </c>
      <c r="AW122" s="223">
        <v>130</v>
      </c>
      <c r="AX122" s="223">
        <v>129</v>
      </c>
      <c r="AY122" s="235">
        <v>0.99199999999999999</v>
      </c>
      <c r="AZ122" s="223">
        <v>120</v>
      </c>
      <c r="BA122" s="235">
        <v>0.92300000000000004</v>
      </c>
      <c r="BB122" s="223">
        <v>119</v>
      </c>
      <c r="BC122" s="232">
        <v>0.91500000000000004</v>
      </c>
    </row>
    <row r="123" spans="1:55" x14ac:dyDescent="0.25">
      <c r="A123" s="226">
        <v>1</v>
      </c>
      <c r="B123" s="211" t="s">
        <v>161</v>
      </c>
      <c r="C123" s="211">
        <v>195</v>
      </c>
      <c r="D123" s="211" t="s">
        <v>301</v>
      </c>
      <c r="E123" s="211">
        <v>3491</v>
      </c>
      <c r="F123" s="211">
        <v>3596</v>
      </c>
      <c r="G123" s="211"/>
      <c r="H123" s="220" t="str">
        <f>HYPERLINK("https://map.geo.admin.ch/?zoom=7&amp;E=693000&amp;N=244000&amp;layers=ch.kantone.cadastralwebmap-farbe,ch.swisstopo.amtliches-strassenverzeichnis,ch.bfs.gebaeude_wohnungs_register,KML||https://tinyurl.com/yy7ya4g9/ZH/0195_bdg_erw.kml","KML building")</f>
        <v>KML building</v>
      </c>
      <c r="I123" s="154">
        <v>1</v>
      </c>
      <c r="J123" s="243" t="s">
        <v>2651</v>
      </c>
      <c r="K123" s="153">
        <v>2.8645087367516471E-4</v>
      </c>
      <c r="L123" s="64">
        <v>0</v>
      </c>
      <c r="M123" s="64"/>
      <c r="N123" s="200">
        <v>0</v>
      </c>
      <c r="O123" s="155"/>
      <c r="P123" s="63"/>
      <c r="Q123" s="64">
        <v>0</v>
      </c>
      <c r="R123" s="64"/>
      <c r="S123" s="200">
        <v>0</v>
      </c>
      <c r="T123" s="155"/>
      <c r="U123" s="63"/>
      <c r="V123" s="64">
        <v>2</v>
      </c>
      <c r="W123" s="64"/>
      <c r="X123" s="200">
        <v>5.9999999999999995E-4</v>
      </c>
      <c r="Y123" s="155"/>
      <c r="Z123" s="63"/>
      <c r="AA123" s="64">
        <v>8</v>
      </c>
      <c r="AB123" s="64"/>
      <c r="AC123" s="200">
        <v>2.2000000000000001E-3</v>
      </c>
      <c r="AD123" s="156"/>
      <c r="AE123" s="153"/>
      <c r="AF123" s="140">
        <v>13</v>
      </c>
      <c r="AG123" s="140"/>
      <c r="AH123" s="200">
        <v>3.7000000000000002E-3</v>
      </c>
      <c r="AI123" s="140"/>
      <c r="AJ123" s="153"/>
      <c r="AK123" s="140">
        <v>21</v>
      </c>
      <c r="AL123" s="140"/>
      <c r="AM123" s="200">
        <v>6.0000000000000001E-3</v>
      </c>
      <c r="AN123" s="156"/>
      <c r="AO123" s="230">
        <v>1.2500000000000001E-2</v>
      </c>
      <c r="AP123" s="223">
        <v>1015</v>
      </c>
      <c r="AQ123" s="223">
        <v>935</v>
      </c>
      <c r="AR123" s="235">
        <v>0.92100000000000004</v>
      </c>
      <c r="AS123" s="223">
        <v>588</v>
      </c>
      <c r="AT123" s="235">
        <v>0.57899999999999996</v>
      </c>
      <c r="AU123" s="223">
        <v>577</v>
      </c>
      <c r="AV123" s="232">
        <v>0.56799999999999995</v>
      </c>
      <c r="AW123" s="223">
        <v>420</v>
      </c>
      <c r="AX123" s="223">
        <v>415</v>
      </c>
      <c r="AY123" s="235">
        <v>0.98799999999999999</v>
      </c>
      <c r="AZ123" s="223">
        <v>379</v>
      </c>
      <c r="BA123" s="235">
        <v>0.90200000000000002</v>
      </c>
      <c r="BB123" s="223">
        <v>375</v>
      </c>
      <c r="BC123" s="232">
        <v>0.89300000000000002</v>
      </c>
    </row>
    <row r="124" spans="1:55" x14ac:dyDescent="0.25">
      <c r="A124" s="226">
        <v>1</v>
      </c>
      <c r="B124" s="211" t="s">
        <v>161</v>
      </c>
      <c r="C124" s="211">
        <v>196</v>
      </c>
      <c r="D124" s="211" t="s">
        <v>302</v>
      </c>
      <c r="E124" s="211">
        <v>1411</v>
      </c>
      <c r="F124" s="211">
        <v>1444</v>
      </c>
      <c r="G124" s="211"/>
      <c r="H124" s="220" t="str">
        <f>HYPERLINK("https://map.geo.admin.ch/?zoom=7&amp;E=697000&amp;N=240700&amp;layers=ch.kantone.cadastralwebmap-farbe,ch.swisstopo.amtliches-strassenverzeichnis,ch.bfs.gebaeude_wohnungs_register,KML||https://tinyurl.com/yy7ya4g9/ZH/0196_bdg_erw.kml","KML building")</f>
        <v>KML building</v>
      </c>
      <c r="I124" s="154">
        <v>2</v>
      </c>
      <c r="J124" s="243" t="s">
        <v>2652</v>
      </c>
      <c r="K124" s="153">
        <v>1.4174344436569809E-3</v>
      </c>
      <c r="L124" s="64">
        <v>0</v>
      </c>
      <c r="M124" s="64"/>
      <c r="N124" s="200">
        <v>0</v>
      </c>
      <c r="O124" s="155"/>
      <c r="P124" s="63"/>
      <c r="Q124" s="64">
        <v>0</v>
      </c>
      <c r="R124" s="64"/>
      <c r="S124" s="200">
        <v>0</v>
      </c>
      <c r="T124" s="155"/>
      <c r="U124" s="63"/>
      <c r="V124" s="64">
        <v>0</v>
      </c>
      <c r="W124" s="64"/>
      <c r="X124" s="200">
        <v>0</v>
      </c>
      <c r="Y124" s="155"/>
      <c r="Z124" s="63"/>
      <c r="AA124" s="64">
        <v>0</v>
      </c>
      <c r="AB124" s="64"/>
      <c r="AC124" s="200">
        <v>0</v>
      </c>
      <c r="AD124" s="156"/>
      <c r="AE124" s="153"/>
      <c r="AF124" s="140">
        <v>2</v>
      </c>
      <c r="AG124" s="140"/>
      <c r="AH124" s="200">
        <v>1.4E-3</v>
      </c>
      <c r="AI124" s="140"/>
      <c r="AJ124" s="153"/>
      <c r="AK124" s="140">
        <v>3</v>
      </c>
      <c r="AL124" s="140"/>
      <c r="AM124" s="200">
        <v>2.0999999999999999E-3</v>
      </c>
      <c r="AN124" s="156"/>
      <c r="AO124" s="230">
        <v>3.4999999999999996E-3</v>
      </c>
      <c r="AP124" s="223">
        <v>536</v>
      </c>
      <c r="AQ124" s="223">
        <v>520</v>
      </c>
      <c r="AR124" s="235">
        <v>0.97</v>
      </c>
      <c r="AS124" s="223">
        <v>432</v>
      </c>
      <c r="AT124" s="235">
        <v>0.80600000000000005</v>
      </c>
      <c r="AU124" s="223">
        <v>416</v>
      </c>
      <c r="AV124" s="232">
        <v>0.77600000000000002</v>
      </c>
      <c r="AW124" s="223">
        <v>275</v>
      </c>
      <c r="AX124" s="223">
        <v>262</v>
      </c>
      <c r="AY124" s="235">
        <v>0.95299999999999996</v>
      </c>
      <c r="AZ124" s="223">
        <v>263</v>
      </c>
      <c r="BA124" s="235">
        <v>0.95599999999999996</v>
      </c>
      <c r="BB124" s="223">
        <v>250</v>
      </c>
      <c r="BC124" s="232">
        <v>0.90900000000000003</v>
      </c>
    </row>
    <row r="125" spans="1:55" x14ac:dyDescent="0.25">
      <c r="A125" s="226">
        <v>1</v>
      </c>
      <c r="B125" s="211" t="s">
        <v>161</v>
      </c>
      <c r="C125" s="211">
        <v>197</v>
      </c>
      <c r="D125" s="211" t="s">
        <v>303</v>
      </c>
      <c r="E125" s="211">
        <v>1057</v>
      </c>
      <c r="F125" s="211">
        <v>1108</v>
      </c>
      <c r="G125" s="211"/>
      <c r="H125" s="220" t="str">
        <f>HYPERLINK("https://map.geo.admin.ch/?zoom=7&amp;E=692200&amp;N=248800&amp;layers=ch.kantone.cadastralwebmap-farbe,ch.swisstopo.amtliches-strassenverzeichnis,ch.bfs.gebaeude_wohnungs_register,KML||https://tinyurl.com/yy7ya4g9/ZH/0197_bdg_erw.kml","KML building")</f>
        <v>KML building</v>
      </c>
      <c r="I125" s="154">
        <v>0</v>
      </c>
      <c r="J125" s="243" t="s">
        <v>2653</v>
      </c>
      <c r="K125" s="153">
        <v>0</v>
      </c>
      <c r="L125" s="64">
        <v>0</v>
      </c>
      <c r="M125" s="64"/>
      <c r="N125" s="200">
        <v>0</v>
      </c>
      <c r="O125" s="155"/>
      <c r="P125" s="63"/>
      <c r="Q125" s="64">
        <v>0</v>
      </c>
      <c r="R125" s="64"/>
      <c r="S125" s="200">
        <v>0</v>
      </c>
      <c r="T125" s="155"/>
      <c r="U125" s="63"/>
      <c r="V125" s="64">
        <v>0</v>
      </c>
      <c r="W125" s="64"/>
      <c r="X125" s="200">
        <v>0</v>
      </c>
      <c r="Y125" s="155"/>
      <c r="Z125" s="63"/>
      <c r="AA125" s="64">
        <v>2</v>
      </c>
      <c r="AB125" s="64"/>
      <c r="AC125" s="200">
        <v>1.8E-3</v>
      </c>
      <c r="AD125" s="156"/>
      <c r="AE125" s="153"/>
      <c r="AF125" s="140">
        <v>4</v>
      </c>
      <c r="AG125" s="140"/>
      <c r="AH125" s="200">
        <v>3.8E-3</v>
      </c>
      <c r="AI125" s="140"/>
      <c r="AJ125" s="153"/>
      <c r="AK125" s="140">
        <v>15</v>
      </c>
      <c r="AL125" s="140"/>
      <c r="AM125" s="200">
        <v>1.4200000000000001E-2</v>
      </c>
      <c r="AN125" s="156"/>
      <c r="AO125" s="230">
        <v>1.9800000000000002E-2</v>
      </c>
      <c r="AP125" s="223">
        <v>357</v>
      </c>
      <c r="AQ125" s="223">
        <v>317</v>
      </c>
      <c r="AR125" s="235">
        <v>0.88800000000000001</v>
      </c>
      <c r="AS125" s="223">
        <v>289</v>
      </c>
      <c r="AT125" s="235">
        <v>0.81</v>
      </c>
      <c r="AU125" s="223">
        <v>271</v>
      </c>
      <c r="AV125" s="232">
        <v>0.75900000000000001</v>
      </c>
      <c r="AW125" s="223">
        <v>142</v>
      </c>
      <c r="AX125" s="223">
        <v>136</v>
      </c>
      <c r="AY125" s="235">
        <v>0.95799999999999996</v>
      </c>
      <c r="AZ125" s="223">
        <v>134</v>
      </c>
      <c r="BA125" s="235">
        <v>0.94399999999999995</v>
      </c>
      <c r="BB125" s="223">
        <v>130</v>
      </c>
      <c r="BC125" s="232">
        <v>0.91500000000000004</v>
      </c>
    </row>
    <row r="126" spans="1:55" x14ac:dyDescent="0.25">
      <c r="A126" s="226">
        <v>1</v>
      </c>
      <c r="B126" s="211" t="s">
        <v>161</v>
      </c>
      <c r="C126" s="211">
        <v>198</v>
      </c>
      <c r="D126" s="211" t="s">
        <v>304</v>
      </c>
      <c r="E126" s="211">
        <v>7880</v>
      </c>
      <c r="F126" s="211">
        <v>8089</v>
      </c>
      <c r="G126" s="211"/>
      <c r="H126" s="220" t="str">
        <f>HYPERLINK("https://map.geo.admin.ch/?zoom=7&amp;E=696700&amp;N=245000&amp;layers=ch.kantone.cadastralwebmap-farbe,ch.swisstopo.amtliches-strassenverzeichnis,ch.bfs.gebaeude_wohnungs_register,KML||https://tinyurl.com/yy7ya4g9/ZH/0198_bdg_erw.kml","KML building")</f>
        <v>KML building</v>
      </c>
      <c r="I126" s="154">
        <v>29</v>
      </c>
      <c r="J126" s="243" t="s">
        <v>2654</v>
      </c>
      <c r="K126" s="153">
        <v>3.6802030456852793E-3</v>
      </c>
      <c r="L126" s="64">
        <v>0</v>
      </c>
      <c r="M126" s="64"/>
      <c r="N126" s="200">
        <v>0</v>
      </c>
      <c r="O126" s="155"/>
      <c r="P126" s="63"/>
      <c r="Q126" s="64">
        <v>0</v>
      </c>
      <c r="R126" s="64"/>
      <c r="S126" s="200">
        <v>0</v>
      </c>
      <c r="T126" s="155"/>
      <c r="U126" s="63"/>
      <c r="V126" s="64">
        <v>0</v>
      </c>
      <c r="W126" s="64"/>
      <c r="X126" s="200">
        <v>0</v>
      </c>
      <c r="Y126" s="155"/>
      <c r="Z126" s="63"/>
      <c r="AA126" s="64">
        <v>2</v>
      </c>
      <c r="AB126" s="64"/>
      <c r="AC126" s="200">
        <v>2.0000000000000001E-4</v>
      </c>
      <c r="AD126" s="156"/>
      <c r="AE126" s="153"/>
      <c r="AF126" s="140">
        <v>33</v>
      </c>
      <c r="AG126" s="140"/>
      <c r="AH126" s="200">
        <v>4.1999999999999997E-3</v>
      </c>
      <c r="AI126" s="140"/>
      <c r="AJ126" s="153"/>
      <c r="AK126" s="140">
        <v>8</v>
      </c>
      <c r="AL126" s="140"/>
      <c r="AM126" s="200">
        <v>1E-3</v>
      </c>
      <c r="AN126" s="156"/>
      <c r="AO126" s="230">
        <v>5.3999999999999994E-3</v>
      </c>
      <c r="AP126" s="223">
        <v>2272</v>
      </c>
      <c r="AQ126" s="223">
        <v>2231</v>
      </c>
      <c r="AR126" s="235">
        <v>0.98199999999999998</v>
      </c>
      <c r="AS126" s="223">
        <v>1640</v>
      </c>
      <c r="AT126" s="235">
        <v>0.72199999999999998</v>
      </c>
      <c r="AU126" s="223">
        <v>1603</v>
      </c>
      <c r="AV126" s="232">
        <v>0.70599999999999996</v>
      </c>
      <c r="AW126" s="223">
        <v>1072</v>
      </c>
      <c r="AX126" s="223">
        <v>1034</v>
      </c>
      <c r="AY126" s="235">
        <v>0.96499999999999997</v>
      </c>
      <c r="AZ126" s="223">
        <v>982</v>
      </c>
      <c r="BA126" s="235">
        <v>0.91600000000000004</v>
      </c>
      <c r="BB126" s="223">
        <v>946</v>
      </c>
      <c r="BC126" s="232">
        <v>0.88200000000000001</v>
      </c>
    </row>
    <row r="127" spans="1:55" x14ac:dyDescent="0.25">
      <c r="A127" s="226">
        <v>2</v>
      </c>
      <c r="B127" s="211" t="s">
        <v>161</v>
      </c>
      <c r="C127" s="211">
        <v>199</v>
      </c>
      <c r="D127" s="211" t="s">
        <v>305</v>
      </c>
      <c r="E127" s="211">
        <v>4150</v>
      </c>
      <c r="F127" s="211">
        <v>4362</v>
      </c>
      <c r="G127" s="211"/>
      <c r="H127" s="220" t="str">
        <f>HYPERLINK("https://map.geo.admin.ch/?zoom=7&amp;E=694800&amp;N=249500&amp;layers=ch.kantone.cadastralwebmap-farbe,ch.swisstopo.amtliches-strassenverzeichnis,ch.bfs.gebaeude_wohnungs_register,KML||https://tinyurl.com/yy7ya4g9/ZH/0199_bdg_erw.kml","KML building")</f>
        <v>KML building</v>
      </c>
      <c r="I127" s="154">
        <v>0</v>
      </c>
      <c r="J127" s="243" t="s">
        <v>2655</v>
      </c>
      <c r="K127" s="153">
        <v>0</v>
      </c>
      <c r="L127" s="64">
        <v>0</v>
      </c>
      <c r="M127" s="64"/>
      <c r="N127" s="200">
        <v>0</v>
      </c>
      <c r="O127" s="155"/>
      <c r="P127" s="63"/>
      <c r="Q127" s="64">
        <v>0</v>
      </c>
      <c r="R127" s="64"/>
      <c r="S127" s="200">
        <v>0</v>
      </c>
      <c r="T127" s="155"/>
      <c r="U127" s="63"/>
      <c r="V127" s="64">
        <v>2</v>
      </c>
      <c r="W127" s="64"/>
      <c r="X127" s="200">
        <v>5.0000000000000001E-4</v>
      </c>
      <c r="Y127" s="155"/>
      <c r="Z127" s="63"/>
      <c r="AA127" s="64">
        <v>8</v>
      </c>
      <c r="AB127" s="64"/>
      <c r="AC127" s="200">
        <v>1.8E-3</v>
      </c>
      <c r="AD127" s="156"/>
      <c r="AE127" s="153"/>
      <c r="AF127" s="140">
        <v>62</v>
      </c>
      <c r="AG127" s="140"/>
      <c r="AH127" s="200">
        <v>1.49E-2</v>
      </c>
      <c r="AI127" s="140"/>
      <c r="AJ127" s="153"/>
      <c r="AK127" s="140">
        <v>12</v>
      </c>
      <c r="AL127" s="140"/>
      <c r="AM127" s="200">
        <v>2.8999999999999998E-3</v>
      </c>
      <c r="AN127" s="156"/>
      <c r="AO127" s="230">
        <v>2.01E-2</v>
      </c>
      <c r="AP127" s="223">
        <v>1313</v>
      </c>
      <c r="AQ127" s="223">
        <v>1256</v>
      </c>
      <c r="AR127" s="235">
        <v>0.95699999999999996</v>
      </c>
      <c r="AS127" s="223">
        <v>993</v>
      </c>
      <c r="AT127" s="235">
        <v>0.75600000000000001</v>
      </c>
      <c r="AU127" s="223">
        <v>942</v>
      </c>
      <c r="AV127" s="232">
        <v>0.71699999999999997</v>
      </c>
      <c r="AW127" s="223">
        <v>636</v>
      </c>
      <c r="AX127" s="223">
        <v>589</v>
      </c>
      <c r="AY127" s="235">
        <v>0.92600000000000005</v>
      </c>
      <c r="AZ127" s="223">
        <v>560</v>
      </c>
      <c r="BA127" s="235">
        <v>0.88100000000000001</v>
      </c>
      <c r="BB127" s="223">
        <v>518</v>
      </c>
      <c r="BC127" s="232">
        <v>0.81399999999999995</v>
      </c>
    </row>
    <row r="128" spans="1:55" x14ac:dyDescent="0.25">
      <c r="A128" s="226">
        <v>1</v>
      </c>
      <c r="B128" s="211" t="s">
        <v>161</v>
      </c>
      <c r="C128" s="211">
        <v>200</v>
      </c>
      <c r="D128" s="211" t="s">
        <v>306</v>
      </c>
      <c r="E128" s="211">
        <v>2142</v>
      </c>
      <c r="F128" s="211">
        <v>2175</v>
      </c>
      <c r="G128" s="211"/>
      <c r="H128" s="220" t="str">
        <f>HYPERLINK("https://map.geo.admin.ch/?zoom=7&amp;E=691100&amp;N=251800&amp;layers=ch.kantone.cadastralwebmap-farbe,ch.swisstopo.amtliches-strassenverzeichnis,ch.bfs.gebaeude_wohnungs_register,KML||https://tinyurl.com/yy7ya4g9/ZH/0200_bdg_erw.kml","KML building")</f>
        <v>KML building</v>
      </c>
      <c r="I128" s="154">
        <v>9</v>
      </c>
      <c r="J128" s="243" t="s">
        <v>2656</v>
      </c>
      <c r="K128" s="153">
        <v>4.2016806722689074E-3</v>
      </c>
      <c r="L128" s="64">
        <v>0</v>
      </c>
      <c r="M128" s="64"/>
      <c r="N128" s="200">
        <v>0</v>
      </c>
      <c r="O128" s="155"/>
      <c r="P128" s="63"/>
      <c r="Q128" s="64">
        <v>0</v>
      </c>
      <c r="R128" s="64"/>
      <c r="S128" s="200">
        <v>0</v>
      </c>
      <c r="T128" s="155"/>
      <c r="U128" s="63"/>
      <c r="V128" s="64">
        <v>0</v>
      </c>
      <c r="W128" s="64"/>
      <c r="X128" s="200">
        <v>0</v>
      </c>
      <c r="Y128" s="155"/>
      <c r="Z128" s="63"/>
      <c r="AA128" s="64">
        <v>0</v>
      </c>
      <c r="AB128" s="64"/>
      <c r="AC128" s="200">
        <v>0</v>
      </c>
      <c r="AD128" s="156"/>
      <c r="AE128" s="153"/>
      <c r="AF128" s="140">
        <v>27</v>
      </c>
      <c r="AG128" s="140"/>
      <c r="AH128" s="200">
        <v>1.26E-2</v>
      </c>
      <c r="AI128" s="140"/>
      <c r="AJ128" s="153"/>
      <c r="AK128" s="140">
        <v>19</v>
      </c>
      <c r="AL128" s="140"/>
      <c r="AM128" s="200">
        <v>8.8999999999999999E-3</v>
      </c>
      <c r="AN128" s="156"/>
      <c r="AO128" s="230">
        <v>2.1499999999999998E-2</v>
      </c>
      <c r="AP128" s="223">
        <v>687</v>
      </c>
      <c r="AQ128" s="223">
        <v>677</v>
      </c>
      <c r="AR128" s="235">
        <v>0.98499999999999999</v>
      </c>
      <c r="AS128" s="223">
        <v>426</v>
      </c>
      <c r="AT128" s="235">
        <v>0.62</v>
      </c>
      <c r="AU128" s="223">
        <v>422</v>
      </c>
      <c r="AV128" s="232">
        <v>0.61399999999999999</v>
      </c>
      <c r="AW128" s="223">
        <v>306</v>
      </c>
      <c r="AX128" s="223">
        <v>302</v>
      </c>
      <c r="AY128" s="235">
        <v>0.98699999999999999</v>
      </c>
      <c r="AZ128" s="223">
        <v>250</v>
      </c>
      <c r="BA128" s="235">
        <v>0.81699999999999995</v>
      </c>
      <c r="BB128" s="223">
        <v>246</v>
      </c>
      <c r="BC128" s="232">
        <v>0.80400000000000005</v>
      </c>
    </row>
    <row r="129" spans="1:55" x14ac:dyDescent="0.25">
      <c r="A129" s="226">
        <v>1</v>
      </c>
      <c r="B129" s="211" t="s">
        <v>161</v>
      </c>
      <c r="C129" s="211">
        <v>211</v>
      </c>
      <c r="D129" s="211" t="s">
        <v>307</v>
      </c>
      <c r="E129" s="211">
        <v>466</v>
      </c>
      <c r="F129" s="211">
        <v>498</v>
      </c>
      <c r="G129" s="211"/>
      <c r="H129" s="220" t="str">
        <f>HYPERLINK("https://map.geo.admin.ch/?zoom=7&amp;E=701000&amp;N=270000&amp;layers=ch.kantone.cadastralwebmap-farbe,ch.swisstopo.amtliches-strassenverzeichnis,ch.bfs.gebaeude_wohnungs_register,KML||https://tinyurl.com/yy7ya4g9/ZH/0211_bdg_erw.kml","KML building")</f>
        <v>KML building</v>
      </c>
      <c r="I129" s="154">
        <v>0</v>
      </c>
      <c r="J129" s="243" t="s">
        <v>2657</v>
      </c>
      <c r="K129" s="153">
        <v>0</v>
      </c>
      <c r="L129" s="64">
        <v>0</v>
      </c>
      <c r="M129" s="64"/>
      <c r="N129" s="200">
        <v>0</v>
      </c>
      <c r="O129" s="155"/>
      <c r="P129" s="63"/>
      <c r="Q129" s="64">
        <v>0</v>
      </c>
      <c r="R129" s="64"/>
      <c r="S129" s="200">
        <v>0</v>
      </c>
      <c r="T129" s="155"/>
      <c r="U129" s="63"/>
      <c r="V129" s="64">
        <v>0</v>
      </c>
      <c r="W129" s="64"/>
      <c r="X129" s="200">
        <v>0</v>
      </c>
      <c r="Y129" s="155"/>
      <c r="Z129" s="63"/>
      <c r="AA129" s="64">
        <v>0</v>
      </c>
      <c r="AB129" s="64"/>
      <c r="AC129" s="200">
        <v>0</v>
      </c>
      <c r="AD129" s="156"/>
      <c r="AE129" s="153"/>
      <c r="AF129" s="140">
        <v>4</v>
      </c>
      <c r="AG129" s="140"/>
      <c r="AH129" s="200">
        <v>8.6E-3</v>
      </c>
      <c r="AI129" s="140"/>
      <c r="AJ129" s="153"/>
      <c r="AK129" s="140">
        <v>0</v>
      </c>
      <c r="AL129" s="140"/>
      <c r="AM129" s="200">
        <v>0</v>
      </c>
      <c r="AN129" s="156"/>
      <c r="AO129" s="230">
        <v>8.6E-3</v>
      </c>
      <c r="AP129" s="223">
        <v>224</v>
      </c>
      <c r="AQ129" s="223">
        <v>219</v>
      </c>
      <c r="AR129" s="235">
        <v>0.97799999999999998</v>
      </c>
      <c r="AS129" s="223">
        <v>195</v>
      </c>
      <c r="AT129" s="235">
        <v>0.871</v>
      </c>
      <c r="AU129" s="223">
        <v>190</v>
      </c>
      <c r="AV129" s="232">
        <v>0.84799999999999998</v>
      </c>
      <c r="AW129" s="223">
        <v>138</v>
      </c>
      <c r="AX129" s="223">
        <v>138</v>
      </c>
      <c r="AY129" s="235">
        <v>1</v>
      </c>
      <c r="AZ129" s="223">
        <v>135</v>
      </c>
      <c r="BA129" s="235">
        <v>0.97799999999999998</v>
      </c>
      <c r="BB129" s="223">
        <v>135</v>
      </c>
      <c r="BC129" s="232">
        <v>0.97799999999999998</v>
      </c>
    </row>
    <row r="130" spans="1:55" x14ac:dyDescent="0.25">
      <c r="A130" s="226">
        <v>1</v>
      </c>
      <c r="B130" s="211" t="s">
        <v>161</v>
      </c>
      <c r="C130" s="211">
        <v>213</v>
      </c>
      <c r="D130" s="211" t="s">
        <v>308</v>
      </c>
      <c r="E130" s="211">
        <v>866</v>
      </c>
      <c r="F130" s="211">
        <v>907</v>
      </c>
      <c r="G130" s="211"/>
      <c r="H130" s="220" t="str">
        <f>HYPERLINK("https://map.geo.admin.ch/?zoom=7&amp;E=693100&amp;N=258700&amp;layers=ch.kantone.cadastralwebmap-farbe,ch.swisstopo.amtliches-strassenverzeichnis,ch.bfs.gebaeude_wohnungs_register,KML||https://tinyurl.com/yy7ya4g9/ZH/0213_bdg_erw.kml","KML building")</f>
        <v>KML building</v>
      </c>
      <c r="I130" s="154">
        <v>0</v>
      </c>
      <c r="J130" s="243" t="s">
        <v>2658</v>
      </c>
      <c r="K130" s="153">
        <v>0</v>
      </c>
      <c r="L130" s="64">
        <v>0</v>
      </c>
      <c r="M130" s="64"/>
      <c r="N130" s="200">
        <v>0</v>
      </c>
      <c r="O130" s="155"/>
      <c r="P130" s="63"/>
      <c r="Q130" s="64">
        <v>0</v>
      </c>
      <c r="R130" s="64"/>
      <c r="S130" s="200">
        <v>0</v>
      </c>
      <c r="T130" s="155"/>
      <c r="U130" s="63"/>
      <c r="V130" s="64">
        <v>0</v>
      </c>
      <c r="W130" s="64"/>
      <c r="X130" s="200">
        <v>0</v>
      </c>
      <c r="Y130" s="155"/>
      <c r="Z130" s="63"/>
      <c r="AA130" s="64">
        <v>0</v>
      </c>
      <c r="AB130" s="64"/>
      <c r="AC130" s="200">
        <v>0</v>
      </c>
      <c r="AD130" s="156"/>
      <c r="AE130" s="153"/>
      <c r="AF130" s="140">
        <v>0</v>
      </c>
      <c r="AG130" s="140"/>
      <c r="AH130" s="200">
        <v>0</v>
      </c>
      <c r="AI130" s="140"/>
      <c r="AJ130" s="153"/>
      <c r="AK130" s="140">
        <v>0</v>
      </c>
      <c r="AL130" s="140"/>
      <c r="AM130" s="200">
        <v>0</v>
      </c>
      <c r="AN130" s="156"/>
      <c r="AO130" s="230">
        <v>0</v>
      </c>
      <c r="AP130" s="223">
        <v>290</v>
      </c>
      <c r="AQ130" s="223">
        <v>267</v>
      </c>
      <c r="AR130" s="235">
        <v>0.92100000000000004</v>
      </c>
      <c r="AS130" s="223">
        <v>203</v>
      </c>
      <c r="AT130" s="235">
        <v>0.7</v>
      </c>
      <c r="AU130" s="223">
        <v>200</v>
      </c>
      <c r="AV130" s="232">
        <v>0.69</v>
      </c>
      <c r="AW130" s="223">
        <v>142</v>
      </c>
      <c r="AX130" s="223">
        <v>138</v>
      </c>
      <c r="AY130" s="235">
        <v>0.97199999999999998</v>
      </c>
      <c r="AZ130" s="223">
        <v>127</v>
      </c>
      <c r="BA130" s="235">
        <v>0.89400000000000002</v>
      </c>
      <c r="BB130" s="223">
        <v>124</v>
      </c>
      <c r="BC130" s="232">
        <v>0.873</v>
      </c>
    </row>
    <row r="131" spans="1:55" x14ac:dyDescent="0.25">
      <c r="A131" s="226">
        <v>1</v>
      </c>
      <c r="B131" s="211" t="s">
        <v>161</v>
      </c>
      <c r="C131" s="211">
        <v>214</v>
      </c>
      <c r="D131" s="211" t="s">
        <v>309</v>
      </c>
      <c r="E131" s="211">
        <v>607</v>
      </c>
      <c r="F131" s="211">
        <v>627</v>
      </c>
      <c r="G131" s="211"/>
      <c r="H131" s="220" t="str">
        <f>HYPERLINK("https://map.geo.admin.ch/?zoom=7&amp;E=696600&amp;N=268600&amp;layers=ch.kantone.cadastralwebmap-farbe,ch.swisstopo.amtliches-strassenverzeichnis,ch.bfs.gebaeude_wohnungs_register,KML||https://tinyurl.com/yy7ya4g9/ZH/0214_bdg_erw.kml","KML building")</f>
        <v>KML building</v>
      </c>
      <c r="I131" s="154">
        <v>0</v>
      </c>
      <c r="J131" s="243" t="s">
        <v>2659</v>
      </c>
      <c r="K131" s="153">
        <v>0</v>
      </c>
      <c r="L131" s="64">
        <v>0</v>
      </c>
      <c r="M131" s="64"/>
      <c r="N131" s="200">
        <v>0</v>
      </c>
      <c r="O131" s="155"/>
      <c r="P131" s="63"/>
      <c r="Q131" s="64">
        <v>0</v>
      </c>
      <c r="R131" s="64"/>
      <c r="S131" s="200">
        <v>0</v>
      </c>
      <c r="T131" s="155"/>
      <c r="U131" s="63"/>
      <c r="V131" s="64">
        <v>0</v>
      </c>
      <c r="W131" s="64"/>
      <c r="X131" s="200">
        <v>0</v>
      </c>
      <c r="Y131" s="155"/>
      <c r="Z131" s="63"/>
      <c r="AA131" s="64">
        <v>0</v>
      </c>
      <c r="AB131" s="64"/>
      <c r="AC131" s="200">
        <v>0</v>
      </c>
      <c r="AD131" s="156"/>
      <c r="AE131" s="153"/>
      <c r="AF131" s="140">
        <v>8</v>
      </c>
      <c r="AG131" s="140"/>
      <c r="AH131" s="200">
        <v>1.32E-2</v>
      </c>
      <c r="AI131" s="140"/>
      <c r="AJ131" s="153"/>
      <c r="AK131" s="140">
        <v>11</v>
      </c>
      <c r="AL131" s="140"/>
      <c r="AM131" s="200">
        <v>1.8100000000000002E-2</v>
      </c>
      <c r="AN131" s="156"/>
      <c r="AO131" s="230">
        <v>3.1300000000000001E-2</v>
      </c>
      <c r="AP131" s="223">
        <v>256</v>
      </c>
      <c r="AQ131" s="223">
        <v>242</v>
      </c>
      <c r="AR131" s="235">
        <v>0.94499999999999995</v>
      </c>
      <c r="AS131" s="223">
        <v>209</v>
      </c>
      <c r="AT131" s="235">
        <v>0.81599999999999995</v>
      </c>
      <c r="AU131" s="223">
        <v>207</v>
      </c>
      <c r="AV131" s="232">
        <v>0.80900000000000005</v>
      </c>
      <c r="AW131" s="223">
        <v>132</v>
      </c>
      <c r="AX131" s="223">
        <v>132</v>
      </c>
      <c r="AY131" s="235">
        <v>1</v>
      </c>
      <c r="AZ131" s="223">
        <v>128</v>
      </c>
      <c r="BA131" s="235">
        <v>0.97</v>
      </c>
      <c r="BB131" s="223">
        <v>128</v>
      </c>
      <c r="BC131" s="232">
        <v>0.97</v>
      </c>
    </row>
    <row r="132" spans="1:55" x14ac:dyDescent="0.25">
      <c r="A132" s="226">
        <v>1</v>
      </c>
      <c r="B132" s="211" t="s">
        <v>161</v>
      </c>
      <c r="C132" s="211">
        <v>215</v>
      </c>
      <c r="D132" s="211" t="s">
        <v>310</v>
      </c>
      <c r="E132" s="211">
        <v>493</v>
      </c>
      <c r="F132" s="211">
        <v>503</v>
      </c>
      <c r="G132" s="211"/>
      <c r="H132" s="220" t="str">
        <f>HYPERLINK("https://map.geo.admin.ch/?zoom=7&amp;E=689300&amp;N=264300&amp;layers=ch.kantone.cadastralwebmap-farbe,ch.swisstopo.amtliches-strassenverzeichnis,ch.bfs.gebaeude_wohnungs_register,KML||https://tinyurl.com/yy7ya4g9/ZH/0215_bdg_erw.kml","KML building")</f>
        <v>KML building</v>
      </c>
      <c r="I132" s="154">
        <v>0</v>
      </c>
      <c r="J132" s="243" t="s">
        <v>2660</v>
      </c>
      <c r="K132" s="153">
        <v>0</v>
      </c>
      <c r="L132" s="64">
        <v>0</v>
      </c>
      <c r="M132" s="64"/>
      <c r="N132" s="200">
        <v>0</v>
      </c>
      <c r="O132" s="155"/>
      <c r="P132" s="63"/>
      <c r="Q132" s="64">
        <v>0</v>
      </c>
      <c r="R132" s="64"/>
      <c r="S132" s="200">
        <v>0</v>
      </c>
      <c r="T132" s="155"/>
      <c r="U132" s="63"/>
      <c r="V132" s="64">
        <v>0</v>
      </c>
      <c r="W132" s="64"/>
      <c r="X132" s="200">
        <v>0</v>
      </c>
      <c r="Y132" s="155"/>
      <c r="Z132" s="63"/>
      <c r="AA132" s="64">
        <v>0</v>
      </c>
      <c r="AB132" s="64"/>
      <c r="AC132" s="200">
        <v>0</v>
      </c>
      <c r="AD132" s="156"/>
      <c r="AE132" s="153"/>
      <c r="AF132" s="140">
        <v>0</v>
      </c>
      <c r="AG132" s="140"/>
      <c r="AH132" s="200">
        <v>0</v>
      </c>
      <c r="AI132" s="140"/>
      <c r="AJ132" s="153"/>
      <c r="AK132" s="140">
        <v>0</v>
      </c>
      <c r="AL132" s="140"/>
      <c r="AM132" s="200">
        <v>0</v>
      </c>
      <c r="AN132" s="156"/>
      <c r="AO132" s="230">
        <v>0</v>
      </c>
      <c r="AP132" s="223">
        <v>192</v>
      </c>
      <c r="AQ132" s="223">
        <v>192</v>
      </c>
      <c r="AR132" s="235">
        <v>1</v>
      </c>
      <c r="AS132" s="223">
        <v>151</v>
      </c>
      <c r="AT132" s="235">
        <v>0.78600000000000003</v>
      </c>
      <c r="AU132" s="223">
        <v>151</v>
      </c>
      <c r="AV132" s="232">
        <v>0.78600000000000003</v>
      </c>
      <c r="AW132" s="223">
        <v>80</v>
      </c>
      <c r="AX132" s="223">
        <v>80</v>
      </c>
      <c r="AY132" s="235">
        <v>1</v>
      </c>
      <c r="AZ132" s="223">
        <v>74</v>
      </c>
      <c r="BA132" s="235">
        <v>0.92500000000000004</v>
      </c>
      <c r="BB132" s="223">
        <v>74</v>
      </c>
      <c r="BC132" s="232">
        <v>0.92500000000000004</v>
      </c>
    </row>
    <row r="133" spans="1:55" x14ac:dyDescent="0.25">
      <c r="A133" s="226">
        <v>1</v>
      </c>
      <c r="B133" s="211" t="s">
        <v>161</v>
      </c>
      <c r="C133" s="211">
        <v>216</v>
      </c>
      <c r="D133" s="211" t="s">
        <v>311</v>
      </c>
      <c r="E133" s="211">
        <v>872</v>
      </c>
      <c r="F133" s="211">
        <v>881</v>
      </c>
      <c r="G133" s="211"/>
      <c r="H133" s="220" t="str">
        <f>HYPERLINK("https://map.geo.admin.ch/?zoom=7&amp;E=700000&amp;N=268000&amp;layers=ch.kantone.cadastralwebmap-farbe,ch.swisstopo.amtliches-strassenverzeichnis,ch.bfs.gebaeude_wohnungs_register,KML||https://tinyurl.com/yy7ya4g9/ZH/0216_bdg_erw.kml","KML building")</f>
        <v>KML building</v>
      </c>
      <c r="I133" s="154">
        <v>0</v>
      </c>
      <c r="J133" s="243" t="s">
        <v>2661</v>
      </c>
      <c r="K133" s="153">
        <v>0</v>
      </c>
      <c r="L133" s="64">
        <v>0</v>
      </c>
      <c r="M133" s="64"/>
      <c r="N133" s="200">
        <v>0</v>
      </c>
      <c r="O133" s="155"/>
      <c r="P133" s="63"/>
      <c r="Q133" s="64">
        <v>0</v>
      </c>
      <c r="R133" s="64"/>
      <c r="S133" s="200">
        <v>0</v>
      </c>
      <c r="T133" s="155"/>
      <c r="U133" s="63"/>
      <c r="V133" s="64">
        <v>0</v>
      </c>
      <c r="W133" s="64"/>
      <c r="X133" s="200">
        <v>0</v>
      </c>
      <c r="Y133" s="155"/>
      <c r="Z133" s="63"/>
      <c r="AA133" s="64">
        <v>0</v>
      </c>
      <c r="AB133" s="64"/>
      <c r="AC133" s="200">
        <v>0</v>
      </c>
      <c r="AD133" s="156"/>
      <c r="AE133" s="153"/>
      <c r="AF133" s="140">
        <v>1</v>
      </c>
      <c r="AG133" s="140"/>
      <c r="AH133" s="200">
        <v>1.1000000000000001E-3</v>
      </c>
      <c r="AI133" s="140"/>
      <c r="AJ133" s="153"/>
      <c r="AK133" s="140">
        <v>0</v>
      </c>
      <c r="AL133" s="140"/>
      <c r="AM133" s="200">
        <v>0</v>
      </c>
      <c r="AN133" s="156"/>
      <c r="AO133" s="230">
        <v>1.1000000000000001E-3</v>
      </c>
      <c r="AP133" s="223">
        <v>316</v>
      </c>
      <c r="AQ133" s="223">
        <v>308</v>
      </c>
      <c r="AR133" s="235">
        <v>0.97499999999999998</v>
      </c>
      <c r="AS133" s="223">
        <v>253</v>
      </c>
      <c r="AT133" s="235">
        <v>0.80100000000000005</v>
      </c>
      <c r="AU133" s="223">
        <v>245</v>
      </c>
      <c r="AV133" s="232">
        <v>0.77500000000000002</v>
      </c>
      <c r="AW133" s="223">
        <v>169</v>
      </c>
      <c r="AX133" s="223">
        <v>162</v>
      </c>
      <c r="AY133" s="235">
        <v>0.95899999999999996</v>
      </c>
      <c r="AZ133" s="223">
        <v>158</v>
      </c>
      <c r="BA133" s="235">
        <v>0.93500000000000005</v>
      </c>
      <c r="BB133" s="223">
        <v>151</v>
      </c>
      <c r="BC133" s="232">
        <v>0.89300000000000002</v>
      </c>
    </row>
    <row r="134" spans="1:55" x14ac:dyDescent="0.25">
      <c r="A134" s="226">
        <v>2</v>
      </c>
      <c r="B134" s="211" t="s">
        <v>161</v>
      </c>
      <c r="C134" s="211">
        <v>218</v>
      </c>
      <c r="D134" s="211" t="s">
        <v>312</v>
      </c>
      <c r="E134" s="211">
        <v>504</v>
      </c>
      <c r="F134" s="211">
        <v>538</v>
      </c>
      <c r="G134" s="211"/>
      <c r="H134" s="220" t="str">
        <f>HYPERLINK("https://map.geo.admin.ch/?zoom=7&amp;E=704300&amp;N=269000&amp;layers=ch.kantone.cadastralwebmap-farbe,ch.swisstopo.amtliches-strassenverzeichnis,ch.bfs.gebaeude_wohnungs_register,KML||https://tinyurl.com/yy7ya4g9/ZH/0218_bdg_erw.kml","KML building")</f>
        <v>KML building</v>
      </c>
      <c r="I134" s="154">
        <v>10</v>
      </c>
      <c r="J134" s="243" t="s">
        <v>2662</v>
      </c>
      <c r="K134" s="153">
        <v>1.984126984126984E-2</v>
      </c>
      <c r="L134" s="64">
        <v>0</v>
      </c>
      <c r="M134" s="64"/>
      <c r="N134" s="200">
        <v>0</v>
      </c>
      <c r="O134" s="155"/>
      <c r="P134" s="63"/>
      <c r="Q134" s="64">
        <v>0</v>
      </c>
      <c r="R134" s="64"/>
      <c r="S134" s="200">
        <v>0</v>
      </c>
      <c r="T134" s="155"/>
      <c r="U134" s="63"/>
      <c r="V134" s="64">
        <v>0</v>
      </c>
      <c r="W134" s="64"/>
      <c r="X134" s="200">
        <v>0</v>
      </c>
      <c r="Y134" s="155"/>
      <c r="Z134" s="63"/>
      <c r="AA134" s="64">
        <v>0</v>
      </c>
      <c r="AB134" s="64"/>
      <c r="AC134" s="200">
        <v>0</v>
      </c>
      <c r="AD134" s="156"/>
      <c r="AE134" s="153"/>
      <c r="AF134" s="140">
        <v>1</v>
      </c>
      <c r="AG134" s="140"/>
      <c r="AH134" s="200">
        <v>2E-3</v>
      </c>
      <c r="AI134" s="140"/>
      <c r="AJ134" s="153"/>
      <c r="AK134" s="140">
        <v>0</v>
      </c>
      <c r="AL134" s="140"/>
      <c r="AM134" s="200">
        <v>0</v>
      </c>
      <c r="AN134" s="156"/>
      <c r="AO134" s="230">
        <v>2E-3</v>
      </c>
      <c r="AP134" s="223">
        <v>219</v>
      </c>
      <c r="AQ134" s="223">
        <v>215</v>
      </c>
      <c r="AR134" s="235">
        <v>0.98199999999999998</v>
      </c>
      <c r="AS134" s="223">
        <v>182</v>
      </c>
      <c r="AT134" s="235">
        <v>0.83099999999999996</v>
      </c>
      <c r="AU134" s="223">
        <v>180</v>
      </c>
      <c r="AV134" s="232">
        <v>0.82199999999999995</v>
      </c>
      <c r="AW134" s="223">
        <v>138</v>
      </c>
      <c r="AX134" s="223">
        <v>137</v>
      </c>
      <c r="AY134" s="235">
        <v>0.99299999999999999</v>
      </c>
      <c r="AZ134" s="223">
        <v>129</v>
      </c>
      <c r="BA134" s="235">
        <v>0.93500000000000005</v>
      </c>
      <c r="BB134" s="223">
        <v>128</v>
      </c>
      <c r="BC134" s="232">
        <v>0.92800000000000005</v>
      </c>
    </row>
    <row r="135" spans="1:55" x14ac:dyDescent="0.25">
      <c r="A135" s="226">
        <v>1</v>
      </c>
      <c r="B135" s="211" t="s">
        <v>161</v>
      </c>
      <c r="C135" s="211">
        <v>219</v>
      </c>
      <c r="D135" s="211" t="s">
        <v>313</v>
      </c>
      <c r="E135" s="211">
        <v>1690</v>
      </c>
      <c r="F135" s="211">
        <v>1717</v>
      </c>
      <c r="G135" s="211"/>
      <c r="H135" s="220" t="str">
        <f>HYPERLINK("https://map.geo.admin.ch/?zoom=7&amp;E=702700&amp;N=262500&amp;layers=ch.kantone.cadastralwebmap-farbe,ch.swisstopo.amtliches-strassenverzeichnis,ch.bfs.gebaeude_wohnungs_register,KML||https://tinyurl.com/yy7ya4g9/ZH/0219_bdg_erw.kml","KML building")</f>
        <v>KML building</v>
      </c>
      <c r="I135" s="154">
        <v>0</v>
      </c>
      <c r="J135" s="243" t="s">
        <v>2663</v>
      </c>
      <c r="K135" s="153">
        <v>0</v>
      </c>
      <c r="L135" s="64">
        <v>0</v>
      </c>
      <c r="M135" s="64"/>
      <c r="N135" s="200">
        <v>0</v>
      </c>
      <c r="O135" s="155"/>
      <c r="P135" s="63"/>
      <c r="Q135" s="64">
        <v>0</v>
      </c>
      <c r="R135" s="64"/>
      <c r="S135" s="200">
        <v>0</v>
      </c>
      <c r="T135" s="155"/>
      <c r="U135" s="63"/>
      <c r="V135" s="64">
        <v>0</v>
      </c>
      <c r="W135" s="64"/>
      <c r="X135" s="200">
        <v>0</v>
      </c>
      <c r="Y135" s="155"/>
      <c r="Z135" s="63"/>
      <c r="AA135" s="64">
        <v>0</v>
      </c>
      <c r="AB135" s="64"/>
      <c r="AC135" s="200">
        <v>0</v>
      </c>
      <c r="AD135" s="156"/>
      <c r="AE135" s="153"/>
      <c r="AF135" s="140">
        <v>5</v>
      </c>
      <c r="AG135" s="140"/>
      <c r="AH135" s="200">
        <v>3.0000000000000001E-3</v>
      </c>
      <c r="AI135" s="140"/>
      <c r="AJ135" s="153"/>
      <c r="AK135" s="140">
        <v>0</v>
      </c>
      <c r="AL135" s="140"/>
      <c r="AM135" s="200">
        <v>0</v>
      </c>
      <c r="AN135" s="156"/>
      <c r="AO135" s="230">
        <v>3.0000000000000001E-3</v>
      </c>
      <c r="AP135" s="223">
        <v>610</v>
      </c>
      <c r="AQ135" s="223">
        <v>608</v>
      </c>
      <c r="AR135" s="235">
        <v>0.997</v>
      </c>
      <c r="AS135" s="223">
        <v>420</v>
      </c>
      <c r="AT135" s="235">
        <v>0.68899999999999995</v>
      </c>
      <c r="AU135" s="223">
        <v>420</v>
      </c>
      <c r="AV135" s="232">
        <v>0.68899999999999995</v>
      </c>
      <c r="AW135" s="223">
        <v>259</v>
      </c>
      <c r="AX135" s="223">
        <v>259</v>
      </c>
      <c r="AY135" s="235">
        <v>1</v>
      </c>
      <c r="AZ135" s="223">
        <v>238</v>
      </c>
      <c r="BA135" s="235">
        <v>0.91900000000000004</v>
      </c>
      <c r="BB135" s="223">
        <v>238</v>
      </c>
      <c r="BC135" s="232">
        <v>0.91900000000000004</v>
      </c>
    </row>
    <row r="136" spans="1:55" x14ac:dyDescent="0.25">
      <c r="A136" s="226">
        <v>1</v>
      </c>
      <c r="B136" s="211" t="s">
        <v>161</v>
      </c>
      <c r="C136" s="211">
        <v>220</v>
      </c>
      <c r="D136" s="211" t="s">
        <v>314</v>
      </c>
      <c r="E136" s="211">
        <v>663</v>
      </c>
      <c r="F136" s="211">
        <v>677</v>
      </c>
      <c r="G136" s="211"/>
      <c r="H136" s="220" t="str">
        <f>HYPERLINK("https://map.geo.admin.ch/?zoom=7&amp;E=709200&amp;N=264400&amp;layers=ch.kantone.cadastralwebmap-farbe,ch.swisstopo.amtliches-strassenverzeichnis,ch.bfs.gebaeude_wohnungs_register,KML||https://tinyurl.com/yy7ya4g9/ZH/0220_bdg_erw.kml","KML building")</f>
        <v>KML building</v>
      </c>
      <c r="I136" s="154">
        <v>0</v>
      </c>
      <c r="J136" s="243" t="s">
        <v>2664</v>
      </c>
      <c r="K136" s="153">
        <v>0</v>
      </c>
      <c r="L136" s="64">
        <v>0</v>
      </c>
      <c r="M136" s="64"/>
      <c r="N136" s="200">
        <v>0</v>
      </c>
      <c r="O136" s="155"/>
      <c r="P136" s="63"/>
      <c r="Q136" s="64">
        <v>0</v>
      </c>
      <c r="R136" s="64"/>
      <c r="S136" s="200">
        <v>0</v>
      </c>
      <c r="T136" s="155"/>
      <c r="U136" s="63"/>
      <c r="V136" s="64">
        <v>0</v>
      </c>
      <c r="W136" s="64"/>
      <c r="X136" s="200">
        <v>0</v>
      </c>
      <c r="Y136" s="155"/>
      <c r="Z136" s="63"/>
      <c r="AA136" s="64">
        <v>0</v>
      </c>
      <c r="AB136" s="64"/>
      <c r="AC136" s="200">
        <v>0</v>
      </c>
      <c r="AD136" s="156"/>
      <c r="AE136" s="153"/>
      <c r="AF136" s="140">
        <v>0</v>
      </c>
      <c r="AG136" s="140"/>
      <c r="AH136" s="200">
        <v>0</v>
      </c>
      <c r="AI136" s="140"/>
      <c r="AJ136" s="153"/>
      <c r="AK136" s="140">
        <v>1</v>
      </c>
      <c r="AL136" s="140"/>
      <c r="AM136" s="200">
        <v>1.5E-3</v>
      </c>
      <c r="AN136" s="156"/>
      <c r="AO136" s="230">
        <v>1.5E-3</v>
      </c>
      <c r="AP136" s="223">
        <v>313</v>
      </c>
      <c r="AQ136" s="223">
        <v>313</v>
      </c>
      <c r="AR136" s="235">
        <v>1</v>
      </c>
      <c r="AS136" s="223">
        <v>221</v>
      </c>
      <c r="AT136" s="235">
        <v>0.70599999999999996</v>
      </c>
      <c r="AU136" s="223">
        <v>221</v>
      </c>
      <c r="AV136" s="232">
        <v>0.70599999999999996</v>
      </c>
      <c r="AW136" s="223">
        <v>161</v>
      </c>
      <c r="AX136" s="223">
        <v>161</v>
      </c>
      <c r="AY136" s="235">
        <v>1</v>
      </c>
      <c r="AZ136" s="223">
        <v>146</v>
      </c>
      <c r="BA136" s="235">
        <v>0.90700000000000003</v>
      </c>
      <c r="BB136" s="223">
        <v>146</v>
      </c>
      <c r="BC136" s="232">
        <v>0.90700000000000003</v>
      </c>
    </row>
    <row r="137" spans="1:55" x14ac:dyDescent="0.25">
      <c r="A137" s="226">
        <v>1</v>
      </c>
      <c r="B137" s="211" t="s">
        <v>161</v>
      </c>
      <c r="C137" s="211">
        <v>221</v>
      </c>
      <c r="D137" s="211" t="s">
        <v>315</v>
      </c>
      <c r="E137" s="211">
        <v>1338</v>
      </c>
      <c r="F137" s="211">
        <v>1358</v>
      </c>
      <c r="G137" s="211"/>
      <c r="H137" s="220" t="str">
        <f>HYPERLINK("https://map.geo.admin.ch/?zoom=7&amp;E=695500&amp;N=266900&amp;layers=ch.kantone.cadastralwebmap-farbe,ch.swisstopo.amtliches-strassenverzeichnis,ch.bfs.gebaeude_wohnungs_register,KML||https://tinyurl.com/yy7ya4g9/ZH/0221_bdg_erw.kml","KML building")</f>
        <v>KML building</v>
      </c>
      <c r="I137" s="154">
        <v>0</v>
      </c>
      <c r="J137" s="243" t="s">
        <v>2665</v>
      </c>
      <c r="K137" s="153">
        <v>0</v>
      </c>
      <c r="L137" s="64">
        <v>0</v>
      </c>
      <c r="M137" s="64"/>
      <c r="N137" s="200">
        <v>0</v>
      </c>
      <c r="O137" s="155"/>
      <c r="P137" s="63"/>
      <c r="Q137" s="64">
        <v>0</v>
      </c>
      <c r="R137" s="64"/>
      <c r="S137" s="200">
        <v>0</v>
      </c>
      <c r="T137" s="155"/>
      <c r="U137" s="63"/>
      <c r="V137" s="64">
        <v>0</v>
      </c>
      <c r="W137" s="64"/>
      <c r="X137" s="200">
        <v>0</v>
      </c>
      <c r="Y137" s="155"/>
      <c r="Z137" s="63"/>
      <c r="AA137" s="64">
        <v>0</v>
      </c>
      <c r="AB137" s="64"/>
      <c r="AC137" s="200">
        <v>0</v>
      </c>
      <c r="AD137" s="156"/>
      <c r="AE137" s="153"/>
      <c r="AF137" s="140">
        <v>2</v>
      </c>
      <c r="AG137" s="140"/>
      <c r="AH137" s="200">
        <v>1.5E-3</v>
      </c>
      <c r="AI137" s="140"/>
      <c r="AJ137" s="153"/>
      <c r="AK137" s="140">
        <v>1</v>
      </c>
      <c r="AL137" s="140"/>
      <c r="AM137" s="200">
        <v>6.9999999999999999E-4</v>
      </c>
      <c r="AN137" s="156"/>
      <c r="AO137" s="230">
        <v>2.2000000000000001E-3</v>
      </c>
      <c r="AP137" s="223">
        <v>429</v>
      </c>
      <c r="AQ137" s="223">
        <v>390</v>
      </c>
      <c r="AR137" s="235">
        <v>0.90900000000000003</v>
      </c>
      <c r="AS137" s="223">
        <v>322</v>
      </c>
      <c r="AT137" s="235">
        <v>0.751</v>
      </c>
      <c r="AU137" s="223">
        <v>283</v>
      </c>
      <c r="AV137" s="232">
        <v>0.66</v>
      </c>
      <c r="AW137" s="223">
        <v>197</v>
      </c>
      <c r="AX137" s="223">
        <v>184</v>
      </c>
      <c r="AY137" s="235">
        <v>0.93400000000000005</v>
      </c>
      <c r="AZ137" s="223">
        <v>185</v>
      </c>
      <c r="BA137" s="235">
        <v>0.93899999999999995</v>
      </c>
      <c r="BB137" s="223">
        <v>172</v>
      </c>
      <c r="BC137" s="232">
        <v>0.873</v>
      </c>
    </row>
    <row r="138" spans="1:55" x14ac:dyDescent="0.25">
      <c r="A138" s="226">
        <v>1</v>
      </c>
      <c r="B138" s="211" t="s">
        <v>161</v>
      </c>
      <c r="C138" s="211">
        <v>223</v>
      </c>
      <c r="D138" s="211" t="s">
        <v>316</v>
      </c>
      <c r="E138" s="211">
        <v>2431</v>
      </c>
      <c r="F138" s="211">
        <v>2527</v>
      </c>
      <c r="G138" s="211"/>
      <c r="H138" s="220" t="str">
        <f>HYPERLINK("https://map.geo.admin.ch/?zoom=7&amp;E=692500&amp;N=264900&amp;layers=ch.kantone.cadastralwebmap-farbe,ch.swisstopo.amtliches-strassenverzeichnis,ch.bfs.gebaeude_wohnungs_register,KML||https://tinyurl.com/yy7ya4g9/ZH/0223_bdg_erw.kml","KML building")</f>
        <v>KML building</v>
      </c>
      <c r="I138" s="154">
        <v>12</v>
      </c>
      <c r="J138" s="243" t="s">
        <v>2666</v>
      </c>
      <c r="K138" s="153">
        <v>4.9362402303578775E-3</v>
      </c>
      <c r="L138" s="64">
        <v>0</v>
      </c>
      <c r="M138" s="64"/>
      <c r="N138" s="200">
        <v>0</v>
      </c>
      <c r="O138" s="155"/>
      <c r="P138" s="63"/>
      <c r="Q138" s="64">
        <v>0</v>
      </c>
      <c r="R138" s="64"/>
      <c r="S138" s="200">
        <v>0</v>
      </c>
      <c r="T138" s="155"/>
      <c r="U138" s="63"/>
      <c r="V138" s="64">
        <v>0</v>
      </c>
      <c r="W138" s="64"/>
      <c r="X138" s="200">
        <v>0</v>
      </c>
      <c r="Y138" s="155"/>
      <c r="Z138" s="63"/>
      <c r="AA138" s="64">
        <v>0</v>
      </c>
      <c r="AB138" s="64"/>
      <c r="AC138" s="200">
        <v>0</v>
      </c>
      <c r="AD138" s="156"/>
      <c r="AE138" s="153"/>
      <c r="AF138" s="140">
        <v>11</v>
      </c>
      <c r="AG138" s="140"/>
      <c r="AH138" s="200">
        <v>4.4999999999999997E-3</v>
      </c>
      <c r="AI138" s="140"/>
      <c r="AJ138" s="153"/>
      <c r="AK138" s="140">
        <v>4</v>
      </c>
      <c r="AL138" s="140"/>
      <c r="AM138" s="200">
        <v>1.6000000000000001E-3</v>
      </c>
      <c r="AN138" s="156"/>
      <c r="AO138" s="230">
        <v>6.0999999999999995E-3</v>
      </c>
      <c r="AP138" s="223">
        <v>924</v>
      </c>
      <c r="AQ138" s="223">
        <v>921</v>
      </c>
      <c r="AR138" s="235">
        <v>0.997</v>
      </c>
      <c r="AS138" s="223">
        <v>717</v>
      </c>
      <c r="AT138" s="235">
        <v>0.77600000000000002</v>
      </c>
      <c r="AU138" s="223">
        <v>714</v>
      </c>
      <c r="AV138" s="232">
        <v>0.77300000000000002</v>
      </c>
      <c r="AW138" s="223">
        <v>434</v>
      </c>
      <c r="AX138" s="223">
        <v>431</v>
      </c>
      <c r="AY138" s="235">
        <v>0.99299999999999999</v>
      </c>
      <c r="AZ138" s="223">
        <v>406</v>
      </c>
      <c r="BA138" s="235">
        <v>0.93500000000000005</v>
      </c>
      <c r="BB138" s="223">
        <v>403</v>
      </c>
      <c r="BC138" s="232">
        <v>0.92900000000000005</v>
      </c>
    </row>
    <row r="139" spans="1:55" x14ac:dyDescent="0.25">
      <c r="A139" s="226">
        <v>2</v>
      </c>
      <c r="B139" s="211" t="s">
        <v>161</v>
      </c>
      <c r="C139" s="211">
        <v>224</v>
      </c>
      <c r="D139" s="211" t="s">
        <v>317</v>
      </c>
      <c r="E139" s="211">
        <v>1328</v>
      </c>
      <c r="F139" s="211">
        <v>1345</v>
      </c>
      <c r="G139" s="211"/>
      <c r="H139" s="220" t="str">
        <f>HYPERLINK("https://map.geo.admin.ch/?zoom=7&amp;E=690500&amp;N=263400&amp;layers=ch.kantone.cadastralwebmap-farbe,ch.swisstopo.amtliches-strassenverzeichnis,ch.bfs.gebaeude_wohnungs_register,KML||https://tinyurl.com/yy7ya4g9/ZH/0224_bdg_erw.kml","KML building")</f>
        <v>KML building</v>
      </c>
      <c r="I139" s="154">
        <v>55</v>
      </c>
      <c r="J139" s="243" t="s">
        <v>2667</v>
      </c>
      <c r="K139" s="153">
        <v>4.1415662650602411E-2</v>
      </c>
      <c r="L139" s="64">
        <v>0</v>
      </c>
      <c r="M139" s="64"/>
      <c r="N139" s="200">
        <v>0</v>
      </c>
      <c r="O139" s="155"/>
      <c r="P139" s="63"/>
      <c r="Q139" s="64">
        <v>0</v>
      </c>
      <c r="R139" s="64"/>
      <c r="S139" s="200">
        <v>0</v>
      </c>
      <c r="T139" s="155"/>
      <c r="U139" s="63"/>
      <c r="V139" s="64">
        <v>0</v>
      </c>
      <c r="W139" s="64"/>
      <c r="X139" s="200">
        <v>0</v>
      </c>
      <c r="Y139" s="155"/>
      <c r="Z139" s="63"/>
      <c r="AA139" s="64">
        <v>8</v>
      </c>
      <c r="AB139" s="64"/>
      <c r="AC139" s="200">
        <v>5.8999999999999999E-3</v>
      </c>
      <c r="AD139" s="156"/>
      <c r="AE139" s="153"/>
      <c r="AF139" s="140">
        <v>2</v>
      </c>
      <c r="AG139" s="140"/>
      <c r="AH139" s="200">
        <v>1.5E-3</v>
      </c>
      <c r="AI139" s="140"/>
      <c r="AJ139" s="153"/>
      <c r="AK139" s="140">
        <v>0</v>
      </c>
      <c r="AL139" s="140"/>
      <c r="AM139" s="200">
        <v>0</v>
      </c>
      <c r="AN139" s="156"/>
      <c r="AO139" s="230">
        <v>7.4000000000000003E-3</v>
      </c>
      <c r="AP139" s="223">
        <v>464</v>
      </c>
      <c r="AQ139" s="223">
        <v>458</v>
      </c>
      <c r="AR139" s="235">
        <v>0.98699999999999999</v>
      </c>
      <c r="AS139" s="223">
        <v>344</v>
      </c>
      <c r="AT139" s="235">
        <v>0.74099999999999999</v>
      </c>
      <c r="AU139" s="223">
        <v>339</v>
      </c>
      <c r="AV139" s="232">
        <v>0.73099999999999998</v>
      </c>
      <c r="AW139" s="223">
        <v>176</v>
      </c>
      <c r="AX139" s="223">
        <v>173</v>
      </c>
      <c r="AY139" s="235">
        <v>0.98299999999999998</v>
      </c>
      <c r="AZ139" s="223">
        <v>161</v>
      </c>
      <c r="BA139" s="235">
        <v>0.91500000000000004</v>
      </c>
      <c r="BB139" s="223">
        <v>158</v>
      </c>
      <c r="BC139" s="232">
        <v>0.89800000000000002</v>
      </c>
    </row>
    <row r="140" spans="1:55" x14ac:dyDescent="0.25">
      <c r="A140" s="226">
        <v>1</v>
      </c>
      <c r="B140" s="211" t="s">
        <v>161</v>
      </c>
      <c r="C140" s="211">
        <v>225</v>
      </c>
      <c r="D140" s="211" t="s">
        <v>318</v>
      </c>
      <c r="E140" s="211">
        <v>1301</v>
      </c>
      <c r="F140" s="211">
        <v>1323</v>
      </c>
      <c r="G140" s="211"/>
      <c r="H140" s="220" t="str">
        <f>HYPERLINK("https://map.geo.admin.ch/?zoom=7&amp;E=702200&amp;N=267700&amp;layers=ch.kantone.cadastralwebmap-farbe,ch.swisstopo.amtliches-strassenverzeichnis,ch.bfs.gebaeude_wohnungs_register,KML||https://tinyurl.com/yy7ya4g9/ZH/0225_bdg_erw.kml","KML building")</f>
        <v>KML building</v>
      </c>
      <c r="I140" s="154">
        <v>2</v>
      </c>
      <c r="J140" s="243" t="s">
        <v>2668</v>
      </c>
      <c r="K140" s="153">
        <v>1.5372790161414297E-3</v>
      </c>
      <c r="L140" s="64">
        <v>0</v>
      </c>
      <c r="M140" s="64"/>
      <c r="N140" s="200">
        <v>0</v>
      </c>
      <c r="O140" s="155"/>
      <c r="P140" s="63"/>
      <c r="Q140" s="64">
        <v>0</v>
      </c>
      <c r="R140" s="64"/>
      <c r="S140" s="200">
        <v>0</v>
      </c>
      <c r="T140" s="155"/>
      <c r="U140" s="63"/>
      <c r="V140" s="64">
        <v>0</v>
      </c>
      <c r="W140" s="64"/>
      <c r="X140" s="200">
        <v>0</v>
      </c>
      <c r="Y140" s="155"/>
      <c r="Z140" s="63"/>
      <c r="AA140" s="64">
        <v>2</v>
      </c>
      <c r="AB140" s="64"/>
      <c r="AC140" s="200">
        <v>1.5E-3</v>
      </c>
      <c r="AD140" s="156"/>
      <c r="AE140" s="153"/>
      <c r="AF140" s="140">
        <v>6</v>
      </c>
      <c r="AG140" s="140"/>
      <c r="AH140" s="200">
        <v>4.5999999999999999E-3</v>
      </c>
      <c r="AI140" s="140"/>
      <c r="AJ140" s="153"/>
      <c r="AK140" s="140">
        <v>1</v>
      </c>
      <c r="AL140" s="140"/>
      <c r="AM140" s="200">
        <v>8.0000000000000004E-4</v>
      </c>
      <c r="AN140" s="156"/>
      <c r="AO140" s="230">
        <v>6.8999999999999999E-3</v>
      </c>
      <c r="AP140" s="223">
        <v>457</v>
      </c>
      <c r="AQ140" s="223">
        <v>455</v>
      </c>
      <c r="AR140" s="235">
        <v>0.996</v>
      </c>
      <c r="AS140" s="223">
        <v>355</v>
      </c>
      <c r="AT140" s="235">
        <v>0.77700000000000002</v>
      </c>
      <c r="AU140" s="223">
        <v>355</v>
      </c>
      <c r="AV140" s="232">
        <v>0.77700000000000002</v>
      </c>
      <c r="AW140" s="223">
        <v>171</v>
      </c>
      <c r="AX140" s="223">
        <v>169</v>
      </c>
      <c r="AY140" s="235">
        <v>0.98799999999999999</v>
      </c>
      <c r="AZ140" s="223">
        <v>144</v>
      </c>
      <c r="BA140" s="235">
        <v>0.84199999999999997</v>
      </c>
      <c r="BB140" s="223">
        <v>144</v>
      </c>
      <c r="BC140" s="232">
        <v>0.84199999999999997</v>
      </c>
    </row>
    <row r="141" spans="1:55" x14ac:dyDescent="0.25">
      <c r="A141" s="226">
        <v>1</v>
      </c>
      <c r="B141" s="211" t="s">
        <v>161</v>
      </c>
      <c r="C141" s="211">
        <v>226</v>
      </c>
      <c r="D141" s="211" t="s">
        <v>319</v>
      </c>
      <c r="E141" s="211">
        <v>548</v>
      </c>
      <c r="F141" s="211">
        <v>558</v>
      </c>
      <c r="G141" s="211"/>
      <c r="H141" s="220" t="str">
        <f>HYPERLINK("https://map.geo.admin.ch/?zoom=7&amp;E=704700&amp;N=258400&amp;layers=ch.kantone.cadastralwebmap-farbe,ch.swisstopo.amtliches-strassenverzeichnis,ch.bfs.gebaeude_wohnungs_register,KML||https://tinyurl.com/yy7ya4g9/ZH/0226_bdg_erw.kml","KML building")</f>
        <v>KML building</v>
      </c>
      <c r="I141" s="154">
        <v>0</v>
      </c>
      <c r="J141" s="243" t="s">
        <v>2669</v>
      </c>
      <c r="K141" s="153">
        <v>0</v>
      </c>
      <c r="L141" s="64">
        <v>0</v>
      </c>
      <c r="M141" s="64"/>
      <c r="N141" s="200">
        <v>0</v>
      </c>
      <c r="O141" s="155"/>
      <c r="P141" s="63"/>
      <c r="Q141" s="64">
        <v>0</v>
      </c>
      <c r="R141" s="64"/>
      <c r="S141" s="200">
        <v>0</v>
      </c>
      <c r="T141" s="155"/>
      <c r="U141" s="63"/>
      <c r="V141" s="64">
        <v>0</v>
      </c>
      <c r="W141" s="64"/>
      <c r="X141" s="200">
        <v>0</v>
      </c>
      <c r="Y141" s="155"/>
      <c r="Z141" s="63"/>
      <c r="AA141" s="64">
        <v>0</v>
      </c>
      <c r="AB141" s="64"/>
      <c r="AC141" s="200">
        <v>0</v>
      </c>
      <c r="AD141" s="156"/>
      <c r="AE141" s="153"/>
      <c r="AF141" s="140">
        <v>0</v>
      </c>
      <c r="AG141" s="140"/>
      <c r="AH141" s="200">
        <v>0</v>
      </c>
      <c r="AI141" s="140"/>
      <c r="AJ141" s="153"/>
      <c r="AK141" s="140">
        <v>0</v>
      </c>
      <c r="AL141" s="140"/>
      <c r="AM141" s="200">
        <v>0</v>
      </c>
      <c r="AN141" s="156"/>
      <c r="AO141" s="230">
        <v>0</v>
      </c>
      <c r="AP141" s="223">
        <v>276</v>
      </c>
      <c r="AQ141" s="223">
        <v>243</v>
      </c>
      <c r="AR141" s="235">
        <v>0.88</v>
      </c>
      <c r="AS141" s="223">
        <v>165</v>
      </c>
      <c r="AT141" s="235">
        <v>0.59799999999999998</v>
      </c>
      <c r="AU141" s="223">
        <v>165</v>
      </c>
      <c r="AV141" s="232">
        <v>0.59799999999999998</v>
      </c>
      <c r="AW141" s="223">
        <v>120</v>
      </c>
      <c r="AX141" s="223">
        <v>120</v>
      </c>
      <c r="AY141" s="235">
        <v>1</v>
      </c>
      <c r="AZ141" s="223">
        <v>107</v>
      </c>
      <c r="BA141" s="235">
        <v>0.89200000000000002</v>
      </c>
      <c r="BB141" s="223">
        <v>107</v>
      </c>
      <c r="BC141" s="232">
        <v>0.89200000000000002</v>
      </c>
    </row>
    <row r="142" spans="1:55" x14ac:dyDescent="0.25">
      <c r="A142" s="226">
        <v>1</v>
      </c>
      <c r="B142" s="211" t="s">
        <v>161</v>
      </c>
      <c r="C142" s="211">
        <v>227</v>
      </c>
      <c r="D142" s="211" t="s">
        <v>320</v>
      </c>
      <c r="E142" s="211">
        <v>2695</v>
      </c>
      <c r="F142" s="211">
        <v>2763</v>
      </c>
      <c r="G142" s="211"/>
      <c r="H142" s="220" t="str">
        <f>HYPERLINK("https://map.geo.admin.ch/?zoom=7&amp;E=697400&amp;N=265800&amp;layers=ch.kantone.cadastralwebmap-farbe,ch.swisstopo.amtliches-strassenverzeichnis,ch.bfs.gebaeude_wohnungs_register,KML||https://tinyurl.com/yy7ya4g9/ZH/0227_bdg_erw.kml","KML building")</f>
        <v>KML building</v>
      </c>
      <c r="I142" s="154">
        <v>6</v>
      </c>
      <c r="J142" s="243" t="s">
        <v>2670</v>
      </c>
      <c r="K142" s="153">
        <v>2.2263450834879408E-3</v>
      </c>
      <c r="L142" s="64">
        <v>0</v>
      </c>
      <c r="M142" s="64"/>
      <c r="N142" s="200">
        <v>0</v>
      </c>
      <c r="O142" s="155"/>
      <c r="P142" s="63"/>
      <c r="Q142" s="64">
        <v>0</v>
      </c>
      <c r="R142" s="64"/>
      <c r="S142" s="200">
        <v>0</v>
      </c>
      <c r="T142" s="155"/>
      <c r="U142" s="63"/>
      <c r="V142" s="64">
        <v>0</v>
      </c>
      <c r="W142" s="64"/>
      <c r="X142" s="200">
        <v>0</v>
      </c>
      <c r="Y142" s="155"/>
      <c r="Z142" s="63"/>
      <c r="AA142" s="64">
        <v>0</v>
      </c>
      <c r="AB142" s="64"/>
      <c r="AC142" s="200">
        <v>0</v>
      </c>
      <c r="AD142" s="156"/>
      <c r="AE142" s="153"/>
      <c r="AF142" s="140">
        <v>27</v>
      </c>
      <c r="AG142" s="140"/>
      <c r="AH142" s="200">
        <v>0.01</v>
      </c>
      <c r="AI142" s="140"/>
      <c r="AJ142" s="153"/>
      <c r="AK142" s="140">
        <v>3</v>
      </c>
      <c r="AL142" s="140"/>
      <c r="AM142" s="200">
        <v>1.1000000000000001E-3</v>
      </c>
      <c r="AN142" s="156"/>
      <c r="AO142" s="230">
        <v>1.11E-2</v>
      </c>
      <c r="AP142" s="223">
        <v>911</v>
      </c>
      <c r="AQ142" s="223">
        <v>909</v>
      </c>
      <c r="AR142" s="235">
        <v>0.998</v>
      </c>
      <c r="AS142" s="223">
        <v>741</v>
      </c>
      <c r="AT142" s="235">
        <v>0.81299999999999994</v>
      </c>
      <c r="AU142" s="223">
        <v>739</v>
      </c>
      <c r="AV142" s="232">
        <v>0.81100000000000005</v>
      </c>
      <c r="AW142" s="223">
        <v>337</v>
      </c>
      <c r="AX142" s="223">
        <v>337</v>
      </c>
      <c r="AY142" s="235">
        <v>1</v>
      </c>
      <c r="AZ142" s="223">
        <v>319</v>
      </c>
      <c r="BA142" s="235">
        <v>0.94699999999999995</v>
      </c>
      <c r="BB142" s="223">
        <v>319</v>
      </c>
      <c r="BC142" s="232">
        <v>0.94699999999999995</v>
      </c>
    </row>
    <row r="143" spans="1:55" x14ac:dyDescent="0.25">
      <c r="A143" s="226">
        <v>1</v>
      </c>
      <c r="B143" s="211" t="s">
        <v>161</v>
      </c>
      <c r="C143" s="211">
        <v>228</v>
      </c>
      <c r="D143" s="211" t="s">
        <v>321</v>
      </c>
      <c r="E143" s="211">
        <v>2081</v>
      </c>
      <c r="F143" s="211">
        <v>2121</v>
      </c>
      <c r="G143" s="211"/>
      <c r="H143" s="220" t="str">
        <f>HYPERLINK("https://map.geo.admin.ch/?zoom=7&amp;E=706100&amp;N=255000&amp;layers=ch.kantone.cadastralwebmap-farbe,ch.swisstopo.amtliches-strassenverzeichnis,ch.bfs.gebaeude_wohnungs_register,KML||https://tinyurl.com/yy7ya4g9/ZH/0228_bdg_erw.kml","KML building")</f>
        <v>KML building</v>
      </c>
      <c r="I143" s="154">
        <v>1</v>
      </c>
      <c r="J143" s="243" t="s">
        <v>2671</v>
      </c>
      <c r="K143" s="153">
        <v>4.8053820278712159E-4</v>
      </c>
      <c r="L143" s="64">
        <v>0</v>
      </c>
      <c r="M143" s="64"/>
      <c r="N143" s="200">
        <v>0</v>
      </c>
      <c r="O143" s="155"/>
      <c r="P143" s="63"/>
      <c r="Q143" s="64">
        <v>0</v>
      </c>
      <c r="R143" s="64"/>
      <c r="S143" s="200">
        <v>0</v>
      </c>
      <c r="T143" s="155"/>
      <c r="U143" s="63"/>
      <c r="V143" s="64">
        <v>0</v>
      </c>
      <c r="W143" s="64"/>
      <c r="X143" s="200">
        <v>0</v>
      </c>
      <c r="Y143" s="155"/>
      <c r="Z143" s="63"/>
      <c r="AA143" s="64">
        <v>0</v>
      </c>
      <c r="AB143" s="64"/>
      <c r="AC143" s="200">
        <v>0</v>
      </c>
      <c r="AD143" s="156"/>
      <c r="AE143" s="153"/>
      <c r="AF143" s="140">
        <v>19</v>
      </c>
      <c r="AG143" s="140"/>
      <c r="AH143" s="200">
        <v>9.1000000000000004E-3</v>
      </c>
      <c r="AI143" s="140"/>
      <c r="AJ143" s="153"/>
      <c r="AK143" s="140">
        <v>15</v>
      </c>
      <c r="AL143" s="140"/>
      <c r="AM143" s="200">
        <v>7.1999999999999998E-3</v>
      </c>
      <c r="AN143" s="156"/>
      <c r="AO143" s="230">
        <v>1.6300000000000002E-2</v>
      </c>
      <c r="AP143" s="223">
        <v>902</v>
      </c>
      <c r="AQ143" s="223">
        <v>888</v>
      </c>
      <c r="AR143" s="235">
        <v>0.98399999999999999</v>
      </c>
      <c r="AS143" s="223">
        <v>666</v>
      </c>
      <c r="AT143" s="235">
        <v>0.73799999999999999</v>
      </c>
      <c r="AU143" s="223">
        <v>660</v>
      </c>
      <c r="AV143" s="232">
        <v>0.73199999999999998</v>
      </c>
      <c r="AW143" s="223">
        <v>437</v>
      </c>
      <c r="AX143" s="223">
        <v>431</v>
      </c>
      <c r="AY143" s="235">
        <v>0.98599999999999999</v>
      </c>
      <c r="AZ143" s="223">
        <v>404</v>
      </c>
      <c r="BA143" s="235">
        <v>0.92400000000000004</v>
      </c>
      <c r="BB143" s="223">
        <v>399</v>
      </c>
      <c r="BC143" s="232">
        <v>0.91300000000000003</v>
      </c>
    </row>
    <row r="144" spans="1:55" x14ac:dyDescent="0.25">
      <c r="A144" s="226">
        <v>1</v>
      </c>
      <c r="B144" s="211" t="s">
        <v>161</v>
      </c>
      <c r="C144" s="211">
        <v>230</v>
      </c>
      <c r="D144" s="211" t="s">
        <v>322</v>
      </c>
      <c r="E144" s="211">
        <v>24174</v>
      </c>
      <c r="F144" s="211">
        <v>25811</v>
      </c>
      <c r="G144" s="211"/>
      <c r="H144" s="220" t="str">
        <f>HYPERLINK("https://map.geo.admin.ch/?zoom=7&amp;E=697200&amp;N=261700&amp;layers=ch.kantone.cadastralwebmap-farbe,ch.swisstopo.amtliches-strassenverzeichnis,ch.bfs.gebaeude_wohnungs_register,KML||https://tinyurl.com/yy7ya4g9/ZH/0230_bdg_erw.kml","KML building")</f>
        <v>KML building</v>
      </c>
      <c r="I144" s="154">
        <v>0</v>
      </c>
      <c r="J144" s="243" t="s">
        <v>2672</v>
      </c>
      <c r="K144" s="153">
        <v>0</v>
      </c>
      <c r="L144" s="64">
        <v>0</v>
      </c>
      <c r="M144" s="64"/>
      <c r="N144" s="200">
        <v>0</v>
      </c>
      <c r="O144" s="155"/>
      <c r="P144" s="63"/>
      <c r="Q144" s="64">
        <v>0</v>
      </c>
      <c r="R144" s="64"/>
      <c r="S144" s="200">
        <v>0</v>
      </c>
      <c r="T144" s="155"/>
      <c r="U144" s="63"/>
      <c r="V144" s="64">
        <v>0</v>
      </c>
      <c r="W144" s="64"/>
      <c r="X144" s="200">
        <v>0</v>
      </c>
      <c r="Y144" s="155"/>
      <c r="Z144" s="63"/>
      <c r="AA144" s="64">
        <v>0</v>
      </c>
      <c r="AB144" s="64"/>
      <c r="AC144" s="200">
        <v>0</v>
      </c>
      <c r="AD144" s="156"/>
      <c r="AE144" s="153"/>
      <c r="AF144" s="140">
        <v>16</v>
      </c>
      <c r="AG144" s="140"/>
      <c r="AH144" s="200">
        <v>6.9999999999999999E-4</v>
      </c>
      <c r="AI144" s="140"/>
      <c r="AJ144" s="153"/>
      <c r="AK144" s="140">
        <v>118</v>
      </c>
      <c r="AL144" s="140"/>
      <c r="AM144" s="200">
        <v>4.8999999999999998E-3</v>
      </c>
      <c r="AN144" s="156"/>
      <c r="AO144" s="230">
        <v>5.5999999999999999E-3</v>
      </c>
      <c r="AP144" s="223">
        <v>6051</v>
      </c>
      <c r="AQ144" s="223">
        <v>6030</v>
      </c>
      <c r="AR144" s="235">
        <v>0.997</v>
      </c>
      <c r="AS144" s="223">
        <v>4964</v>
      </c>
      <c r="AT144" s="235">
        <v>0.82</v>
      </c>
      <c r="AU144" s="223">
        <v>4945</v>
      </c>
      <c r="AV144" s="232">
        <v>0.81699999999999995</v>
      </c>
      <c r="AW144" s="223">
        <v>2640</v>
      </c>
      <c r="AX144" s="223">
        <v>2630</v>
      </c>
      <c r="AY144" s="235">
        <v>0.996</v>
      </c>
      <c r="AZ144" s="223">
        <v>2480</v>
      </c>
      <c r="BA144" s="235">
        <v>0.93899999999999995</v>
      </c>
      <c r="BB144" s="223">
        <v>2470</v>
      </c>
      <c r="BC144" s="232">
        <v>0.93600000000000005</v>
      </c>
    </row>
    <row r="145" spans="1:55" x14ac:dyDescent="0.25">
      <c r="A145" s="226">
        <v>1</v>
      </c>
      <c r="B145" s="211" t="s">
        <v>161</v>
      </c>
      <c r="C145" s="211">
        <v>231</v>
      </c>
      <c r="D145" s="211" t="s">
        <v>323</v>
      </c>
      <c r="E145" s="211">
        <v>2253</v>
      </c>
      <c r="F145" s="211">
        <v>2371</v>
      </c>
      <c r="G145" s="211"/>
      <c r="H145" s="220" t="str">
        <f>HYPERLINK("https://map.geo.admin.ch/?zoom=7&amp;E=700800&amp;N=257000&amp;layers=ch.kantone.cadastralwebmap-farbe,ch.swisstopo.amtliches-strassenverzeichnis,ch.bfs.gebaeude_wohnungs_register,KML||https://tinyurl.com/yy7ya4g9/ZH/0231_bdg_erw.kml","KML building")</f>
        <v>KML building</v>
      </c>
      <c r="I145" s="154">
        <v>0</v>
      </c>
      <c r="J145" s="243" t="s">
        <v>2673</v>
      </c>
      <c r="K145" s="153">
        <v>0</v>
      </c>
      <c r="L145" s="64">
        <v>0</v>
      </c>
      <c r="M145" s="64"/>
      <c r="N145" s="200">
        <v>0</v>
      </c>
      <c r="O145" s="155"/>
      <c r="P145" s="63"/>
      <c r="Q145" s="64">
        <v>0</v>
      </c>
      <c r="R145" s="64"/>
      <c r="S145" s="200">
        <v>0</v>
      </c>
      <c r="T145" s="155"/>
      <c r="U145" s="63"/>
      <c r="V145" s="64">
        <v>0</v>
      </c>
      <c r="W145" s="64"/>
      <c r="X145" s="200">
        <v>0</v>
      </c>
      <c r="Y145" s="155"/>
      <c r="Z145" s="63"/>
      <c r="AA145" s="64">
        <v>1</v>
      </c>
      <c r="AB145" s="64"/>
      <c r="AC145" s="200">
        <v>4.0000000000000002E-4</v>
      </c>
      <c r="AD145" s="156"/>
      <c r="AE145" s="153"/>
      <c r="AF145" s="140">
        <v>11</v>
      </c>
      <c r="AG145" s="140"/>
      <c r="AH145" s="200">
        <v>4.8999999999999998E-3</v>
      </c>
      <c r="AI145" s="140"/>
      <c r="AJ145" s="153"/>
      <c r="AK145" s="140">
        <v>5</v>
      </c>
      <c r="AL145" s="140"/>
      <c r="AM145" s="200">
        <v>2.2000000000000001E-3</v>
      </c>
      <c r="AN145" s="156"/>
      <c r="AO145" s="230">
        <v>7.4999999999999997E-3</v>
      </c>
      <c r="AP145" s="223">
        <v>904</v>
      </c>
      <c r="AQ145" s="223">
        <v>899</v>
      </c>
      <c r="AR145" s="235">
        <v>0.99399999999999999</v>
      </c>
      <c r="AS145" s="223">
        <v>683</v>
      </c>
      <c r="AT145" s="235">
        <v>0.75600000000000001</v>
      </c>
      <c r="AU145" s="223">
        <v>678</v>
      </c>
      <c r="AV145" s="232">
        <v>0.75</v>
      </c>
      <c r="AW145" s="223">
        <v>418</v>
      </c>
      <c r="AX145" s="223">
        <v>414</v>
      </c>
      <c r="AY145" s="235">
        <v>0.99</v>
      </c>
      <c r="AZ145" s="223">
        <v>378</v>
      </c>
      <c r="BA145" s="235">
        <v>0.90400000000000003</v>
      </c>
      <c r="BB145" s="223">
        <v>374</v>
      </c>
      <c r="BC145" s="232">
        <v>0.89500000000000002</v>
      </c>
    </row>
    <row r="146" spans="1:55" x14ac:dyDescent="0.25">
      <c r="A146" s="226">
        <v>1</v>
      </c>
      <c r="B146" s="211" t="s">
        <v>161</v>
      </c>
      <c r="C146" s="211">
        <v>241</v>
      </c>
      <c r="D146" s="211" t="s">
        <v>324</v>
      </c>
      <c r="E146" s="211">
        <v>587</v>
      </c>
      <c r="F146" s="211">
        <v>602</v>
      </c>
      <c r="G146" s="211"/>
      <c r="H146" s="220" t="str">
        <f>HYPERLINK("https://map.geo.admin.ch/?zoom=7&amp;E=675500&amp;N=243300&amp;layers=ch.kantone.cadastralwebmap-farbe,ch.swisstopo.amtliches-strassenverzeichnis,ch.bfs.gebaeude_wohnungs_register,KML||https://tinyurl.com/yy7ya4g9/ZH/0241_bdg_erw.kml","KML building")</f>
        <v>KML building</v>
      </c>
      <c r="I146" s="154">
        <v>0</v>
      </c>
      <c r="J146" s="243" t="s">
        <v>2674</v>
      </c>
      <c r="K146" s="153">
        <v>0</v>
      </c>
      <c r="L146" s="64">
        <v>0</v>
      </c>
      <c r="M146" s="64"/>
      <c r="N146" s="200">
        <v>0</v>
      </c>
      <c r="O146" s="155"/>
      <c r="P146" s="63"/>
      <c r="Q146" s="64">
        <v>0</v>
      </c>
      <c r="R146" s="64"/>
      <c r="S146" s="200">
        <v>0</v>
      </c>
      <c r="T146" s="155"/>
      <c r="U146" s="63"/>
      <c r="V146" s="64">
        <v>0</v>
      </c>
      <c r="W146" s="64"/>
      <c r="X146" s="200">
        <v>0</v>
      </c>
      <c r="Y146" s="155"/>
      <c r="Z146" s="63"/>
      <c r="AA146" s="64">
        <v>2</v>
      </c>
      <c r="AB146" s="64"/>
      <c r="AC146" s="200">
        <v>3.3E-3</v>
      </c>
      <c r="AD146" s="156"/>
      <c r="AE146" s="153"/>
      <c r="AF146" s="140">
        <v>4</v>
      </c>
      <c r="AG146" s="140"/>
      <c r="AH146" s="200">
        <v>6.7999999999999996E-3</v>
      </c>
      <c r="AI146" s="140"/>
      <c r="AJ146" s="153"/>
      <c r="AK146" s="140">
        <v>1</v>
      </c>
      <c r="AL146" s="140"/>
      <c r="AM146" s="200">
        <v>1.6999999999999999E-3</v>
      </c>
      <c r="AN146" s="156"/>
      <c r="AO146" s="230">
        <v>1.18E-2</v>
      </c>
      <c r="AP146" s="223">
        <v>191</v>
      </c>
      <c r="AQ146" s="223">
        <v>188</v>
      </c>
      <c r="AR146" s="235">
        <v>0.98399999999999999</v>
      </c>
      <c r="AS146" s="223">
        <v>151</v>
      </c>
      <c r="AT146" s="235">
        <v>0.79100000000000004</v>
      </c>
      <c r="AU146" s="223">
        <v>151</v>
      </c>
      <c r="AV146" s="232">
        <v>0.79100000000000004</v>
      </c>
      <c r="AW146" s="223">
        <v>105</v>
      </c>
      <c r="AX146" s="223">
        <v>105</v>
      </c>
      <c r="AY146" s="235">
        <v>1</v>
      </c>
      <c r="AZ146" s="223">
        <v>94</v>
      </c>
      <c r="BA146" s="235">
        <v>0.89500000000000002</v>
      </c>
      <c r="BB146" s="223">
        <v>94</v>
      </c>
      <c r="BC146" s="232">
        <v>0.89500000000000002</v>
      </c>
    </row>
    <row r="147" spans="1:55" x14ac:dyDescent="0.25">
      <c r="A147" s="226">
        <v>2</v>
      </c>
      <c r="B147" s="211" t="s">
        <v>161</v>
      </c>
      <c r="C147" s="211">
        <v>242</v>
      </c>
      <c r="D147" s="211" t="s">
        <v>325</v>
      </c>
      <c r="E147" s="211">
        <v>1902</v>
      </c>
      <c r="F147" s="211">
        <v>1983</v>
      </c>
      <c r="G147" s="211"/>
      <c r="H147" s="220" t="str">
        <f>HYPERLINK("https://map.geo.admin.ch/?zoom=7&amp;E=675500&amp;N=245400&amp;layers=ch.kantone.cadastralwebmap-farbe,ch.swisstopo.amtliches-strassenverzeichnis,ch.bfs.gebaeude_wohnungs_register,KML||https://tinyurl.com/yy7ya4g9/ZH/0242_bdg_erw.kml","KML building")</f>
        <v>KML building</v>
      </c>
      <c r="I147" s="154">
        <v>1</v>
      </c>
      <c r="J147" s="243" t="s">
        <v>2675</v>
      </c>
      <c r="K147" s="153">
        <v>5.2576235541535224E-4</v>
      </c>
      <c r="L147" s="64">
        <v>0</v>
      </c>
      <c r="M147" s="64"/>
      <c r="N147" s="200">
        <v>0</v>
      </c>
      <c r="O147" s="155"/>
      <c r="P147" s="63"/>
      <c r="Q147" s="64">
        <v>0</v>
      </c>
      <c r="R147" s="64"/>
      <c r="S147" s="200">
        <v>0</v>
      </c>
      <c r="T147" s="155"/>
      <c r="U147" s="63"/>
      <c r="V147" s="64">
        <v>0</v>
      </c>
      <c r="W147" s="64"/>
      <c r="X147" s="200">
        <v>0</v>
      </c>
      <c r="Y147" s="155"/>
      <c r="Z147" s="63"/>
      <c r="AA147" s="64">
        <v>0</v>
      </c>
      <c r="AB147" s="64"/>
      <c r="AC147" s="200">
        <v>0</v>
      </c>
      <c r="AD147" s="156"/>
      <c r="AE147" s="153"/>
      <c r="AF147" s="140">
        <v>19</v>
      </c>
      <c r="AG147" s="140"/>
      <c r="AH147" s="200">
        <v>0.01</v>
      </c>
      <c r="AI147" s="140"/>
      <c r="AJ147" s="153"/>
      <c r="AK147" s="140">
        <v>13</v>
      </c>
      <c r="AL147" s="140"/>
      <c r="AM147" s="200">
        <v>6.7999999999999996E-3</v>
      </c>
      <c r="AN147" s="156"/>
      <c r="AO147" s="230">
        <v>1.6799999999999999E-2</v>
      </c>
      <c r="AP147" s="223">
        <v>563</v>
      </c>
      <c r="AQ147" s="223">
        <v>465</v>
      </c>
      <c r="AR147" s="235">
        <v>0.82599999999999996</v>
      </c>
      <c r="AS147" s="223">
        <v>361</v>
      </c>
      <c r="AT147" s="235">
        <v>0.64100000000000001</v>
      </c>
      <c r="AU147" s="223">
        <v>275</v>
      </c>
      <c r="AV147" s="232">
        <v>0.48799999999999999</v>
      </c>
      <c r="AW147" s="223">
        <v>318</v>
      </c>
      <c r="AX147" s="223">
        <v>251</v>
      </c>
      <c r="AY147" s="235">
        <v>0.78900000000000003</v>
      </c>
      <c r="AZ147" s="223">
        <v>247</v>
      </c>
      <c r="BA147" s="235">
        <v>0.77700000000000002</v>
      </c>
      <c r="BB147" s="223">
        <v>180</v>
      </c>
      <c r="BC147" s="232">
        <v>0.56599999999999995</v>
      </c>
    </row>
    <row r="148" spans="1:55" x14ac:dyDescent="0.25">
      <c r="A148" s="226">
        <v>2</v>
      </c>
      <c r="B148" s="211" t="s">
        <v>161</v>
      </c>
      <c r="C148" s="211">
        <v>243</v>
      </c>
      <c r="D148" s="211" t="s">
        <v>326</v>
      </c>
      <c r="E148" s="211">
        <v>3854</v>
      </c>
      <c r="F148" s="211">
        <v>3913</v>
      </c>
      <c r="G148" s="211"/>
      <c r="H148" s="220" t="str">
        <f>HYPERLINK("https://map.geo.admin.ch/?zoom=7&amp;E=672500&amp;N=251000&amp;layers=ch.kantone.cadastralwebmap-farbe,ch.swisstopo.amtliches-strassenverzeichnis,ch.bfs.gebaeude_wohnungs_register,KML||https://tinyurl.com/yy7ya4g9/ZH/0243_bdg_erw.kml","KML building")</f>
        <v>KML building</v>
      </c>
      <c r="I148" s="154">
        <v>4</v>
      </c>
      <c r="J148" s="243" t="s">
        <v>2676</v>
      </c>
      <c r="K148" s="153">
        <v>1.0378827192527244E-3</v>
      </c>
      <c r="L148" s="64">
        <v>0</v>
      </c>
      <c r="M148" s="64"/>
      <c r="N148" s="200">
        <v>0</v>
      </c>
      <c r="O148" s="155"/>
      <c r="P148" s="63"/>
      <c r="Q148" s="64">
        <v>0</v>
      </c>
      <c r="R148" s="64"/>
      <c r="S148" s="200">
        <v>0</v>
      </c>
      <c r="T148" s="155"/>
      <c r="U148" s="63"/>
      <c r="V148" s="64">
        <v>0</v>
      </c>
      <c r="W148" s="64"/>
      <c r="X148" s="200">
        <v>0</v>
      </c>
      <c r="Y148" s="155"/>
      <c r="Z148" s="63"/>
      <c r="AA148" s="64">
        <v>2</v>
      </c>
      <c r="AB148" s="64"/>
      <c r="AC148" s="200">
        <v>5.0000000000000001E-4</v>
      </c>
      <c r="AD148" s="156"/>
      <c r="AE148" s="153"/>
      <c r="AF148" s="140">
        <v>43</v>
      </c>
      <c r="AG148" s="140"/>
      <c r="AH148" s="200">
        <v>1.12E-2</v>
      </c>
      <c r="AI148" s="140"/>
      <c r="AJ148" s="153"/>
      <c r="AK148" s="140">
        <v>8</v>
      </c>
      <c r="AL148" s="140"/>
      <c r="AM148" s="200">
        <v>2.0999999999999999E-3</v>
      </c>
      <c r="AN148" s="156"/>
      <c r="AO148" s="230">
        <v>1.38E-2</v>
      </c>
      <c r="AP148" s="223">
        <v>1077</v>
      </c>
      <c r="AQ148" s="223">
        <v>907</v>
      </c>
      <c r="AR148" s="235">
        <v>0.84199999999999997</v>
      </c>
      <c r="AS148" s="223">
        <v>661</v>
      </c>
      <c r="AT148" s="235">
        <v>0.61399999999999999</v>
      </c>
      <c r="AU148" s="223">
        <v>586</v>
      </c>
      <c r="AV148" s="232">
        <v>0.54400000000000004</v>
      </c>
      <c r="AW148" s="223">
        <v>605</v>
      </c>
      <c r="AX148" s="223">
        <v>493</v>
      </c>
      <c r="AY148" s="235">
        <v>0.81499999999999995</v>
      </c>
      <c r="AZ148" s="223">
        <v>462</v>
      </c>
      <c r="BA148" s="235">
        <v>0.76400000000000001</v>
      </c>
      <c r="BB148" s="223">
        <v>390</v>
      </c>
      <c r="BC148" s="232">
        <v>0.64500000000000002</v>
      </c>
    </row>
    <row r="149" spans="1:55" x14ac:dyDescent="0.25">
      <c r="A149" s="226">
        <v>1</v>
      </c>
      <c r="B149" s="211" t="s">
        <v>161</v>
      </c>
      <c r="C149" s="211">
        <v>244</v>
      </c>
      <c r="D149" s="211" t="s">
        <v>327</v>
      </c>
      <c r="E149" s="211">
        <v>1192</v>
      </c>
      <c r="F149" s="211">
        <v>1217</v>
      </c>
      <c r="G149" s="211"/>
      <c r="H149" s="220" t="str">
        <f>HYPERLINK("https://map.geo.admin.ch/?zoom=7&amp;E=673400&amp;N=252600&amp;layers=ch.kantone.cadastralwebmap-farbe,ch.swisstopo.amtliches-strassenverzeichnis,ch.bfs.gebaeude_wohnungs_register,KML||https://tinyurl.com/yy7ya4g9/ZH/0244_bdg_erw.kml","KML building")</f>
        <v>KML building</v>
      </c>
      <c r="I149" s="154">
        <v>2</v>
      </c>
      <c r="J149" s="243" t="s">
        <v>2677</v>
      </c>
      <c r="K149" s="153">
        <v>1.6778523489932886E-3</v>
      </c>
      <c r="L149" s="64">
        <v>0</v>
      </c>
      <c r="M149" s="64"/>
      <c r="N149" s="200">
        <v>0</v>
      </c>
      <c r="O149" s="155"/>
      <c r="P149" s="63"/>
      <c r="Q149" s="64">
        <v>0</v>
      </c>
      <c r="R149" s="64"/>
      <c r="S149" s="200">
        <v>0</v>
      </c>
      <c r="T149" s="155"/>
      <c r="U149" s="63"/>
      <c r="V149" s="64">
        <v>0</v>
      </c>
      <c r="W149" s="64"/>
      <c r="X149" s="200">
        <v>0</v>
      </c>
      <c r="Y149" s="155"/>
      <c r="Z149" s="63"/>
      <c r="AA149" s="64">
        <v>2</v>
      </c>
      <c r="AB149" s="64"/>
      <c r="AC149" s="200">
        <v>1.6000000000000001E-3</v>
      </c>
      <c r="AD149" s="156"/>
      <c r="AE149" s="153"/>
      <c r="AF149" s="140">
        <v>4</v>
      </c>
      <c r="AG149" s="140"/>
      <c r="AH149" s="200">
        <v>3.3999999999999998E-3</v>
      </c>
      <c r="AI149" s="140"/>
      <c r="AJ149" s="153"/>
      <c r="AK149" s="140">
        <v>6</v>
      </c>
      <c r="AL149" s="140"/>
      <c r="AM149" s="200">
        <v>5.0000000000000001E-3</v>
      </c>
      <c r="AN149" s="156"/>
      <c r="AO149" s="230">
        <v>0.01</v>
      </c>
      <c r="AP149" s="223">
        <v>261</v>
      </c>
      <c r="AQ149" s="223">
        <v>260</v>
      </c>
      <c r="AR149" s="235">
        <v>0.996</v>
      </c>
      <c r="AS149" s="223">
        <v>182</v>
      </c>
      <c r="AT149" s="235">
        <v>0.69699999999999995</v>
      </c>
      <c r="AU149" s="223">
        <v>181</v>
      </c>
      <c r="AV149" s="232">
        <v>0.69299999999999995</v>
      </c>
      <c r="AW149" s="223">
        <v>96</v>
      </c>
      <c r="AX149" s="223">
        <v>96</v>
      </c>
      <c r="AY149" s="235">
        <v>1</v>
      </c>
      <c r="AZ149" s="223">
        <v>93</v>
      </c>
      <c r="BA149" s="235">
        <v>0.96899999999999997</v>
      </c>
      <c r="BB149" s="223">
        <v>93</v>
      </c>
      <c r="BC149" s="232">
        <v>0.96899999999999997</v>
      </c>
    </row>
    <row r="150" spans="1:55" x14ac:dyDescent="0.25">
      <c r="A150" s="226">
        <v>1</v>
      </c>
      <c r="B150" s="211" t="s">
        <v>161</v>
      </c>
      <c r="C150" s="211">
        <v>245</v>
      </c>
      <c r="D150" s="211" t="s">
        <v>328</v>
      </c>
      <c r="E150" s="211">
        <v>1026</v>
      </c>
      <c r="F150" s="211">
        <v>1056</v>
      </c>
      <c r="G150" s="211"/>
      <c r="H150" s="220" t="str">
        <f>HYPERLINK("https://map.geo.admin.ch/?zoom=7&amp;E=677300&amp;N=251400&amp;layers=ch.kantone.cadastralwebmap-farbe,ch.swisstopo.amtliches-strassenverzeichnis,ch.bfs.gebaeude_wohnungs_register,KML||https://tinyurl.com/yy7ya4g9/ZH/0245_bdg_erw.kml","KML building")</f>
        <v>KML building</v>
      </c>
      <c r="I150" s="154">
        <v>0</v>
      </c>
      <c r="J150" s="243" t="s">
        <v>2678</v>
      </c>
      <c r="K150" s="153">
        <v>0</v>
      </c>
      <c r="L150" s="64">
        <v>0</v>
      </c>
      <c r="M150" s="64"/>
      <c r="N150" s="200">
        <v>0</v>
      </c>
      <c r="O150" s="155"/>
      <c r="P150" s="63"/>
      <c r="Q150" s="64">
        <v>0</v>
      </c>
      <c r="R150" s="64"/>
      <c r="S150" s="200">
        <v>0</v>
      </c>
      <c r="T150" s="155"/>
      <c r="U150" s="63"/>
      <c r="V150" s="64">
        <v>0</v>
      </c>
      <c r="W150" s="64"/>
      <c r="X150" s="200">
        <v>0</v>
      </c>
      <c r="Y150" s="155"/>
      <c r="Z150" s="63"/>
      <c r="AA150" s="64">
        <v>0</v>
      </c>
      <c r="AB150" s="64"/>
      <c r="AC150" s="200">
        <v>0</v>
      </c>
      <c r="AD150" s="156"/>
      <c r="AE150" s="153"/>
      <c r="AF150" s="140">
        <v>9</v>
      </c>
      <c r="AG150" s="140"/>
      <c r="AH150" s="200">
        <v>8.8000000000000005E-3</v>
      </c>
      <c r="AI150" s="140"/>
      <c r="AJ150" s="153"/>
      <c r="AK150" s="140">
        <v>1</v>
      </c>
      <c r="AL150" s="140"/>
      <c r="AM150" s="200">
        <v>1E-3</v>
      </c>
      <c r="AN150" s="156"/>
      <c r="AO150" s="230">
        <v>9.7999999999999997E-3</v>
      </c>
      <c r="AP150" s="223">
        <v>205</v>
      </c>
      <c r="AQ150" s="223">
        <v>190</v>
      </c>
      <c r="AR150" s="235">
        <v>0.92700000000000005</v>
      </c>
      <c r="AS150" s="223">
        <v>128</v>
      </c>
      <c r="AT150" s="235">
        <v>0.624</v>
      </c>
      <c r="AU150" s="223">
        <v>128</v>
      </c>
      <c r="AV150" s="232">
        <v>0.624</v>
      </c>
      <c r="AW150" s="223">
        <v>120</v>
      </c>
      <c r="AX150" s="223">
        <v>116</v>
      </c>
      <c r="AY150" s="235">
        <v>0.96699999999999997</v>
      </c>
      <c r="AZ150" s="223">
        <v>99</v>
      </c>
      <c r="BA150" s="235">
        <v>0.82499999999999996</v>
      </c>
      <c r="BB150" s="223">
        <v>99</v>
      </c>
      <c r="BC150" s="232">
        <v>0.82499999999999996</v>
      </c>
    </row>
    <row r="151" spans="1:55" x14ac:dyDescent="0.25">
      <c r="A151" s="226">
        <v>1</v>
      </c>
      <c r="B151" s="211" t="s">
        <v>161</v>
      </c>
      <c r="C151" s="211">
        <v>246</v>
      </c>
      <c r="D151" s="211" t="s">
        <v>329</v>
      </c>
      <c r="E151" s="211">
        <v>657</v>
      </c>
      <c r="F151" s="211">
        <v>693</v>
      </c>
      <c r="G151" s="211"/>
      <c r="H151" s="220" t="str">
        <f>HYPERLINK("https://map.geo.admin.ch/?zoom=7&amp;E=672200&amp;N=253500&amp;layers=ch.kantone.cadastralwebmap-farbe,ch.swisstopo.amtliches-strassenverzeichnis,ch.bfs.gebaeude_wohnungs_register,KML||https://tinyurl.com/yy7ya4g9/ZH/0246_bdg_erw.kml","KML building")</f>
        <v>KML building</v>
      </c>
      <c r="I151" s="154">
        <v>1</v>
      </c>
      <c r="J151" s="243" t="s">
        <v>2679</v>
      </c>
      <c r="K151" s="153">
        <v>1.5220700152207001E-3</v>
      </c>
      <c r="L151" s="64">
        <v>0</v>
      </c>
      <c r="M151" s="64"/>
      <c r="N151" s="200">
        <v>0</v>
      </c>
      <c r="O151" s="155"/>
      <c r="P151" s="63"/>
      <c r="Q151" s="64">
        <v>0</v>
      </c>
      <c r="R151" s="64"/>
      <c r="S151" s="200">
        <v>0</v>
      </c>
      <c r="T151" s="155"/>
      <c r="U151" s="63"/>
      <c r="V151" s="64">
        <v>0</v>
      </c>
      <c r="W151" s="64"/>
      <c r="X151" s="200">
        <v>0</v>
      </c>
      <c r="Y151" s="155"/>
      <c r="Z151" s="63"/>
      <c r="AA151" s="64">
        <v>0</v>
      </c>
      <c r="AB151" s="64"/>
      <c r="AC151" s="200">
        <v>0</v>
      </c>
      <c r="AD151" s="156"/>
      <c r="AE151" s="153"/>
      <c r="AF151" s="140">
        <v>4</v>
      </c>
      <c r="AG151" s="140"/>
      <c r="AH151" s="200">
        <v>6.1000000000000004E-3</v>
      </c>
      <c r="AI151" s="140"/>
      <c r="AJ151" s="153"/>
      <c r="AK151" s="140">
        <v>0</v>
      </c>
      <c r="AL151" s="140"/>
      <c r="AM151" s="200">
        <v>0</v>
      </c>
      <c r="AN151" s="156"/>
      <c r="AO151" s="230">
        <v>6.1000000000000004E-3</v>
      </c>
      <c r="AP151" s="223">
        <v>171</v>
      </c>
      <c r="AQ151" s="223">
        <v>155</v>
      </c>
      <c r="AR151" s="235">
        <v>0.90600000000000003</v>
      </c>
      <c r="AS151" s="223">
        <v>101</v>
      </c>
      <c r="AT151" s="235">
        <v>0.59099999999999997</v>
      </c>
      <c r="AU151" s="223">
        <v>98</v>
      </c>
      <c r="AV151" s="232">
        <v>0.57299999999999995</v>
      </c>
      <c r="AW151" s="223">
        <v>73</v>
      </c>
      <c r="AX151" s="223">
        <v>67</v>
      </c>
      <c r="AY151" s="235">
        <v>0.91800000000000004</v>
      </c>
      <c r="AZ151" s="223">
        <v>67</v>
      </c>
      <c r="BA151" s="235">
        <v>0.91800000000000004</v>
      </c>
      <c r="BB151" s="223">
        <v>64</v>
      </c>
      <c r="BC151" s="232">
        <v>0.877</v>
      </c>
    </row>
    <row r="152" spans="1:55" x14ac:dyDescent="0.25">
      <c r="A152" s="226">
        <v>1</v>
      </c>
      <c r="B152" s="211" t="s">
        <v>161</v>
      </c>
      <c r="C152" s="211">
        <v>247</v>
      </c>
      <c r="D152" s="211" t="s">
        <v>330</v>
      </c>
      <c r="E152" s="211">
        <v>2212</v>
      </c>
      <c r="F152" s="211">
        <v>2234</v>
      </c>
      <c r="G152" s="211"/>
      <c r="H152" s="220" t="str">
        <f>HYPERLINK("https://map.geo.admin.ch/?zoom=7&amp;E=676200&amp;N=250000&amp;layers=ch.kantone.cadastralwebmap-farbe,ch.swisstopo.amtliches-strassenverzeichnis,ch.bfs.gebaeude_wohnungs_register,KML||https://tinyurl.com/yy7ya4g9/ZH/0247_bdg_erw.kml","KML building")</f>
        <v>KML building</v>
      </c>
      <c r="I152" s="154">
        <v>5</v>
      </c>
      <c r="J152" s="243" t="s">
        <v>2680</v>
      </c>
      <c r="K152" s="153">
        <v>2.2603978300180833E-3</v>
      </c>
      <c r="L152" s="64">
        <v>0</v>
      </c>
      <c r="M152" s="64"/>
      <c r="N152" s="200">
        <v>0</v>
      </c>
      <c r="O152" s="155"/>
      <c r="P152" s="63"/>
      <c r="Q152" s="64">
        <v>0</v>
      </c>
      <c r="R152" s="64"/>
      <c r="S152" s="200">
        <v>0</v>
      </c>
      <c r="T152" s="155"/>
      <c r="U152" s="63"/>
      <c r="V152" s="64">
        <v>1</v>
      </c>
      <c r="W152" s="64"/>
      <c r="X152" s="200">
        <v>4.0000000000000002E-4</v>
      </c>
      <c r="Y152" s="155"/>
      <c r="Z152" s="63"/>
      <c r="AA152" s="64">
        <v>2</v>
      </c>
      <c r="AB152" s="64"/>
      <c r="AC152" s="200">
        <v>8.9999999999999998E-4</v>
      </c>
      <c r="AD152" s="156"/>
      <c r="AE152" s="153"/>
      <c r="AF152" s="140">
        <v>17</v>
      </c>
      <c r="AG152" s="140"/>
      <c r="AH152" s="200">
        <v>7.7000000000000002E-3</v>
      </c>
      <c r="AI152" s="140"/>
      <c r="AJ152" s="153"/>
      <c r="AK152" s="140">
        <v>28</v>
      </c>
      <c r="AL152" s="140"/>
      <c r="AM152" s="200">
        <v>1.2699999999999999E-2</v>
      </c>
      <c r="AN152" s="156"/>
      <c r="AO152" s="230">
        <v>2.1700000000000001E-2</v>
      </c>
      <c r="AP152" s="223">
        <v>581</v>
      </c>
      <c r="AQ152" s="223">
        <v>581</v>
      </c>
      <c r="AR152" s="235">
        <v>1</v>
      </c>
      <c r="AS152" s="223">
        <v>433</v>
      </c>
      <c r="AT152" s="235">
        <v>0.745</v>
      </c>
      <c r="AU152" s="223">
        <v>433</v>
      </c>
      <c r="AV152" s="232">
        <v>0.745</v>
      </c>
      <c r="AW152" s="223">
        <v>356</v>
      </c>
      <c r="AX152" s="223">
        <v>356</v>
      </c>
      <c r="AY152" s="235">
        <v>1</v>
      </c>
      <c r="AZ152" s="223">
        <v>312</v>
      </c>
      <c r="BA152" s="235">
        <v>0.876</v>
      </c>
      <c r="BB152" s="223">
        <v>312</v>
      </c>
      <c r="BC152" s="232">
        <v>0.876</v>
      </c>
    </row>
    <row r="153" spans="1:55" x14ac:dyDescent="0.25">
      <c r="A153" s="226">
        <v>2</v>
      </c>
      <c r="B153" s="211" t="s">
        <v>161</v>
      </c>
      <c r="C153" s="211">
        <v>248</v>
      </c>
      <c r="D153" s="211" t="s">
        <v>331</v>
      </c>
      <c r="E153" s="211">
        <v>1453</v>
      </c>
      <c r="F153" s="211">
        <v>1508</v>
      </c>
      <c r="G153" s="211"/>
      <c r="H153" s="220" t="str">
        <f>HYPERLINK("https://map.geo.admin.ch/?zoom=7&amp;E=676600&amp;N=247200&amp;layers=ch.kantone.cadastralwebmap-farbe,ch.swisstopo.amtliches-strassenverzeichnis,ch.bfs.gebaeude_wohnungs_register,KML||https://tinyurl.com/yy7ya4g9/ZH/0248_bdg_erw.kml","KML building")</f>
        <v>KML building</v>
      </c>
      <c r="I153" s="154">
        <v>1</v>
      </c>
      <c r="J153" s="243" t="s">
        <v>2681</v>
      </c>
      <c r="K153" s="153">
        <v>6.8823124569855469E-4</v>
      </c>
      <c r="L153" s="64">
        <v>0</v>
      </c>
      <c r="M153" s="64"/>
      <c r="N153" s="200">
        <v>0</v>
      </c>
      <c r="O153" s="155"/>
      <c r="P153" s="63"/>
      <c r="Q153" s="64">
        <v>0</v>
      </c>
      <c r="R153" s="64"/>
      <c r="S153" s="200">
        <v>0</v>
      </c>
      <c r="T153" s="155"/>
      <c r="U153" s="63"/>
      <c r="V153" s="64">
        <v>0</v>
      </c>
      <c r="W153" s="64"/>
      <c r="X153" s="200">
        <v>0</v>
      </c>
      <c r="Y153" s="155"/>
      <c r="Z153" s="63"/>
      <c r="AA153" s="64">
        <v>6</v>
      </c>
      <c r="AB153" s="64"/>
      <c r="AC153" s="200">
        <v>4.0000000000000001E-3</v>
      </c>
      <c r="AD153" s="156"/>
      <c r="AE153" s="153"/>
      <c r="AF153" s="140">
        <v>14</v>
      </c>
      <c r="AG153" s="140"/>
      <c r="AH153" s="200">
        <v>9.5999999999999992E-3</v>
      </c>
      <c r="AI153" s="140"/>
      <c r="AJ153" s="153"/>
      <c r="AK153" s="140">
        <v>5</v>
      </c>
      <c r="AL153" s="140"/>
      <c r="AM153" s="200">
        <v>3.3999999999999998E-3</v>
      </c>
      <c r="AN153" s="156"/>
      <c r="AO153" s="230">
        <v>1.6999999999999998E-2</v>
      </c>
      <c r="AP153" s="223">
        <v>324</v>
      </c>
      <c r="AQ153" s="223">
        <v>223</v>
      </c>
      <c r="AR153" s="235">
        <v>0.68799999999999994</v>
      </c>
      <c r="AS153" s="223">
        <v>183</v>
      </c>
      <c r="AT153" s="235">
        <v>0.56499999999999995</v>
      </c>
      <c r="AU153" s="223">
        <v>91</v>
      </c>
      <c r="AV153" s="232">
        <v>0.28100000000000003</v>
      </c>
      <c r="AW153" s="223">
        <v>142</v>
      </c>
      <c r="AX153" s="223">
        <v>102</v>
      </c>
      <c r="AY153" s="235">
        <v>0.71799999999999997</v>
      </c>
      <c r="AZ153" s="223">
        <v>99</v>
      </c>
      <c r="BA153" s="235">
        <v>0.69699999999999995</v>
      </c>
      <c r="BB153" s="223">
        <v>62</v>
      </c>
      <c r="BC153" s="232">
        <v>0.437</v>
      </c>
    </row>
    <row r="154" spans="1:55" x14ac:dyDescent="0.25">
      <c r="A154" s="226">
        <v>1</v>
      </c>
      <c r="B154" s="211" t="s">
        <v>161</v>
      </c>
      <c r="C154" s="211">
        <v>249</v>
      </c>
      <c r="D154" s="211" t="s">
        <v>332</v>
      </c>
      <c r="E154" s="211">
        <v>1043</v>
      </c>
      <c r="F154" s="211">
        <v>1072</v>
      </c>
      <c r="G154" s="211"/>
      <c r="H154" s="220" t="str">
        <f>HYPERLINK("https://map.geo.admin.ch/?zoom=7&amp;E=676300&amp;N=251600&amp;layers=ch.kantone.cadastralwebmap-farbe,ch.swisstopo.amtliches-strassenverzeichnis,ch.bfs.gebaeude_wohnungs_register,KML||https://tinyurl.com/yy7ya4g9/ZH/0249_bdg_erw.kml","KML building")</f>
        <v>KML building</v>
      </c>
      <c r="I154" s="154">
        <v>0</v>
      </c>
      <c r="J154" s="243" t="s">
        <v>2682</v>
      </c>
      <c r="K154" s="153">
        <v>0</v>
      </c>
      <c r="L154" s="64">
        <v>0</v>
      </c>
      <c r="M154" s="64"/>
      <c r="N154" s="200">
        <v>0</v>
      </c>
      <c r="O154" s="155"/>
      <c r="P154" s="63"/>
      <c r="Q154" s="64">
        <v>0</v>
      </c>
      <c r="R154" s="64"/>
      <c r="S154" s="200">
        <v>0</v>
      </c>
      <c r="T154" s="155"/>
      <c r="U154" s="63"/>
      <c r="V154" s="64">
        <v>0</v>
      </c>
      <c r="W154" s="64"/>
      <c r="X154" s="200">
        <v>0</v>
      </c>
      <c r="Y154" s="155"/>
      <c r="Z154" s="63"/>
      <c r="AA154" s="64">
        <v>0</v>
      </c>
      <c r="AB154" s="64"/>
      <c r="AC154" s="200">
        <v>0</v>
      </c>
      <c r="AD154" s="156"/>
      <c r="AE154" s="153"/>
      <c r="AF154" s="140">
        <v>6</v>
      </c>
      <c r="AG154" s="140"/>
      <c r="AH154" s="200">
        <v>5.7999999999999996E-3</v>
      </c>
      <c r="AI154" s="140"/>
      <c r="AJ154" s="153"/>
      <c r="AK154" s="140">
        <v>0</v>
      </c>
      <c r="AL154" s="140"/>
      <c r="AM154" s="200">
        <v>0</v>
      </c>
      <c r="AN154" s="156"/>
      <c r="AO154" s="230">
        <v>5.7999999999999996E-3</v>
      </c>
      <c r="AP154" s="223">
        <v>313</v>
      </c>
      <c r="AQ154" s="223">
        <v>311</v>
      </c>
      <c r="AR154" s="235">
        <v>0.99399999999999999</v>
      </c>
      <c r="AS154" s="223">
        <v>195</v>
      </c>
      <c r="AT154" s="235">
        <v>0.623</v>
      </c>
      <c r="AU154" s="223">
        <v>194</v>
      </c>
      <c r="AV154" s="232">
        <v>0.62</v>
      </c>
      <c r="AW154" s="223">
        <v>129</v>
      </c>
      <c r="AX154" s="223">
        <v>128</v>
      </c>
      <c r="AY154" s="235">
        <v>0.99199999999999999</v>
      </c>
      <c r="AZ154" s="223">
        <v>110</v>
      </c>
      <c r="BA154" s="235">
        <v>0.85299999999999998</v>
      </c>
      <c r="BB154" s="223">
        <v>109</v>
      </c>
      <c r="BC154" s="232">
        <v>0.84499999999999997</v>
      </c>
    </row>
    <row r="155" spans="1:55" x14ac:dyDescent="0.25">
      <c r="A155" s="226">
        <v>1</v>
      </c>
      <c r="B155" s="211" t="s">
        <v>161</v>
      </c>
      <c r="C155" s="211">
        <v>250</v>
      </c>
      <c r="D155" s="211" t="s">
        <v>333</v>
      </c>
      <c r="E155" s="211">
        <v>1979</v>
      </c>
      <c r="F155" s="211">
        <v>2018</v>
      </c>
      <c r="G155" s="211"/>
      <c r="H155" s="220" t="str">
        <f>HYPERLINK("https://map.geo.admin.ch/?zoom=7&amp;E=674400&amp;N=248400&amp;layers=ch.kantone.cadastralwebmap-farbe,ch.swisstopo.amtliches-strassenverzeichnis,ch.bfs.gebaeude_wohnungs_register,KML||https://tinyurl.com/yy7ya4g9/ZH/0250_bdg_erw.kml","KML building")</f>
        <v>KML building</v>
      </c>
      <c r="I155" s="154">
        <v>1</v>
      </c>
      <c r="J155" s="243" t="s">
        <v>2683</v>
      </c>
      <c r="K155" s="153">
        <v>5.0530570995452253E-4</v>
      </c>
      <c r="L155" s="64">
        <v>0</v>
      </c>
      <c r="M155" s="64"/>
      <c r="N155" s="200">
        <v>0</v>
      </c>
      <c r="O155" s="155"/>
      <c r="P155" s="63"/>
      <c r="Q155" s="64">
        <v>0</v>
      </c>
      <c r="R155" s="64"/>
      <c r="S155" s="200">
        <v>0</v>
      </c>
      <c r="T155" s="155"/>
      <c r="U155" s="63"/>
      <c r="V155" s="64">
        <v>0</v>
      </c>
      <c r="W155" s="64"/>
      <c r="X155" s="200">
        <v>0</v>
      </c>
      <c r="Y155" s="155"/>
      <c r="Z155" s="63"/>
      <c r="AA155" s="64">
        <v>0</v>
      </c>
      <c r="AB155" s="64"/>
      <c r="AC155" s="200">
        <v>0</v>
      </c>
      <c r="AD155" s="156"/>
      <c r="AE155" s="153"/>
      <c r="AF155" s="140">
        <v>6</v>
      </c>
      <c r="AG155" s="140"/>
      <c r="AH155" s="200">
        <v>3.0000000000000001E-3</v>
      </c>
      <c r="AI155" s="140"/>
      <c r="AJ155" s="153"/>
      <c r="AK155" s="140">
        <v>64</v>
      </c>
      <c r="AL155" s="140"/>
      <c r="AM155" s="200">
        <v>3.2300000000000002E-2</v>
      </c>
      <c r="AN155" s="156"/>
      <c r="AO155" s="230">
        <v>3.5300000000000005E-2</v>
      </c>
      <c r="AP155" s="223">
        <v>552</v>
      </c>
      <c r="AQ155" s="223">
        <v>552</v>
      </c>
      <c r="AR155" s="235">
        <v>1</v>
      </c>
      <c r="AS155" s="223">
        <v>407</v>
      </c>
      <c r="AT155" s="235">
        <v>0.73699999999999999</v>
      </c>
      <c r="AU155" s="223">
        <v>407</v>
      </c>
      <c r="AV155" s="232">
        <v>0.73699999999999999</v>
      </c>
      <c r="AW155" s="223">
        <v>317</v>
      </c>
      <c r="AX155" s="223">
        <v>317</v>
      </c>
      <c r="AY155" s="235">
        <v>1</v>
      </c>
      <c r="AZ155" s="223">
        <v>273</v>
      </c>
      <c r="BA155" s="235">
        <v>0.86099999999999999</v>
      </c>
      <c r="BB155" s="223">
        <v>273</v>
      </c>
      <c r="BC155" s="232">
        <v>0.86099999999999999</v>
      </c>
    </row>
    <row r="156" spans="1:55" x14ac:dyDescent="0.25">
      <c r="A156" s="226">
        <v>1</v>
      </c>
      <c r="B156" s="211" t="s">
        <v>161</v>
      </c>
      <c r="C156" s="211">
        <v>251</v>
      </c>
      <c r="D156" s="211" t="s">
        <v>334</v>
      </c>
      <c r="E156" s="211">
        <v>1199</v>
      </c>
      <c r="F156" s="211">
        <v>1216</v>
      </c>
      <c r="G156" s="211"/>
      <c r="H156" s="220" t="str">
        <f>HYPERLINK("https://map.geo.admin.ch/?zoom=7&amp;E=675200&amp;N=252600&amp;layers=ch.kantone.cadastralwebmap-farbe,ch.swisstopo.amtliches-strassenverzeichnis,ch.bfs.gebaeude_wohnungs_register,KML||https://tinyurl.com/yy7ya4g9/ZH/0251_bdg_erw.kml","KML building")</f>
        <v>KML building</v>
      </c>
      <c r="I156" s="154">
        <v>3</v>
      </c>
      <c r="J156" s="243" t="s">
        <v>2684</v>
      </c>
      <c r="K156" s="153">
        <v>2.5020850708924102E-3</v>
      </c>
      <c r="L156" s="64">
        <v>0</v>
      </c>
      <c r="M156" s="64"/>
      <c r="N156" s="200">
        <v>0</v>
      </c>
      <c r="O156" s="155"/>
      <c r="P156" s="63"/>
      <c r="Q156" s="64">
        <v>0</v>
      </c>
      <c r="R156" s="64"/>
      <c r="S156" s="200">
        <v>0</v>
      </c>
      <c r="T156" s="155"/>
      <c r="U156" s="63"/>
      <c r="V156" s="64">
        <v>0</v>
      </c>
      <c r="W156" s="64"/>
      <c r="X156" s="200">
        <v>0</v>
      </c>
      <c r="Y156" s="155"/>
      <c r="Z156" s="63"/>
      <c r="AA156" s="64">
        <v>0</v>
      </c>
      <c r="AB156" s="64"/>
      <c r="AC156" s="200">
        <v>0</v>
      </c>
      <c r="AD156" s="156"/>
      <c r="AE156" s="153"/>
      <c r="AF156" s="140">
        <v>5</v>
      </c>
      <c r="AG156" s="140"/>
      <c r="AH156" s="200">
        <v>4.1999999999999997E-3</v>
      </c>
      <c r="AI156" s="140"/>
      <c r="AJ156" s="153"/>
      <c r="AK156" s="140">
        <v>5</v>
      </c>
      <c r="AL156" s="140"/>
      <c r="AM156" s="200">
        <v>4.1999999999999997E-3</v>
      </c>
      <c r="AN156" s="156"/>
      <c r="AO156" s="230">
        <v>8.3999999999999995E-3</v>
      </c>
      <c r="AP156" s="223">
        <v>344</v>
      </c>
      <c r="AQ156" s="223">
        <v>344</v>
      </c>
      <c r="AR156" s="235">
        <v>1</v>
      </c>
      <c r="AS156" s="223">
        <v>229</v>
      </c>
      <c r="AT156" s="235">
        <v>0.66600000000000004</v>
      </c>
      <c r="AU156" s="223">
        <v>229</v>
      </c>
      <c r="AV156" s="232">
        <v>0.66600000000000004</v>
      </c>
      <c r="AW156" s="223">
        <v>169</v>
      </c>
      <c r="AX156" s="223">
        <v>169</v>
      </c>
      <c r="AY156" s="235">
        <v>1</v>
      </c>
      <c r="AZ156" s="223">
        <v>145</v>
      </c>
      <c r="BA156" s="235">
        <v>0.85799999999999998</v>
      </c>
      <c r="BB156" s="223">
        <v>145</v>
      </c>
      <c r="BC156" s="232">
        <v>0.85799999999999998</v>
      </c>
    </row>
    <row r="157" spans="1:55" x14ac:dyDescent="0.25">
      <c r="A157" s="226">
        <v>1</v>
      </c>
      <c r="B157" s="211" t="s">
        <v>161</v>
      </c>
      <c r="C157" s="211">
        <v>261</v>
      </c>
      <c r="D157" s="211" t="s">
        <v>160</v>
      </c>
      <c r="E157" s="211">
        <v>54397</v>
      </c>
      <c r="F157" s="211">
        <v>57666</v>
      </c>
      <c r="G157" s="211"/>
      <c r="H157" s="220" t="str">
        <f>HYPERLINK("https://map.geo.admin.ch/?zoom=7&amp;E=683100&amp;N=247100&amp;layers=ch.kantone.cadastralwebmap-farbe,ch.swisstopo.amtliches-strassenverzeichnis,ch.bfs.gebaeude_wohnungs_register,KML||https://tinyurl.com/yy7ya4g9/ZH/0261_bdg_erw.kml","KML building")</f>
        <v>KML building</v>
      </c>
      <c r="I157" s="154">
        <v>0</v>
      </c>
      <c r="J157" s="243" t="s">
        <v>2685</v>
      </c>
      <c r="K157" s="153">
        <v>0</v>
      </c>
      <c r="L157" s="64">
        <v>0</v>
      </c>
      <c r="M157" s="64"/>
      <c r="N157" s="200">
        <v>0</v>
      </c>
      <c r="O157" s="155"/>
      <c r="P157" s="63"/>
      <c r="Q157" s="64">
        <v>0</v>
      </c>
      <c r="R157" s="64"/>
      <c r="S157" s="200">
        <v>0</v>
      </c>
      <c r="T157" s="155"/>
      <c r="U157" s="63"/>
      <c r="V157" s="64">
        <v>2</v>
      </c>
      <c r="W157" s="64"/>
      <c r="X157" s="200">
        <v>0</v>
      </c>
      <c r="Y157" s="155"/>
      <c r="Z157" s="63"/>
      <c r="AA157" s="64">
        <v>0</v>
      </c>
      <c r="AB157" s="64"/>
      <c r="AC157" s="200">
        <v>0</v>
      </c>
      <c r="AD157" s="156"/>
      <c r="AE157" s="153"/>
      <c r="AF157" s="140">
        <v>3</v>
      </c>
      <c r="AG157" s="140"/>
      <c r="AH157" s="200">
        <v>1E-4</v>
      </c>
      <c r="AI157" s="140"/>
      <c r="AJ157" s="153"/>
      <c r="AK157" s="140">
        <v>251</v>
      </c>
      <c r="AL157" s="140"/>
      <c r="AM157" s="200">
        <v>4.5999999999999999E-3</v>
      </c>
      <c r="AN157" s="156"/>
      <c r="AO157" s="230">
        <v>4.7000000000000002E-3</v>
      </c>
      <c r="AP157" s="223">
        <v>12206</v>
      </c>
      <c r="AQ157" s="223">
        <v>12206</v>
      </c>
      <c r="AR157" s="235">
        <v>1</v>
      </c>
      <c r="AS157" s="223">
        <v>12206</v>
      </c>
      <c r="AT157" s="235">
        <v>1</v>
      </c>
      <c r="AU157" s="223">
        <v>12206</v>
      </c>
      <c r="AV157" s="232">
        <v>1</v>
      </c>
      <c r="AW157" s="223">
        <v>8101</v>
      </c>
      <c r="AX157" s="223">
        <v>8101</v>
      </c>
      <c r="AY157" s="235">
        <v>1</v>
      </c>
      <c r="AZ157" s="223">
        <v>8101</v>
      </c>
      <c r="BA157" s="235">
        <v>1</v>
      </c>
      <c r="BB157" s="223">
        <v>8101</v>
      </c>
      <c r="BC157" s="232">
        <v>1</v>
      </c>
    </row>
    <row r="158" spans="1:55" x14ac:dyDescent="0.25">
      <c r="A158" s="226">
        <v>1</v>
      </c>
      <c r="B158" s="211" t="s">
        <v>161</v>
      </c>
      <c r="C158" s="211">
        <v>291</v>
      </c>
      <c r="D158" s="211" t="s">
        <v>205</v>
      </c>
      <c r="E158" s="211">
        <v>1790</v>
      </c>
      <c r="F158" s="211">
        <v>1825</v>
      </c>
      <c r="G158" s="211"/>
      <c r="H158" s="220" t="str">
        <f>HYPERLINK("https://map.geo.admin.ch/?zoom=7&amp;E=693300&amp;N=272200&amp;layers=ch.kantone.cadastralwebmap-farbe,ch.swisstopo.amtliches-strassenverzeichnis,ch.bfs.gebaeude_wohnungs_register,KML||https://tinyurl.com/yy7ya4g9/ZH/0291_bdg_erw.kml","KML building")</f>
        <v>KML building</v>
      </c>
      <c r="I158" s="154">
        <v>3</v>
      </c>
      <c r="J158" s="243" t="s">
        <v>4228</v>
      </c>
      <c r="K158" s="153">
        <v>1.6759776536312849E-3</v>
      </c>
      <c r="L158" s="64">
        <v>0</v>
      </c>
      <c r="M158" s="64"/>
      <c r="N158" s="200">
        <v>0</v>
      </c>
      <c r="O158" s="155"/>
      <c r="P158" s="63"/>
      <c r="Q158" s="64">
        <v>0</v>
      </c>
      <c r="R158" s="64"/>
      <c r="S158" s="200">
        <v>0</v>
      </c>
      <c r="T158" s="155"/>
      <c r="U158" s="63"/>
      <c r="V158" s="64">
        <v>0</v>
      </c>
      <c r="W158" s="64"/>
      <c r="X158" s="200">
        <v>0</v>
      </c>
      <c r="Y158" s="155"/>
      <c r="Z158" s="63"/>
      <c r="AA158" s="64">
        <v>4</v>
      </c>
      <c r="AB158" s="64"/>
      <c r="AC158" s="200">
        <v>2.2000000000000001E-3</v>
      </c>
      <c r="AD158" s="156"/>
      <c r="AE158" s="153"/>
      <c r="AF158" s="140">
        <v>11</v>
      </c>
      <c r="AG158" s="140"/>
      <c r="AH158" s="200">
        <v>6.1000000000000004E-3</v>
      </c>
      <c r="AI158" s="140"/>
      <c r="AJ158" s="153"/>
      <c r="AK158" s="140">
        <v>0</v>
      </c>
      <c r="AL158" s="140"/>
      <c r="AM158" s="200">
        <v>0</v>
      </c>
      <c r="AN158" s="156"/>
      <c r="AO158" s="230">
        <v>8.3000000000000001E-3</v>
      </c>
      <c r="AP158" s="223">
        <v>704</v>
      </c>
      <c r="AQ158" s="223">
        <v>696</v>
      </c>
      <c r="AR158" s="235">
        <v>0.98899999999999999</v>
      </c>
      <c r="AS158" s="223">
        <v>563</v>
      </c>
      <c r="AT158" s="235">
        <v>0.8</v>
      </c>
      <c r="AU158" s="223">
        <v>558</v>
      </c>
      <c r="AV158" s="232">
        <v>0.79300000000000004</v>
      </c>
      <c r="AW158" s="223">
        <v>377</v>
      </c>
      <c r="AX158" s="223">
        <v>370</v>
      </c>
      <c r="AY158" s="235">
        <v>0.98099999999999998</v>
      </c>
      <c r="AZ158" s="223">
        <v>342</v>
      </c>
      <c r="BA158" s="235">
        <v>0.90700000000000003</v>
      </c>
      <c r="BB158" s="223">
        <v>337</v>
      </c>
      <c r="BC158" s="232">
        <v>0.89400000000000002</v>
      </c>
    </row>
    <row r="159" spans="1:55" x14ac:dyDescent="0.25">
      <c r="A159" s="226">
        <v>2</v>
      </c>
      <c r="B159" s="211" t="s">
        <v>161</v>
      </c>
      <c r="C159" s="211">
        <v>292</v>
      </c>
      <c r="D159" s="211" t="s">
        <v>335</v>
      </c>
      <c r="E159" s="211">
        <v>1885</v>
      </c>
      <c r="F159" s="211">
        <v>1988</v>
      </c>
      <c r="G159" s="211"/>
      <c r="H159" s="220" t="str">
        <f>HYPERLINK("https://map.geo.admin.ch/?zoom=7&amp;E=702400&amp;N=276500&amp;layers=ch.kantone.cadastralwebmap-farbe,ch.swisstopo.amtliches-strassenverzeichnis,ch.bfs.gebaeude_wohnungs_register,KML||https://tinyurl.com/yy7ya4g9/ZH/0292_bdg_erw.kml","KML building")</f>
        <v>KML building</v>
      </c>
      <c r="I159" s="154">
        <v>35</v>
      </c>
      <c r="J159" s="243" t="s">
        <v>2686</v>
      </c>
      <c r="K159" s="153">
        <v>1.8567639257294429E-2</v>
      </c>
      <c r="L159" s="64">
        <v>0</v>
      </c>
      <c r="M159" s="64"/>
      <c r="N159" s="200">
        <v>0</v>
      </c>
      <c r="O159" s="155"/>
      <c r="P159" s="63"/>
      <c r="Q159" s="64">
        <v>0</v>
      </c>
      <c r="R159" s="64"/>
      <c r="S159" s="200">
        <v>0</v>
      </c>
      <c r="T159" s="155"/>
      <c r="U159" s="63"/>
      <c r="V159" s="64">
        <v>2</v>
      </c>
      <c r="W159" s="64"/>
      <c r="X159" s="200">
        <v>1E-3</v>
      </c>
      <c r="Y159" s="155"/>
      <c r="Z159" s="63"/>
      <c r="AA159" s="64">
        <v>6</v>
      </c>
      <c r="AB159" s="64"/>
      <c r="AC159" s="200">
        <v>3.0000000000000001E-3</v>
      </c>
      <c r="AD159" s="156"/>
      <c r="AE159" s="153"/>
      <c r="AF159" s="140">
        <v>20</v>
      </c>
      <c r="AG159" s="140"/>
      <c r="AH159" s="200">
        <v>1.06E-2</v>
      </c>
      <c r="AI159" s="140"/>
      <c r="AJ159" s="153"/>
      <c r="AK159" s="140">
        <v>0</v>
      </c>
      <c r="AL159" s="140"/>
      <c r="AM159" s="200">
        <v>0</v>
      </c>
      <c r="AN159" s="156"/>
      <c r="AO159" s="230">
        <v>1.46E-2</v>
      </c>
      <c r="AP159" s="223">
        <v>857</v>
      </c>
      <c r="AQ159" s="223">
        <v>848</v>
      </c>
      <c r="AR159" s="235">
        <v>0.98899999999999999</v>
      </c>
      <c r="AS159" s="223">
        <v>742</v>
      </c>
      <c r="AT159" s="235">
        <v>0.86599999999999999</v>
      </c>
      <c r="AU159" s="223">
        <v>733</v>
      </c>
      <c r="AV159" s="232">
        <v>0.85499999999999998</v>
      </c>
      <c r="AW159" s="223">
        <v>535</v>
      </c>
      <c r="AX159" s="223">
        <v>531</v>
      </c>
      <c r="AY159" s="235">
        <v>0.99299999999999999</v>
      </c>
      <c r="AZ159" s="223">
        <v>509</v>
      </c>
      <c r="BA159" s="235">
        <v>0.95099999999999996</v>
      </c>
      <c r="BB159" s="223">
        <v>505</v>
      </c>
      <c r="BC159" s="232">
        <v>0.94399999999999995</v>
      </c>
    </row>
    <row r="160" spans="1:55" x14ac:dyDescent="0.25">
      <c r="A160" s="226">
        <v>1</v>
      </c>
      <c r="B160" s="211" t="s">
        <v>161</v>
      </c>
      <c r="C160" s="211">
        <v>293</v>
      </c>
      <c r="D160" s="211" t="s">
        <v>336</v>
      </c>
      <c r="E160" s="211">
        <v>6728</v>
      </c>
      <c r="F160" s="211">
        <v>7168</v>
      </c>
      <c r="G160" s="211"/>
      <c r="H160" s="220" t="str">
        <f>HYPERLINK("https://map.geo.admin.ch/?zoom=7&amp;E=693400&amp;N=231600&amp;layers=ch.kantone.cadastralwebmap-farbe,ch.swisstopo.amtliches-strassenverzeichnis,ch.bfs.gebaeude_wohnungs_register,KML||https://tinyurl.com/yy7ya4g9/ZH/0293_bdg_erw.kml","KML building")</f>
        <v>KML building</v>
      </c>
      <c r="I160" s="154">
        <v>7</v>
      </c>
      <c r="J160" s="243" t="s">
        <v>2687</v>
      </c>
      <c r="K160" s="153">
        <v>1.0404280618311534E-3</v>
      </c>
      <c r="L160" s="64">
        <v>0</v>
      </c>
      <c r="M160" s="64"/>
      <c r="N160" s="200">
        <v>0</v>
      </c>
      <c r="O160" s="155"/>
      <c r="P160" s="63"/>
      <c r="Q160" s="64">
        <v>0</v>
      </c>
      <c r="R160" s="64"/>
      <c r="S160" s="200">
        <v>0</v>
      </c>
      <c r="T160" s="155"/>
      <c r="U160" s="63"/>
      <c r="V160" s="64">
        <v>0</v>
      </c>
      <c r="W160" s="64"/>
      <c r="X160" s="200">
        <v>0</v>
      </c>
      <c r="Y160" s="155"/>
      <c r="Z160" s="63"/>
      <c r="AA160" s="64">
        <v>0</v>
      </c>
      <c r="AB160" s="64"/>
      <c r="AC160" s="200">
        <v>0</v>
      </c>
      <c r="AD160" s="156"/>
      <c r="AE160" s="153"/>
      <c r="AF160" s="140">
        <v>52</v>
      </c>
      <c r="AG160" s="140"/>
      <c r="AH160" s="200">
        <v>7.7000000000000002E-3</v>
      </c>
      <c r="AI160" s="140"/>
      <c r="AJ160" s="153"/>
      <c r="AK160" s="140">
        <v>8</v>
      </c>
      <c r="AL160" s="140"/>
      <c r="AM160" s="200">
        <v>1.1999999999999999E-3</v>
      </c>
      <c r="AN160" s="156"/>
      <c r="AO160" s="230">
        <v>8.8999999999999999E-3</v>
      </c>
      <c r="AP160" s="223">
        <v>2472</v>
      </c>
      <c r="AQ160" s="223">
        <v>2422</v>
      </c>
      <c r="AR160" s="235">
        <v>0.98</v>
      </c>
      <c r="AS160" s="223">
        <v>1914</v>
      </c>
      <c r="AT160" s="235">
        <v>0.77400000000000002</v>
      </c>
      <c r="AU160" s="223">
        <v>1908</v>
      </c>
      <c r="AV160" s="232">
        <v>0.77200000000000002</v>
      </c>
      <c r="AW160" s="223">
        <v>1399</v>
      </c>
      <c r="AX160" s="223">
        <v>1380</v>
      </c>
      <c r="AY160" s="235">
        <v>0.98599999999999999</v>
      </c>
      <c r="AZ160" s="223">
        <v>1280</v>
      </c>
      <c r="BA160" s="235">
        <v>0.91500000000000004</v>
      </c>
      <c r="BB160" s="223">
        <v>1276</v>
      </c>
      <c r="BC160" s="232">
        <v>0.91200000000000003</v>
      </c>
    </row>
    <row r="161" spans="1:55" x14ac:dyDescent="0.25">
      <c r="A161" s="226">
        <v>1</v>
      </c>
      <c r="B161" s="211" t="s">
        <v>161</v>
      </c>
      <c r="C161" s="211">
        <v>294</v>
      </c>
      <c r="D161" s="211" t="s">
        <v>337</v>
      </c>
      <c r="E161" s="211">
        <v>2092</v>
      </c>
      <c r="F161" s="211">
        <v>2157</v>
      </c>
      <c r="G161" s="211"/>
      <c r="H161" s="220" t="str">
        <f>HYPERLINK("https://map.geo.admin.ch/?zoom=7&amp;E=707700&amp;N=260900&amp;layers=ch.kantone.cadastralwebmap-farbe,ch.swisstopo.amtliches-strassenverzeichnis,ch.bfs.gebaeude_wohnungs_register,KML||https://tinyurl.com/yy7ya4g9/ZH/0294_bdg_erw.kml","KML building")</f>
        <v>KML building</v>
      </c>
      <c r="I161" s="154">
        <v>0</v>
      </c>
      <c r="J161" s="243" t="s">
        <v>2688</v>
      </c>
      <c r="K161" s="153">
        <v>0</v>
      </c>
      <c r="L161" s="64">
        <v>0</v>
      </c>
      <c r="M161" s="64"/>
      <c r="N161" s="200">
        <v>0</v>
      </c>
      <c r="O161" s="155"/>
      <c r="P161" s="63"/>
      <c r="Q161" s="64">
        <v>0</v>
      </c>
      <c r="R161" s="64"/>
      <c r="S161" s="200">
        <v>0</v>
      </c>
      <c r="T161" s="155"/>
      <c r="U161" s="63"/>
      <c r="V161" s="64">
        <v>0</v>
      </c>
      <c r="W161" s="64"/>
      <c r="X161" s="200">
        <v>0</v>
      </c>
      <c r="Y161" s="155"/>
      <c r="Z161" s="63"/>
      <c r="AA161" s="64">
        <v>0</v>
      </c>
      <c r="AB161" s="64"/>
      <c r="AC161" s="200">
        <v>0</v>
      </c>
      <c r="AD161" s="156"/>
      <c r="AE161" s="153"/>
      <c r="AF161" s="140">
        <v>10</v>
      </c>
      <c r="AG161" s="140"/>
      <c r="AH161" s="200">
        <v>4.7999999999999996E-3</v>
      </c>
      <c r="AI161" s="140"/>
      <c r="AJ161" s="153"/>
      <c r="AK161" s="140">
        <v>2</v>
      </c>
      <c r="AL161" s="140"/>
      <c r="AM161" s="200">
        <v>1E-3</v>
      </c>
      <c r="AN161" s="156"/>
      <c r="AO161" s="230">
        <v>5.7999999999999996E-3</v>
      </c>
      <c r="AP161" s="223">
        <v>907</v>
      </c>
      <c r="AQ161" s="223">
        <v>904</v>
      </c>
      <c r="AR161" s="235">
        <v>0.997</v>
      </c>
      <c r="AS161" s="223">
        <v>647</v>
      </c>
      <c r="AT161" s="235">
        <v>0.71299999999999997</v>
      </c>
      <c r="AU161" s="223">
        <v>644</v>
      </c>
      <c r="AV161" s="232">
        <v>0.71</v>
      </c>
      <c r="AW161" s="223">
        <v>445</v>
      </c>
      <c r="AX161" s="223">
        <v>444</v>
      </c>
      <c r="AY161" s="235">
        <v>0.998</v>
      </c>
      <c r="AZ161" s="223">
        <v>398</v>
      </c>
      <c r="BA161" s="235">
        <v>0.89400000000000002</v>
      </c>
      <c r="BB161" s="223">
        <v>397</v>
      </c>
      <c r="BC161" s="232">
        <v>0.89200000000000002</v>
      </c>
    </row>
    <row r="162" spans="1:55" x14ac:dyDescent="0.25">
      <c r="A162" s="226">
        <v>1</v>
      </c>
      <c r="B162" s="211" t="s">
        <v>161</v>
      </c>
      <c r="C162" s="211">
        <v>295</v>
      </c>
      <c r="D162" s="211" t="s">
        <v>338</v>
      </c>
      <c r="E162" s="211">
        <v>5528</v>
      </c>
      <c r="F162" s="211">
        <v>5830</v>
      </c>
      <c r="G162" s="211"/>
      <c r="H162" s="220" t="str">
        <f>HYPERLINK("https://map.geo.admin.ch/?zoom=7&amp;E=687800&amp;N=234900&amp;layers=ch.kantone.cadastralwebmap-farbe,ch.swisstopo.amtliches-strassenverzeichnis,ch.bfs.gebaeude_wohnungs_register,KML||https://tinyurl.com/yy7ya4g9/ZH/0295_bdg_erw.kml","KML building")</f>
        <v>KML building</v>
      </c>
      <c r="I162" s="154">
        <v>0</v>
      </c>
      <c r="J162" s="243" t="s">
        <v>2689</v>
      </c>
      <c r="K162" s="153">
        <v>0</v>
      </c>
      <c r="L162" s="64">
        <v>0</v>
      </c>
      <c r="M162" s="64"/>
      <c r="N162" s="200">
        <v>0</v>
      </c>
      <c r="O162" s="155"/>
      <c r="P162" s="63"/>
      <c r="Q162" s="64">
        <v>0</v>
      </c>
      <c r="R162" s="64"/>
      <c r="S162" s="200">
        <v>0</v>
      </c>
      <c r="T162" s="155"/>
      <c r="U162" s="63"/>
      <c r="V162" s="64">
        <v>0</v>
      </c>
      <c r="W162" s="64"/>
      <c r="X162" s="200">
        <v>0</v>
      </c>
      <c r="Y162" s="155"/>
      <c r="Z162" s="63"/>
      <c r="AA162" s="64">
        <v>3</v>
      </c>
      <c r="AB162" s="64"/>
      <c r="AC162" s="200">
        <v>5.0000000000000001E-4</v>
      </c>
      <c r="AD162" s="156"/>
      <c r="AE162" s="153"/>
      <c r="AF162" s="140">
        <v>16</v>
      </c>
      <c r="AG162" s="140"/>
      <c r="AH162" s="200">
        <v>2.8999999999999998E-3</v>
      </c>
      <c r="AI162" s="140"/>
      <c r="AJ162" s="153"/>
      <c r="AK162" s="140">
        <v>2</v>
      </c>
      <c r="AL162" s="140"/>
      <c r="AM162" s="200">
        <v>4.0000000000000002E-4</v>
      </c>
      <c r="AN162" s="156"/>
      <c r="AO162" s="230">
        <v>3.8E-3</v>
      </c>
      <c r="AP162" s="223">
        <v>1749</v>
      </c>
      <c r="AQ162" s="223">
        <v>1692</v>
      </c>
      <c r="AR162" s="235">
        <v>0.96699999999999997</v>
      </c>
      <c r="AS162" s="223">
        <v>1425</v>
      </c>
      <c r="AT162" s="235">
        <v>0.81499999999999995</v>
      </c>
      <c r="AU162" s="223">
        <v>1416</v>
      </c>
      <c r="AV162" s="232">
        <v>0.81</v>
      </c>
      <c r="AW162" s="223">
        <v>939</v>
      </c>
      <c r="AX162" s="223">
        <v>926</v>
      </c>
      <c r="AY162" s="235">
        <v>0.98599999999999999</v>
      </c>
      <c r="AZ162" s="223">
        <v>897</v>
      </c>
      <c r="BA162" s="235">
        <v>0.95499999999999996</v>
      </c>
      <c r="BB162" s="223">
        <v>894</v>
      </c>
      <c r="BC162" s="232">
        <v>0.95199999999999996</v>
      </c>
    </row>
    <row r="163" spans="1:55" x14ac:dyDescent="0.25">
      <c r="A163" s="226">
        <v>2</v>
      </c>
      <c r="B163" s="211" t="s">
        <v>161</v>
      </c>
      <c r="C163" s="211">
        <v>296</v>
      </c>
      <c r="D163" s="211" t="s">
        <v>339</v>
      </c>
      <c r="E163" s="211">
        <v>4555</v>
      </c>
      <c r="F163" s="211">
        <v>4620</v>
      </c>
      <c r="G163" s="211"/>
      <c r="H163" s="220" t="str">
        <f>HYPERLINK("https://map.geo.admin.ch/?zoom=7&amp;E=694200&amp;N=253700&amp;layers=ch.kantone.cadastralwebmap-farbe,ch.swisstopo.amtliches-strassenverzeichnis,ch.bfs.gebaeude_wohnungs_register,KML||https://tinyurl.com/yy7ya4g9/ZH/0296_bdg_erw.kml","KML building")</f>
        <v>KML building</v>
      </c>
      <c r="I163" s="154">
        <v>99</v>
      </c>
      <c r="J163" s="243" t="s">
        <v>2690</v>
      </c>
      <c r="K163" s="153">
        <v>2.1734357848518113E-2</v>
      </c>
      <c r="L163" s="64">
        <v>0</v>
      </c>
      <c r="M163" s="64"/>
      <c r="N163" s="200">
        <v>0</v>
      </c>
      <c r="O163" s="155"/>
      <c r="P163" s="63"/>
      <c r="Q163" s="64">
        <v>0</v>
      </c>
      <c r="R163" s="64"/>
      <c r="S163" s="200">
        <v>0</v>
      </c>
      <c r="T163" s="155"/>
      <c r="U163" s="63"/>
      <c r="V163" s="64">
        <v>0</v>
      </c>
      <c r="W163" s="64"/>
      <c r="X163" s="200">
        <v>0</v>
      </c>
      <c r="Y163" s="155"/>
      <c r="Z163" s="63"/>
      <c r="AA163" s="64">
        <v>4</v>
      </c>
      <c r="AB163" s="64"/>
      <c r="AC163" s="200">
        <v>8.9999999999999998E-4</v>
      </c>
      <c r="AD163" s="156"/>
      <c r="AE163" s="153"/>
      <c r="AF163" s="140">
        <v>26</v>
      </c>
      <c r="AG163" s="140"/>
      <c r="AH163" s="200">
        <v>5.7000000000000002E-3</v>
      </c>
      <c r="AI163" s="140"/>
      <c r="AJ163" s="153"/>
      <c r="AK163" s="140">
        <v>10</v>
      </c>
      <c r="AL163" s="140"/>
      <c r="AM163" s="200">
        <v>2.2000000000000001E-3</v>
      </c>
      <c r="AN163" s="156"/>
      <c r="AO163" s="230">
        <v>8.8000000000000005E-3</v>
      </c>
      <c r="AP163" s="223">
        <v>1545</v>
      </c>
      <c r="AQ163" s="223">
        <v>1528</v>
      </c>
      <c r="AR163" s="235">
        <v>0.98899999999999999</v>
      </c>
      <c r="AS163" s="223">
        <v>1211</v>
      </c>
      <c r="AT163" s="235">
        <v>0.78400000000000003</v>
      </c>
      <c r="AU163" s="223">
        <v>1196</v>
      </c>
      <c r="AV163" s="232">
        <v>0.77400000000000002</v>
      </c>
      <c r="AW163" s="223">
        <v>796</v>
      </c>
      <c r="AX163" s="223">
        <v>788</v>
      </c>
      <c r="AY163" s="235">
        <v>0.99</v>
      </c>
      <c r="AZ163" s="223">
        <v>733</v>
      </c>
      <c r="BA163" s="235">
        <v>0.92100000000000004</v>
      </c>
      <c r="BB163" s="223">
        <v>726</v>
      </c>
      <c r="BC163" s="232">
        <v>0.91200000000000003</v>
      </c>
    </row>
    <row r="164" spans="1:55" x14ac:dyDescent="0.25">
      <c r="A164" s="226">
        <v>1</v>
      </c>
      <c r="B164" s="211" t="s">
        <v>161</v>
      </c>
      <c r="C164" s="211">
        <v>297</v>
      </c>
      <c r="D164" s="211" t="s">
        <v>340</v>
      </c>
      <c r="E164" s="211">
        <v>3082</v>
      </c>
      <c r="F164" s="211">
        <v>3207</v>
      </c>
      <c r="G164" s="211"/>
      <c r="H164" s="220" t="str">
        <f>HYPERLINK("https://map.geo.admin.ch/?zoom=7&amp;E=708700&amp;N=247300&amp;layers=ch.kantone.cadastralwebmap-farbe,ch.swisstopo.amtliches-strassenverzeichnis,ch.bfs.gebaeude_wohnungs_register,KML||https://tinyurl.com/yy7ya4g9/ZH/0297_bdg_erw.kml","KML building")</f>
        <v>KML building</v>
      </c>
      <c r="I164" s="154">
        <v>0</v>
      </c>
      <c r="J164" s="243" t="s">
        <v>2691</v>
      </c>
      <c r="K164" s="153">
        <v>0</v>
      </c>
      <c r="L164" s="64">
        <v>0</v>
      </c>
      <c r="M164" s="64"/>
      <c r="N164" s="200">
        <v>0</v>
      </c>
      <c r="O164" s="155"/>
      <c r="P164" s="63"/>
      <c r="Q164" s="64">
        <v>0</v>
      </c>
      <c r="R164" s="64"/>
      <c r="S164" s="200">
        <v>0</v>
      </c>
      <c r="T164" s="155"/>
      <c r="U164" s="63"/>
      <c r="V164" s="64">
        <v>0</v>
      </c>
      <c r="W164" s="64"/>
      <c r="X164" s="200">
        <v>0</v>
      </c>
      <c r="Y164" s="155"/>
      <c r="Z164" s="63"/>
      <c r="AA164" s="64">
        <v>0</v>
      </c>
      <c r="AB164" s="64"/>
      <c r="AC164" s="200">
        <v>0</v>
      </c>
      <c r="AD164" s="156"/>
      <c r="AE164" s="153"/>
      <c r="AF164" s="140">
        <v>12</v>
      </c>
      <c r="AG164" s="140"/>
      <c r="AH164" s="200">
        <v>3.8999999999999998E-3</v>
      </c>
      <c r="AI164" s="140"/>
      <c r="AJ164" s="153"/>
      <c r="AK164" s="140">
        <v>1</v>
      </c>
      <c r="AL164" s="140"/>
      <c r="AM164" s="200">
        <v>2.9999999999999997E-4</v>
      </c>
      <c r="AN164" s="156"/>
      <c r="AO164" s="230">
        <v>4.1999999999999997E-3</v>
      </c>
      <c r="AP164" s="223">
        <v>1506</v>
      </c>
      <c r="AQ164" s="223">
        <v>1499</v>
      </c>
      <c r="AR164" s="235">
        <v>0.995</v>
      </c>
      <c r="AS164" s="223">
        <v>1165</v>
      </c>
      <c r="AT164" s="235">
        <v>0.77400000000000002</v>
      </c>
      <c r="AU164" s="223">
        <v>1164</v>
      </c>
      <c r="AV164" s="232">
        <v>0.77300000000000002</v>
      </c>
      <c r="AW164" s="223">
        <v>749</v>
      </c>
      <c r="AX164" s="223">
        <v>745</v>
      </c>
      <c r="AY164" s="235">
        <v>0.995</v>
      </c>
      <c r="AZ164" s="223">
        <v>718</v>
      </c>
      <c r="BA164" s="235">
        <v>0.95899999999999996</v>
      </c>
      <c r="BB164" s="223">
        <v>717</v>
      </c>
      <c r="BC164" s="232">
        <v>0.95699999999999996</v>
      </c>
    </row>
    <row r="165" spans="1:55" x14ac:dyDescent="0.25">
      <c r="A165" s="226">
        <v>1</v>
      </c>
      <c r="B165" s="211" t="s">
        <v>161</v>
      </c>
      <c r="C165" s="211">
        <v>298</v>
      </c>
      <c r="D165" s="211" t="s">
        <v>341</v>
      </c>
      <c r="E165" s="211">
        <v>3204</v>
      </c>
      <c r="F165" s="211">
        <v>3275</v>
      </c>
      <c r="G165" s="211"/>
      <c r="H165" s="220" t="str">
        <f>HYPERLINK("https://map.geo.admin.ch/?zoom=7&amp;E=701700&amp;N=264300&amp;layers=ch.kantone.cadastralwebmap-farbe,ch.swisstopo.amtliches-strassenverzeichnis,ch.bfs.gebaeude_wohnungs_register,KML||https://tinyurl.com/yy7ya4g9/ZH/0298_bdg_erw.kml","KML building")</f>
        <v>KML building</v>
      </c>
      <c r="I165" s="154">
        <v>4</v>
      </c>
      <c r="J165" s="243" t="s">
        <v>2692</v>
      </c>
      <c r="K165" s="153">
        <v>1.2484394506866417E-3</v>
      </c>
      <c r="L165" s="64">
        <v>0</v>
      </c>
      <c r="M165" s="64"/>
      <c r="N165" s="200">
        <v>0</v>
      </c>
      <c r="O165" s="155"/>
      <c r="P165" s="63"/>
      <c r="Q165" s="64">
        <v>0</v>
      </c>
      <c r="R165" s="64"/>
      <c r="S165" s="200">
        <v>0</v>
      </c>
      <c r="T165" s="155"/>
      <c r="U165" s="63"/>
      <c r="V165" s="64">
        <v>0</v>
      </c>
      <c r="W165" s="64"/>
      <c r="X165" s="200">
        <v>0</v>
      </c>
      <c r="Y165" s="155"/>
      <c r="Z165" s="63"/>
      <c r="AA165" s="64">
        <v>0</v>
      </c>
      <c r="AB165" s="64"/>
      <c r="AC165" s="200">
        <v>0</v>
      </c>
      <c r="AD165" s="156"/>
      <c r="AE165" s="153"/>
      <c r="AF165" s="140">
        <v>8</v>
      </c>
      <c r="AG165" s="140"/>
      <c r="AH165" s="200">
        <v>2.5000000000000001E-3</v>
      </c>
      <c r="AI165" s="140"/>
      <c r="AJ165" s="153"/>
      <c r="AK165" s="140">
        <v>6</v>
      </c>
      <c r="AL165" s="140"/>
      <c r="AM165" s="200">
        <v>1.9E-3</v>
      </c>
      <c r="AN165" s="156"/>
      <c r="AO165" s="230">
        <v>4.4000000000000003E-3</v>
      </c>
      <c r="AP165" s="223">
        <v>1265</v>
      </c>
      <c r="AQ165" s="223">
        <v>1256</v>
      </c>
      <c r="AR165" s="235">
        <v>0.99299999999999999</v>
      </c>
      <c r="AS165" s="223">
        <v>944</v>
      </c>
      <c r="AT165" s="235">
        <v>0.746</v>
      </c>
      <c r="AU165" s="223">
        <v>938</v>
      </c>
      <c r="AV165" s="232">
        <v>0.74199999999999999</v>
      </c>
      <c r="AW165" s="223">
        <v>568</v>
      </c>
      <c r="AX165" s="223">
        <v>566</v>
      </c>
      <c r="AY165" s="235">
        <v>0.996</v>
      </c>
      <c r="AZ165" s="223">
        <v>509</v>
      </c>
      <c r="BA165" s="235">
        <v>0.89600000000000002</v>
      </c>
      <c r="BB165" s="223">
        <v>507</v>
      </c>
      <c r="BC165" s="232">
        <v>0.89300000000000002</v>
      </c>
    </row>
    <row r="166" spans="1:55" x14ac:dyDescent="0.25">
      <c r="AO166" s="231"/>
      <c r="AR166" s="235"/>
      <c r="AT166" s="235"/>
      <c r="AV166" s="232"/>
      <c r="AY166" s="235"/>
      <c r="BA166" s="235"/>
      <c r="BC166" s="232"/>
    </row>
    <row r="167" spans="1:55" x14ac:dyDescent="0.25">
      <c r="AO167" s="231"/>
      <c r="AR167" s="235"/>
      <c r="AT167" s="235"/>
      <c r="AV167" s="232"/>
      <c r="AY167" s="235"/>
      <c r="BA167" s="235"/>
      <c r="BC167" s="232"/>
    </row>
    <row r="168" spans="1:55" x14ac:dyDescent="0.25">
      <c r="AO168" s="231"/>
      <c r="AR168" s="235"/>
      <c r="AT168" s="235"/>
      <c r="AV168" s="232"/>
      <c r="AY168" s="235"/>
      <c r="BA168" s="235"/>
      <c r="BC168" s="232"/>
    </row>
    <row r="169" spans="1:55" x14ac:dyDescent="0.25">
      <c r="V169" s="29" t="s">
        <v>1971</v>
      </c>
      <c r="AO169" s="231"/>
      <c r="AR169" s="235"/>
      <c r="AT169" s="235"/>
      <c r="AV169" s="232"/>
      <c r="AY169" s="235"/>
      <c r="BA169" s="235"/>
      <c r="BC169" s="232"/>
    </row>
    <row r="170" spans="1:55" x14ac:dyDescent="0.25">
      <c r="V170" s="29" t="s">
        <v>1972</v>
      </c>
      <c r="AO170" s="231"/>
      <c r="AR170" s="235"/>
      <c r="AT170" s="235"/>
      <c r="AV170" s="232"/>
      <c r="AY170" s="235"/>
      <c r="BA170" s="235"/>
      <c r="BC170" s="232"/>
    </row>
    <row r="171" spans="1:55" x14ac:dyDescent="0.25">
      <c r="AO171" s="231"/>
      <c r="AR171" s="235"/>
      <c r="AT171" s="235"/>
      <c r="AV171" s="232"/>
      <c r="AY171" s="235"/>
      <c r="BA171" s="235"/>
      <c r="BC171" s="232"/>
    </row>
    <row r="172" spans="1:55" x14ac:dyDescent="0.25">
      <c r="AO172" s="231"/>
      <c r="AR172" s="235"/>
      <c r="AT172" s="235"/>
      <c r="AV172" s="232"/>
      <c r="AY172" s="235"/>
      <c r="BA172" s="235"/>
      <c r="BC172" s="232"/>
    </row>
    <row r="173" spans="1:55" x14ac:dyDescent="0.25">
      <c r="AO173" s="231"/>
      <c r="AR173" s="235"/>
      <c r="AT173" s="235"/>
      <c r="AV173" s="232"/>
      <c r="AY173" s="235"/>
      <c r="BA173" s="235"/>
      <c r="BC173" s="232"/>
    </row>
    <row r="174" spans="1:55" x14ac:dyDescent="0.25">
      <c r="AO174" s="231"/>
      <c r="AR174" s="235"/>
      <c r="AT174" s="235"/>
      <c r="AV174" s="232"/>
      <c r="AY174" s="235"/>
      <c r="BA174" s="235"/>
      <c r="BC174" s="232"/>
    </row>
    <row r="175" spans="1:55" x14ac:dyDescent="0.25">
      <c r="AO175" s="231"/>
      <c r="AR175" s="235"/>
      <c r="AT175" s="235"/>
      <c r="AV175" s="232"/>
      <c r="AY175" s="235"/>
      <c r="BA175" s="235"/>
      <c r="BC175" s="232"/>
    </row>
    <row r="176" spans="1:55" x14ac:dyDescent="0.25">
      <c r="AO176" s="231"/>
      <c r="AR176" s="235"/>
      <c r="AT176" s="235"/>
      <c r="AV176" s="232"/>
      <c r="AY176" s="235"/>
      <c r="BA176" s="235"/>
      <c r="BC176" s="232"/>
    </row>
    <row r="177" spans="41:55" x14ac:dyDescent="0.25">
      <c r="AO177" s="231"/>
      <c r="AR177" s="235"/>
      <c r="AT177" s="235"/>
      <c r="AV177" s="232"/>
      <c r="AY177" s="235"/>
      <c r="BA177" s="235"/>
      <c r="BC177" s="232"/>
    </row>
    <row r="178" spans="41:55" x14ac:dyDescent="0.25">
      <c r="AO178" s="231"/>
      <c r="AR178" s="235"/>
      <c r="AT178" s="235"/>
      <c r="AV178" s="232"/>
      <c r="AY178" s="235"/>
      <c r="BA178" s="235"/>
      <c r="BC178" s="232"/>
    </row>
    <row r="179" spans="41:55" x14ac:dyDescent="0.25">
      <c r="AO179" s="231"/>
      <c r="AR179" s="235"/>
      <c r="AT179" s="235"/>
      <c r="AV179" s="232"/>
      <c r="AY179" s="235"/>
      <c r="BA179" s="235"/>
      <c r="BC179" s="232"/>
    </row>
    <row r="180" spans="41:55" x14ac:dyDescent="0.25">
      <c r="AO180" s="231"/>
      <c r="AR180" s="235"/>
      <c r="AT180" s="235"/>
      <c r="AV180" s="232"/>
      <c r="AY180" s="235"/>
      <c r="BA180" s="235"/>
      <c r="BC180" s="232"/>
    </row>
    <row r="181" spans="41:55" x14ac:dyDescent="0.25">
      <c r="AO181" s="231"/>
      <c r="AR181" s="235"/>
      <c r="AT181" s="235"/>
      <c r="AV181" s="232"/>
      <c r="AY181" s="235"/>
      <c r="BA181" s="235"/>
      <c r="BC181" s="232"/>
    </row>
    <row r="182" spans="41:55" x14ac:dyDescent="0.25">
      <c r="AO182" s="231"/>
      <c r="AR182" s="235"/>
      <c r="AT182" s="235"/>
      <c r="AV182" s="232"/>
      <c r="AY182" s="235"/>
      <c r="BA182" s="235"/>
      <c r="BC182" s="232"/>
    </row>
    <row r="183" spans="41:55" x14ac:dyDescent="0.25">
      <c r="AO183" s="231"/>
      <c r="AR183" s="235"/>
      <c r="AT183" s="235"/>
      <c r="AV183" s="232"/>
      <c r="AY183" s="235"/>
      <c r="BA183" s="235"/>
      <c r="BC183" s="232"/>
    </row>
    <row r="184" spans="41:55" x14ac:dyDescent="0.25">
      <c r="AO184" s="231"/>
      <c r="AR184" s="235"/>
      <c r="AT184" s="235"/>
      <c r="AV184" s="232"/>
      <c r="AY184" s="235"/>
      <c r="BA184" s="235"/>
      <c r="BC184" s="232"/>
    </row>
    <row r="185" spans="41:55" x14ac:dyDescent="0.25">
      <c r="AO185" s="231"/>
      <c r="AR185" s="235"/>
      <c r="AT185" s="235"/>
      <c r="AV185" s="232"/>
      <c r="AY185" s="235"/>
      <c r="BA185" s="235"/>
      <c r="BC185" s="232"/>
    </row>
    <row r="186" spans="41:55" x14ac:dyDescent="0.25">
      <c r="AO186" s="231"/>
      <c r="AR186" s="235"/>
      <c r="AT186" s="235"/>
      <c r="AV186" s="232"/>
      <c r="AY186" s="235"/>
      <c r="BA186" s="235"/>
      <c r="BC186" s="232"/>
    </row>
    <row r="187" spans="41:55" x14ac:dyDescent="0.25">
      <c r="AO187" s="231"/>
      <c r="AR187" s="235"/>
      <c r="AT187" s="235"/>
      <c r="AV187" s="232"/>
      <c r="AY187" s="235"/>
      <c r="BA187" s="235"/>
      <c r="BC187" s="232"/>
    </row>
    <row r="188" spans="41:55" x14ac:dyDescent="0.25">
      <c r="AO188" s="231"/>
      <c r="AR188" s="235"/>
      <c r="AT188" s="235"/>
      <c r="AV188" s="232"/>
      <c r="AY188" s="235"/>
      <c r="BA188" s="235"/>
      <c r="BC188" s="232"/>
    </row>
    <row r="189" spans="41:55" x14ac:dyDescent="0.25">
      <c r="AO189" s="231"/>
      <c r="AR189" s="235"/>
      <c r="AT189" s="235"/>
      <c r="AV189" s="232"/>
      <c r="AY189" s="235"/>
      <c r="BA189" s="235"/>
      <c r="BC189" s="232"/>
    </row>
    <row r="190" spans="41:55" x14ac:dyDescent="0.25">
      <c r="AO190" s="231"/>
      <c r="AR190" s="235"/>
      <c r="AT190" s="235"/>
      <c r="AV190" s="232"/>
      <c r="AY190" s="235"/>
      <c r="BA190" s="235"/>
      <c r="BC190" s="232"/>
    </row>
    <row r="191" spans="41:55" x14ac:dyDescent="0.25">
      <c r="AO191" s="231"/>
      <c r="AR191" s="235"/>
      <c r="AT191" s="235"/>
      <c r="AV191" s="232"/>
      <c r="AY191" s="235"/>
      <c r="BA191" s="235"/>
      <c r="BC191" s="232"/>
    </row>
    <row r="192" spans="41:55" x14ac:dyDescent="0.25">
      <c r="AO192" s="231"/>
      <c r="AR192" s="235"/>
      <c r="AT192" s="235"/>
      <c r="AV192" s="232"/>
      <c r="AY192" s="235"/>
      <c r="BA192" s="235"/>
      <c r="BC192" s="232"/>
    </row>
    <row r="193" spans="41:55" x14ac:dyDescent="0.25">
      <c r="AO193" s="231"/>
      <c r="AR193" s="235"/>
      <c r="AT193" s="235"/>
      <c r="AV193" s="232"/>
      <c r="AY193" s="235"/>
      <c r="BA193" s="235"/>
      <c r="BC193" s="232"/>
    </row>
    <row r="194" spans="41:55" x14ac:dyDescent="0.25">
      <c r="AO194" s="231"/>
      <c r="AR194" s="235"/>
      <c r="AT194" s="235"/>
      <c r="AV194" s="232"/>
      <c r="AY194" s="235"/>
      <c r="BA194" s="235"/>
      <c r="BC194" s="232"/>
    </row>
    <row r="195" spans="41:55" x14ac:dyDescent="0.25">
      <c r="AO195" s="231"/>
      <c r="AR195" s="235"/>
      <c r="AT195" s="235"/>
      <c r="AV195" s="232"/>
      <c r="AY195" s="235"/>
      <c r="BA195" s="235"/>
      <c r="BC195" s="232"/>
    </row>
    <row r="196" spans="41:55" x14ac:dyDescent="0.25">
      <c r="AO196" s="231"/>
      <c r="AR196" s="235"/>
      <c r="AT196" s="235"/>
      <c r="AV196" s="232"/>
      <c r="AY196" s="235"/>
      <c r="BA196" s="235"/>
      <c r="BC196" s="232"/>
    </row>
    <row r="197" spans="41:55" x14ac:dyDescent="0.25">
      <c r="AO197" s="231"/>
      <c r="AR197" s="235"/>
      <c r="AT197" s="235"/>
      <c r="AV197" s="232"/>
      <c r="AY197" s="235"/>
      <c r="BA197" s="235"/>
      <c r="BC197" s="232"/>
    </row>
    <row r="198" spans="41:55" x14ac:dyDescent="0.25">
      <c r="AO198" s="231"/>
      <c r="AR198" s="235"/>
      <c r="AT198" s="235"/>
      <c r="AV198" s="232"/>
      <c r="AY198" s="235"/>
      <c r="BA198" s="235"/>
      <c r="BC198" s="232"/>
    </row>
    <row r="199" spans="41:55" x14ac:dyDescent="0.25">
      <c r="AO199" s="231"/>
      <c r="AR199" s="235"/>
      <c r="AT199" s="235"/>
      <c r="AV199" s="232"/>
      <c r="AY199" s="235"/>
      <c r="BA199" s="235"/>
      <c r="BC199" s="232"/>
    </row>
    <row r="200" spans="41:55" x14ac:dyDescent="0.25">
      <c r="AO200" s="231"/>
      <c r="AR200" s="235"/>
      <c r="AT200" s="235"/>
      <c r="AV200" s="232"/>
      <c r="AY200" s="235"/>
      <c r="BA200" s="235"/>
      <c r="BC200" s="232"/>
    </row>
    <row r="201" spans="41:55" x14ac:dyDescent="0.25">
      <c r="AO201" s="231"/>
      <c r="AR201" s="235"/>
      <c r="AT201" s="235"/>
      <c r="AV201" s="232"/>
      <c r="AY201" s="235"/>
      <c r="BA201" s="235"/>
      <c r="BC201" s="232"/>
    </row>
    <row r="202" spans="41:55" x14ac:dyDescent="0.25">
      <c r="AO202" s="231"/>
      <c r="AR202" s="235"/>
      <c r="AT202" s="235"/>
      <c r="AV202" s="232"/>
      <c r="AY202" s="235"/>
      <c r="BA202" s="235"/>
      <c r="BC202" s="232"/>
    </row>
    <row r="203" spans="41:55" x14ac:dyDescent="0.25">
      <c r="AO203" s="231"/>
      <c r="AR203" s="235"/>
      <c r="AT203" s="235"/>
      <c r="AV203" s="232"/>
      <c r="AY203" s="235"/>
      <c r="BA203" s="235"/>
      <c r="BC203" s="232"/>
    </row>
    <row r="204" spans="41:55" x14ac:dyDescent="0.25">
      <c r="AO204" s="231"/>
      <c r="AR204" s="235"/>
      <c r="AT204" s="235"/>
      <c r="AV204" s="232"/>
      <c r="AY204" s="235"/>
      <c r="BA204" s="235"/>
      <c r="BC204" s="232"/>
    </row>
    <row r="205" spans="41:55" x14ac:dyDescent="0.25">
      <c r="AO205" s="231"/>
      <c r="AR205" s="235"/>
      <c r="AT205" s="235"/>
      <c r="AV205" s="232"/>
      <c r="AY205" s="235"/>
      <c r="BA205" s="235"/>
      <c r="BC205" s="232"/>
    </row>
    <row r="206" spans="41:55" x14ac:dyDescent="0.25">
      <c r="AO206" s="231"/>
      <c r="AR206" s="235"/>
      <c r="AT206" s="235"/>
      <c r="AV206" s="232"/>
      <c r="AY206" s="235"/>
      <c r="BA206" s="235"/>
      <c r="BC206" s="232"/>
    </row>
    <row r="207" spans="41:55" x14ac:dyDescent="0.25">
      <c r="AO207" s="231"/>
      <c r="AR207" s="235"/>
      <c r="AT207" s="235"/>
      <c r="AV207" s="232"/>
      <c r="AY207" s="235"/>
      <c r="BA207" s="235"/>
      <c r="BC207" s="232"/>
    </row>
    <row r="208" spans="41:55" x14ac:dyDescent="0.25">
      <c r="AO208" s="231"/>
      <c r="AR208" s="235"/>
      <c r="AT208" s="235"/>
      <c r="AV208" s="232"/>
      <c r="AY208" s="235"/>
      <c r="BA208" s="235"/>
      <c r="BC208" s="232"/>
    </row>
    <row r="209" spans="41:55" x14ac:dyDescent="0.25">
      <c r="AO209" s="231"/>
      <c r="AR209" s="235"/>
      <c r="AT209" s="235"/>
      <c r="AV209" s="232"/>
      <c r="AY209" s="235"/>
      <c r="BA209" s="235"/>
      <c r="BC209" s="232"/>
    </row>
    <row r="210" spans="41:55" x14ac:dyDescent="0.25">
      <c r="AO210" s="231"/>
      <c r="AR210" s="235"/>
      <c r="AT210" s="235"/>
      <c r="AV210" s="232"/>
      <c r="AY210" s="235"/>
      <c r="BA210" s="235"/>
      <c r="BC210" s="232"/>
    </row>
    <row r="211" spans="41:55" x14ac:dyDescent="0.25">
      <c r="AO211" s="231"/>
      <c r="AR211" s="235"/>
      <c r="AT211" s="235"/>
      <c r="AV211" s="232"/>
      <c r="AY211" s="235"/>
      <c r="BA211" s="235"/>
      <c r="BC211" s="232"/>
    </row>
    <row r="212" spans="41:55" x14ac:dyDescent="0.25">
      <c r="AO212" s="231"/>
      <c r="AR212" s="235"/>
      <c r="AT212" s="235"/>
      <c r="AV212" s="232"/>
      <c r="AY212" s="235"/>
      <c r="BA212" s="235"/>
      <c r="BC212" s="232"/>
    </row>
    <row r="213" spans="41:55" x14ac:dyDescent="0.25">
      <c r="AO213" s="231"/>
      <c r="AR213" s="235"/>
      <c r="AT213" s="235"/>
      <c r="AV213" s="232"/>
      <c r="AY213" s="235"/>
      <c r="BA213" s="235"/>
      <c r="BC213" s="232"/>
    </row>
    <row r="214" spans="41:55" x14ac:dyDescent="0.25">
      <c r="AO214" s="231"/>
      <c r="AR214" s="235"/>
      <c r="AT214" s="235"/>
      <c r="AV214" s="232"/>
      <c r="AY214" s="235"/>
      <c r="BA214" s="235"/>
      <c r="BC214" s="232"/>
    </row>
    <row r="215" spans="41:55" x14ac:dyDescent="0.25">
      <c r="AO215" s="231"/>
      <c r="AR215" s="235"/>
      <c r="AT215" s="235"/>
      <c r="AV215" s="232"/>
      <c r="AY215" s="235"/>
      <c r="BA215" s="235"/>
      <c r="BC215" s="232"/>
    </row>
    <row r="216" spans="41:55" x14ac:dyDescent="0.25">
      <c r="AO216" s="231"/>
      <c r="AR216" s="235"/>
      <c r="AT216" s="235"/>
      <c r="AV216" s="232"/>
      <c r="AY216" s="235"/>
      <c r="BA216" s="235"/>
      <c r="BC216" s="232"/>
    </row>
    <row r="217" spans="41:55" x14ac:dyDescent="0.25">
      <c r="AO217" s="231"/>
      <c r="AR217" s="235"/>
      <c r="AT217" s="235"/>
      <c r="AV217" s="232"/>
      <c r="AY217" s="235"/>
      <c r="BA217" s="235"/>
      <c r="BC217" s="232"/>
    </row>
    <row r="218" spans="41:55" x14ac:dyDescent="0.25">
      <c r="AO218" s="231"/>
      <c r="AR218" s="235"/>
      <c r="AT218" s="235"/>
      <c r="AV218" s="232"/>
      <c r="AY218" s="235"/>
      <c r="BA218" s="235"/>
      <c r="BC218" s="232"/>
    </row>
    <row r="219" spans="41:55" x14ac:dyDescent="0.25">
      <c r="AO219" s="231"/>
      <c r="AR219" s="235"/>
      <c r="AT219" s="235"/>
      <c r="AV219" s="232"/>
      <c r="AY219" s="235"/>
      <c r="BA219" s="235"/>
      <c r="BC219" s="232"/>
    </row>
    <row r="220" spans="41:55" x14ac:dyDescent="0.25">
      <c r="AO220" s="231"/>
      <c r="AR220" s="235"/>
      <c r="AT220" s="235"/>
      <c r="AV220" s="232"/>
      <c r="AY220" s="235"/>
      <c r="BA220" s="235"/>
      <c r="BC220" s="232"/>
    </row>
    <row r="221" spans="41:55" x14ac:dyDescent="0.25">
      <c r="AO221" s="231"/>
      <c r="AR221" s="235"/>
      <c r="AT221" s="235"/>
      <c r="AV221" s="232"/>
      <c r="AY221" s="235"/>
      <c r="BA221" s="235"/>
      <c r="BC221" s="232"/>
    </row>
    <row r="222" spans="41:55" x14ac:dyDescent="0.25">
      <c r="AO222" s="231"/>
      <c r="AR222" s="235"/>
      <c r="AT222" s="235"/>
      <c r="AV222" s="232"/>
      <c r="AY222" s="235"/>
      <c r="BA222" s="235"/>
      <c r="BC222" s="232"/>
    </row>
    <row r="223" spans="41:55" x14ac:dyDescent="0.25">
      <c r="AO223" s="231"/>
      <c r="AR223" s="235"/>
      <c r="AT223" s="235"/>
      <c r="AV223" s="232"/>
      <c r="AY223" s="235"/>
      <c r="BA223" s="235"/>
      <c r="BC223" s="232"/>
    </row>
    <row r="224" spans="41:55" x14ac:dyDescent="0.25">
      <c r="AO224" s="231"/>
      <c r="AR224" s="235"/>
      <c r="AT224" s="235"/>
      <c r="AV224" s="232"/>
      <c r="AY224" s="235"/>
      <c r="BA224" s="235"/>
      <c r="BC224" s="232"/>
    </row>
    <row r="225" spans="41:55" x14ac:dyDescent="0.25">
      <c r="AO225" s="231"/>
      <c r="AR225" s="235"/>
      <c r="AT225" s="235"/>
      <c r="AV225" s="232"/>
      <c r="AY225" s="235"/>
      <c r="BA225" s="235"/>
      <c r="BC225" s="232"/>
    </row>
    <row r="226" spans="41:55" x14ac:dyDescent="0.25">
      <c r="AO226" s="231"/>
      <c r="AR226" s="235"/>
      <c r="AT226" s="235"/>
      <c r="AV226" s="232"/>
      <c r="AY226" s="235"/>
      <c r="BA226" s="235"/>
      <c r="BC226" s="232"/>
    </row>
    <row r="227" spans="41:55" x14ac:dyDescent="0.25">
      <c r="AO227" s="231"/>
      <c r="AR227" s="235"/>
      <c r="AT227" s="235"/>
      <c r="AV227" s="232"/>
      <c r="AY227" s="235"/>
      <c r="BA227" s="235"/>
      <c r="BC227" s="232"/>
    </row>
    <row r="228" spans="41:55" x14ac:dyDescent="0.25">
      <c r="AO228" s="231"/>
      <c r="AR228" s="235"/>
      <c r="AT228" s="235"/>
      <c r="AV228" s="232"/>
      <c r="AY228" s="235"/>
      <c r="BA228" s="235"/>
      <c r="BC228" s="232"/>
    </row>
    <row r="229" spans="41:55" x14ac:dyDescent="0.25">
      <c r="AO229" s="231"/>
      <c r="AR229" s="235"/>
      <c r="AT229" s="235"/>
      <c r="AV229" s="232"/>
      <c r="AY229" s="235"/>
      <c r="BA229" s="235"/>
      <c r="BC229" s="232"/>
    </row>
    <row r="230" spans="41:55" x14ac:dyDescent="0.25">
      <c r="AO230" s="231"/>
      <c r="AR230" s="235"/>
      <c r="AT230" s="235"/>
      <c r="AV230" s="232"/>
      <c r="AY230" s="235"/>
      <c r="BA230" s="235"/>
      <c r="BC230" s="232"/>
    </row>
    <row r="231" spans="41:55" x14ac:dyDescent="0.25">
      <c r="AO231" s="231"/>
      <c r="AR231" s="235"/>
      <c r="AT231" s="235"/>
      <c r="AV231" s="232"/>
      <c r="AY231" s="235"/>
      <c r="BA231" s="235"/>
      <c r="BC231" s="232"/>
    </row>
    <row r="232" spans="41:55" x14ac:dyDescent="0.25">
      <c r="AO232" s="231"/>
      <c r="AR232" s="235"/>
      <c r="AT232" s="235"/>
      <c r="AV232" s="232"/>
      <c r="AY232" s="235"/>
      <c r="BA232" s="235"/>
      <c r="BC232" s="232"/>
    </row>
    <row r="233" spans="41:55" x14ac:dyDescent="0.25">
      <c r="AO233" s="231"/>
      <c r="AR233" s="235"/>
      <c r="AT233" s="235"/>
      <c r="AV233" s="232"/>
      <c r="AY233" s="235"/>
      <c r="BA233" s="235"/>
      <c r="BC233" s="232"/>
    </row>
    <row r="234" spans="41:55" x14ac:dyDescent="0.25">
      <c r="AO234" s="231"/>
      <c r="AR234" s="235"/>
      <c r="AT234" s="235"/>
      <c r="AV234" s="232"/>
      <c r="AY234" s="235"/>
      <c r="BA234" s="235"/>
      <c r="BC234" s="232"/>
    </row>
    <row r="235" spans="41:55" x14ac:dyDescent="0.25">
      <c r="AO235" s="231"/>
      <c r="AR235" s="235"/>
      <c r="AT235" s="235"/>
      <c r="AV235" s="232"/>
      <c r="AY235" s="235"/>
      <c r="BA235" s="235"/>
      <c r="BC235" s="232"/>
    </row>
    <row r="236" spans="41:55" x14ac:dyDescent="0.25">
      <c r="AO236" s="231"/>
      <c r="AR236" s="235"/>
      <c r="AT236" s="235"/>
      <c r="AV236" s="232"/>
      <c r="AY236" s="235"/>
      <c r="BA236" s="235"/>
      <c r="BC236" s="232"/>
    </row>
    <row r="237" spans="41:55" x14ac:dyDescent="0.25">
      <c r="AO237" s="231"/>
      <c r="AR237" s="235"/>
      <c r="AT237" s="235"/>
      <c r="AV237" s="232"/>
      <c r="AY237" s="235"/>
      <c r="BA237" s="235"/>
      <c r="BC237" s="232"/>
    </row>
    <row r="238" spans="41:55" x14ac:dyDescent="0.25">
      <c r="AO238" s="231"/>
      <c r="AR238" s="235"/>
      <c r="AT238" s="235"/>
      <c r="AV238" s="232"/>
      <c r="AY238" s="235"/>
      <c r="BA238" s="235"/>
      <c r="BC238" s="232"/>
    </row>
    <row r="239" spans="41:55" x14ac:dyDescent="0.25">
      <c r="AO239" s="231"/>
      <c r="AR239" s="235"/>
      <c r="AT239" s="235"/>
      <c r="AV239" s="232"/>
      <c r="AY239" s="235"/>
      <c r="BA239" s="235"/>
      <c r="BC239" s="232"/>
    </row>
    <row r="240" spans="41:55" x14ac:dyDescent="0.25">
      <c r="AO240" s="231"/>
      <c r="AR240" s="235"/>
      <c r="AT240" s="235"/>
      <c r="AV240" s="232"/>
      <c r="AY240" s="235"/>
      <c r="BA240" s="235"/>
      <c r="BC240" s="232"/>
    </row>
    <row r="241" spans="41:55" x14ac:dyDescent="0.25">
      <c r="AO241" s="231"/>
      <c r="AR241" s="235"/>
      <c r="AT241" s="235"/>
      <c r="AV241" s="232"/>
      <c r="AY241" s="235"/>
      <c r="BA241" s="235"/>
      <c r="BC241" s="232"/>
    </row>
    <row r="242" spans="41:55" x14ac:dyDescent="0.25">
      <c r="AO242" s="231"/>
      <c r="AR242" s="235"/>
      <c r="AT242" s="235"/>
      <c r="AV242" s="232"/>
      <c r="AY242" s="235"/>
      <c r="BA242" s="235"/>
      <c r="BC242" s="232"/>
    </row>
    <row r="243" spans="41:55" x14ac:dyDescent="0.25">
      <c r="AO243" s="231"/>
      <c r="AR243" s="235"/>
      <c r="AT243" s="235"/>
      <c r="AV243" s="232"/>
      <c r="AY243" s="235"/>
      <c r="BA243" s="235"/>
      <c r="BC243" s="232"/>
    </row>
    <row r="244" spans="41:55" x14ac:dyDescent="0.25">
      <c r="AO244" s="231"/>
      <c r="AR244" s="235"/>
      <c r="AT244" s="235"/>
      <c r="AV244" s="232"/>
      <c r="AY244" s="235"/>
      <c r="BA244" s="235"/>
      <c r="BC244" s="232"/>
    </row>
    <row r="245" spans="41:55" x14ac:dyDescent="0.25">
      <c r="AO245" s="231"/>
      <c r="AR245" s="235"/>
      <c r="AT245" s="235"/>
      <c r="AV245" s="232"/>
      <c r="AY245" s="235"/>
      <c r="BA245" s="235"/>
      <c r="BC245" s="232"/>
    </row>
    <row r="246" spans="41:55" x14ac:dyDescent="0.25">
      <c r="AO246" s="231"/>
      <c r="AR246" s="235"/>
      <c r="AT246" s="235"/>
      <c r="AV246" s="232"/>
      <c r="AY246" s="235"/>
      <c r="BA246" s="235"/>
      <c r="BC246" s="232"/>
    </row>
    <row r="247" spans="41:55" x14ac:dyDescent="0.25">
      <c r="AO247" s="231"/>
      <c r="AR247" s="235"/>
      <c r="AT247" s="235"/>
      <c r="AV247" s="232"/>
      <c r="AY247" s="235"/>
      <c r="BA247" s="235"/>
      <c r="BC247" s="232"/>
    </row>
    <row r="248" spans="41:55" x14ac:dyDescent="0.25">
      <c r="AO248" s="231"/>
      <c r="AR248" s="235"/>
      <c r="AT248" s="235"/>
      <c r="AV248" s="232"/>
      <c r="AY248" s="235"/>
      <c r="BA248" s="235"/>
      <c r="BC248" s="232"/>
    </row>
    <row r="249" spans="41:55" x14ac:dyDescent="0.25">
      <c r="AO249" s="231"/>
      <c r="AR249" s="235"/>
      <c r="AT249" s="235"/>
      <c r="AV249" s="232"/>
      <c r="AY249" s="235"/>
      <c r="BA249" s="235"/>
      <c r="BC249" s="232"/>
    </row>
    <row r="250" spans="41:55" x14ac:dyDescent="0.25">
      <c r="AO250" s="231"/>
      <c r="AR250" s="235"/>
      <c r="AT250" s="235"/>
      <c r="AV250" s="232"/>
      <c r="AY250" s="235"/>
      <c r="BA250" s="235"/>
      <c r="BC250" s="232"/>
    </row>
    <row r="251" spans="41:55" x14ac:dyDescent="0.25">
      <c r="AO251" s="231"/>
      <c r="AR251" s="235"/>
      <c r="AT251" s="235"/>
      <c r="AV251" s="232"/>
      <c r="AY251" s="235"/>
      <c r="BA251" s="235"/>
      <c r="BC251" s="232"/>
    </row>
    <row r="252" spans="41:55" x14ac:dyDescent="0.25">
      <c r="AO252" s="231"/>
      <c r="AR252" s="235"/>
      <c r="AT252" s="235"/>
      <c r="AV252" s="232"/>
      <c r="AY252" s="235"/>
      <c r="BA252" s="235"/>
      <c r="BC252" s="232"/>
    </row>
    <row r="253" spans="41:55" x14ac:dyDescent="0.25">
      <c r="AO253" s="231"/>
      <c r="AR253" s="235"/>
      <c r="AT253" s="235"/>
      <c r="AV253" s="232"/>
      <c r="AY253" s="235"/>
      <c r="BA253" s="235"/>
      <c r="BC253" s="232"/>
    </row>
    <row r="254" spans="41:55" x14ac:dyDescent="0.25">
      <c r="AO254" s="231"/>
      <c r="AR254" s="235"/>
      <c r="AT254" s="235"/>
      <c r="AV254" s="232"/>
      <c r="AY254" s="235"/>
      <c r="BA254" s="235"/>
      <c r="BC254" s="232"/>
    </row>
    <row r="255" spans="41:55" x14ac:dyDescent="0.25">
      <c r="AO255" s="231"/>
      <c r="AR255" s="235"/>
      <c r="AT255" s="235"/>
      <c r="AV255" s="232"/>
      <c r="AY255" s="235"/>
      <c r="BA255" s="235"/>
      <c r="BC255" s="232"/>
    </row>
    <row r="256" spans="41:55" x14ac:dyDescent="0.25">
      <c r="AO256" s="231"/>
      <c r="AR256" s="235"/>
      <c r="AT256" s="235"/>
      <c r="AV256" s="232"/>
      <c r="AY256" s="235"/>
      <c r="BA256" s="235"/>
      <c r="BC256" s="232"/>
    </row>
    <row r="257" spans="41:55" x14ac:dyDescent="0.25">
      <c r="AO257" s="231"/>
      <c r="AR257" s="235"/>
      <c r="AT257" s="235"/>
      <c r="AV257" s="232"/>
      <c r="AY257" s="235"/>
      <c r="BA257" s="235"/>
      <c r="BC257" s="232"/>
    </row>
    <row r="258" spans="41:55" x14ac:dyDescent="0.25">
      <c r="AO258" s="231"/>
      <c r="AR258" s="235"/>
      <c r="AT258" s="235"/>
      <c r="AV258" s="232"/>
      <c r="AY258" s="235"/>
      <c r="BA258" s="235"/>
      <c r="BC258" s="232"/>
    </row>
    <row r="259" spans="41:55" x14ac:dyDescent="0.25">
      <c r="AO259" s="231"/>
      <c r="AR259" s="235"/>
      <c r="AT259" s="235"/>
      <c r="AV259" s="232"/>
      <c r="AY259" s="235"/>
      <c r="BA259" s="235"/>
      <c r="BC259" s="232"/>
    </row>
    <row r="260" spans="41:55" x14ac:dyDescent="0.25">
      <c r="AO260" s="231"/>
      <c r="AR260" s="235"/>
      <c r="AT260" s="235"/>
      <c r="AV260" s="232"/>
      <c r="AY260" s="235"/>
      <c r="BA260" s="235"/>
      <c r="BC260" s="232"/>
    </row>
    <row r="261" spans="41:55" x14ac:dyDescent="0.25">
      <c r="AO261" s="231"/>
      <c r="AR261" s="235"/>
      <c r="AT261" s="235"/>
      <c r="AV261" s="232"/>
      <c r="AY261" s="235"/>
      <c r="BA261" s="235"/>
      <c r="BC261" s="232"/>
    </row>
    <row r="262" spans="41:55" x14ac:dyDescent="0.25">
      <c r="AO262" s="231"/>
      <c r="AR262" s="235"/>
      <c r="AT262" s="235"/>
      <c r="AV262" s="232"/>
      <c r="AY262" s="235"/>
      <c r="BA262" s="235"/>
      <c r="BC262" s="232"/>
    </row>
    <row r="263" spans="41:55" x14ac:dyDescent="0.25">
      <c r="AO263" s="231"/>
      <c r="AR263" s="235"/>
      <c r="AT263" s="235"/>
      <c r="AV263" s="232"/>
      <c r="AY263" s="235"/>
      <c r="BA263" s="235"/>
      <c r="BC263" s="232"/>
    </row>
    <row r="264" spans="41:55" x14ac:dyDescent="0.25">
      <c r="AO264" s="231"/>
      <c r="AR264" s="235"/>
      <c r="AT264" s="235"/>
      <c r="AV264" s="232"/>
      <c r="AY264" s="235"/>
      <c r="BA264" s="235"/>
      <c r="BC264" s="232"/>
    </row>
    <row r="265" spans="41:55" x14ac:dyDescent="0.25">
      <c r="AO265" s="231"/>
      <c r="AR265" s="235"/>
      <c r="AT265" s="235"/>
      <c r="AV265" s="232"/>
      <c r="AY265" s="235"/>
      <c r="BA265" s="235"/>
      <c r="BC265" s="232"/>
    </row>
    <row r="266" spans="41:55" x14ac:dyDescent="0.25">
      <c r="AO266" s="231"/>
      <c r="AR266" s="235"/>
      <c r="AT266" s="235"/>
      <c r="AV266" s="232"/>
      <c r="AY266" s="235"/>
      <c r="BA266" s="235"/>
      <c r="BC266" s="232"/>
    </row>
    <row r="267" spans="41:55" x14ac:dyDescent="0.25">
      <c r="AO267" s="231"/>
      <c r="AR267" s="235"/>
      <c r="AT267" s="235"/>
      <c r="AV267" s="232"/>
      <c r="AY267" s="235"/>
      <c r="BA267" s="235"/>
      <c r="BC267" s="232"/>
    </row>
    <row r="268" spans="41:55" x14ac:dyDescent="0.25">
      <c r="AO268" s="231"/>
      <c r="AR268" s="235"/>
      <c r="AT268" s="235"/>
      <c r="AV268" s="232"/>
      <c r="AY268" s="235"/>
      <c r="BA268" s="235"/>
      <c r="BC268" s="232"/>
    </row>
    <row r="269" spans="41:55" x14ac:dyDescent="0.25">
      <c r="AO269" s="231"/>
      <c r="AR269" s="235"/>
      <c r="AT269" s="235"/>
      <c r="AV269" s="232"/>
      <c r="AY269" s="235"/>
      <c r="BA269" s="235"/>
      <c r="BC269" s="232"/>
    </row>
    <row r="270" spans="41:55" x14ac:dyDescent="0.25">
      <c r="AO270" s="231"/>
      <c r="AR270" s="235"/>
      <c r="AT270" s="235"/>
      <c r="AV270" s="232"/>
      <c r="AY270" s="235"/>
      <c r="BA270" s="235"/>
      <c r="BC270" s="232"/>
    </row>
    <row r="271" spans="41:55" x14ac:dyDescent="0.25">
      <c r="AO271" s="231"/>
      <c r="AR271" s="235"/>
      <c r="AT271" s="235"/>
      <c r="AV271" s="232"/>
      <c r="AY271" s="235"/>
      <c r="BA271" s="235"/>
      <c r="BC271" s="232"/>
    </row>
    <row r="272" spans="41:55" x14ac:dyDescent="0.25">
      <c r="AO272" s="231"/>
      <c r="AR272" s="235"/>
      <c r="AT272" s="235"/>
      <c r="AV272" s="232"/>
      <c r="AY272" s="235"/>
      <c r="BA272" s="235"/>
      <c r="BC272" s="232"/>
    </row>
    <row r="273" spans="41:55" x14ac:dyDescent="0.25">
      <c r="AO273" s="231"/>
      <c r="AR273" s="235"/>
      <c r="AT273" s="235"/>
      <c r="AV273" s="232"/>
      <c r="AY273" s="235"/>
      <c r="BA273" s="235"/>
      <c r="BC273" s="232"/>
    </row>
    <row r="274" spans="41:55" x14ac:dyDescent="0.25">
      <c r="AO274" s="231"/>
      <c r="AR274" s="235"/>
      <c r="AT274" s="235"/>
      <c r="AV274" s="232"/>
      <c r="AY274" s="235"/>
      <c r="BA274" s="235"/>
      <c r="BC274" s="232"/>
    </row>
    <row r="275" spans="41:55" x14ac:dyDescent="0.25">
      <c r="AO275" s="231"/>
      <c r="AR275" s="235"/>
      <c r="AT275" s="235"/>
      <c r="AV275" s="232"/>
      <c r="AY275" s="235"/>
      <c r="BA275" s="235"/>
      <c r="BC275" s="232"/>
    </row>
    <row r="276" spans="41:55" x14ac:dyDescent="0.25">
      <c r="AO276" s="231"/>
      <c r="AR276" s="235"/>
      <c r="AT276" s="235"/>
      <c r="AV276" s="232"/>
      <c r="AY276" s="235"/>
      <c r="BA276" s="235"/>
      <c r="BC276" s="232"/>
    </row>
    <row r="277" spans="41:55" x14ac:dyDescent="0.25">
      <c r="AO277" s="231"/>
      <c r="AR277" s="235"/>
      <c r="AT277" s="235"/>
      <c r="AV277" s="232"/>
      <c r="AY277" s="235"/>
      <c r="BA277" s="235"/>
      <c r="BC277" s="232"/>
    </row>
    <row r="278" spans="41:55" x14ac:dyDescent="0.25">
      <c r="AO278" s="231"/>
      <c r="AR278" s="235"/>
      <c r="AT278" s="235"/>
      <c r="AV278" s="232"/>
      <c r="AY278" s="235"/>
      <c r="BA278" s="235"/>
      <c r="BC278" s="232"/>
    </row>
    <row r="279" spans="41:55" x14ac:dyDescent="0.25">
      <c r="AO279" s="231"/>
      <c r="AR279" s="235"/>
      <c r="AT279" s="235"/>
      <c r="AV279" s="232"/>
      <c r="AY279" s="235"/>
      <c r="BA279" s="235"/>
      <c r="BC279" s="232"/>
    </row>
    <row r="280" spans="41:55" x14ac:dyDescent="0.25">
      <c r="AO280" s="231"/>
      <c r="AR280" s="235"/>
      <c r="AT280" s="235"/>
      <c r="AV280" s="232"/>
      <c r="AY280" s="235"/>
      <c r="BA280" s="235"/>
      <c r="BC280" s="232"/>
    </row>
    <row r="281" spans="41:55" x14ac:dyDescent="0.25">
      <c r="AO281" s="231"/>
      <c r="AR281" s="235"/>
      <c r="AT281" s="235"/>
      <c r="AV281" s="232"/>
      <c r="AY281" s="235"/>
      <c r="BA281" s="235"/>
      <c r="BC281" s="232"/>
    </row>
    <row r="282" spans="41:55" x14ac:dyDescent="0.25">
      <c r="AO282" s="231"/>
      <c r="AR282" s="235"/>
      <c r="AT282" s="235"/>
      <c r="AV282" s="232"/>
      <c r="AY282" s="235"/>
      <c r="BA282" s="235"/>
      <c r="BC282" s="232"/>
    </row>
    <row r="283" spans="41:55" x14ac:dyDescent="0.25">
      <c r="AO283" s="231"/>
      <c r="AR283" s="235"/>
      <c r="AT283" s="235"/>
      <c r="AV283" s="232"/>
      <c r="AY283" s="235"/>
      <c r="BA283" s="235"/>
      <c r="BC283" s="232"/>
    </row>
    <row r="284" spans="41:55" x14ac:dyDescent="0.25">
      <c r="AO284" s="231"/>
      <c r="AR284" s="235"/>
      <c r="AT284" s="235"/>
      <c r="AV284" s="232"/>
      <c r="AY284" s="235"/>
      <c r="BA284" s="235"/>
      <c r="BC284" s="232"/>
    </row>
    <row r="285" spans="41:55" x14ac:dyDescent="0.25">
      <c r="AO285" s="231"/>
      <c r="AR285" s="235"/>
      <c r="AT285" s="235"/>
      <c r="AV285" s="232"/>
      <c r="AY285" s="235"/>
      <c r="BA285" s="235"/>
      <c r="BC285" s="232"/>
    </row>
    <row r="286" spans="41:55" x14ac:dyDescent="0.25">
      <c r="AO286" s="231"/>
      <c r="AR286" s="235"/>
      <c r="AT286" s="235"/>
      <c r="AV286" s="232"/>
      <c r="AY286" s="235"/>
      <c r="BA286" s="235"/>
      <c r="BC286" s="232"/>
    </row>
    <row r="287" spans="41:55" x14ac:dyDescent="0.25">
      <c r="AO287" s="231"/>
      <c r="AR287" s="235"/>
      <c r="AT287" s="235"/>
      <c r="AV287" s="232"/>
      <c r="AY287" s="235"/>
      <c r="BA287" s="235"/>
      <c r="BC287" s="232"/>
    </row>
    <row r="288" spans="41:55" x14ac:dyDescent="0.25">
      <c r="AO288" s="231"/>
      <c r="AR288" s="235"/>
      <c r="AT288" s="235"/>
      <c r="AV288" s="232"/>
      <c r="AY288" s="235"/>
      <c r="BA288" s="235"/>
      <c r="BC288" s="232"/>
    </row>
    <row r="289" spans="41:55" x14ac:dyDescent="0.25">
      <c r="AO289" s="231"/>
      <c r="AR289" s="235"/>
      <c r="AT289" s="235"/>
      <c r="AV289" s="232"/>
      <c r="AY289" s="235"/>
      <c r="BA289" s="235"/>
      <c r="BC289" s="232"/>
    </row>
    <row r="290" spans="41:55" x14ac:dyDescent="0.25">
      <c r="AO290" s="231"/>
      <c r="AR290" s="235"/>
      <c r="AT290" s="235"/>
      <c r="AV290" s="232"/>
      <c r="AY290" s="235"/>
      <c r="BA290" s="235"/>
      <c r="BC290" s="232"/>
    </row>
    <row r="291" spans="41:55" x14ac:dyDescent="0.25">
      <c r="AO291" s="231"/>
      <c r="AR291" s="235"/>
      <c r="AT291" s="235"/>
      <c r="AV291" s="232"/>
      <c r="AY291" s="235"/>
      <c r="BA291" s="235"/>
      <c r="BC291" s="232"/>
    </row>
    <row r="292" spans="41:55" x14ac:dyDescent="0.25">
      <c r="AO292" s="231"/>
      <c r="AR292" s="235"/>
      <c r="AT292" s="235"/>
      <c r="AV292" s="232"/>
      <c r="AY292" s="235"/>
      <c r="BA292" s="235"/>
      <c r="BC292" s="232"/>
    </row>
    <row r="293" spans="41:55" x14ac:dyDescent="0.25">
      <c r="AO293" s="231"/>
      <c r="AR293" s="235"/>
      <c r="AT293" s="235"/>
      <c r="AV293" s="232"/>
      <c r="AY293" s="235"/>
      <c r="BA293" s="235"/>
      <c r="BC293" s="232"/>
    </row>
    <row r="294" spans="41:55" x14ac:dyDescent="0.25">
      <c r="AO294" s="231"/>
      <c r="AR294" s="235"/>
      <c r="AT294" s="235"/>
      <c r="AV294" s="232"/>
      <c r="AY294" s="235"/>
      <c r="BA294" s="235"/>
      <c r="BC294" s="232"/>
    </row>
    <row r="295" spans="41:55" x14ac:dyDescent="0.25">
      <c r="AO295" s="231"/>
      <c r="AR295" s="235"/>
      <c r="AT295" s="235"/>
      <c r="AV295" s="232"/>
      <c r="AY295" s="235"/>
      <c r="BA295" s="235"/>
      <c r="BC295" s="232"/>
    </row>
    <row r="296" spans="41:55" x14ac:dyDescent="0.25">
      <c r="AO296" s="231"/>
      <c r="AR296" s="235"/>
      <c r="AT296" s="235"/>
      <c r="AV296" s="232"/>
      <c r="AY296" s="235"/>
      <c r="BA296" s="235"/>
      <c r="BC296" s="232"/>
    </row>
    <row r="297" spans="41:55" x14ac:dyDescent="0.25">
      <c r="AO297" s="231"/>
      <c r="AR297" s="235"/>
      <c r="AT297" s="235"/>
      <c r="AV297" s="232"/>
      <c r="AY297" s="235"/>
      <c r="BA297" s="235"/>
      <c r="BC297" s="232"/>
    </row>
    <row r="298" spans="41:55" x14ac:dyDescent="0.25">
      <c r="AO298" s="231"/>
      <c r="AR298" s="235"/>
      <c r="AT298" s="235"/>
      <c r="AV298" s="232"/>
      <c r="AY298" s="235"/>
      <c r="BA298" s="235"/>
      <c r="BC298" s="232"/>
    </row>
    <row r="299" spans="41:55" x14ac:dyDescent="0.25">
      <c r="AO299" s="231"/>
      <c r="AR299" s="235"/>
      <c r="AT299" s="235"/>
      <c r="AV299" s="232"/>
      <c r="AY299" s="235"/>
      <c r="BA299" s="235"/>
      <c r="BC299" s="232"/>
    </row>
    <row r="300" spans="41:55" x14ac:dyDescent="0.25">
      <c r="AO300" s="231"/>
      <c r="AR300" s="235"/>
      <c r="AT300" s="235"/>
      <c r="AV300" s="232"/>
      <c r="AY300" s="235"/>
      <c r="BA300" s="235"/>
      <c r="BC300" s="232"/>
    </row>
    <row r="301" spans="41:55" x14ac:dyDescent="0.25">
      <c r="AO301" s="231"/>
      <c r="AR301" s="235"/>
      <c r="AT301" s="235"/>
      <c r="AV301" s="232"/>
      <c r="AY301" s="235"/>
      <c r="BA301" s="235"/>
      <c r="BC301" s="232"/>
    </row>
    <row r="302" spans="41:55" x14ac:dyDescent="0.25">
      <c r="AO302" s="231"/>
      <c r="AR302" s="235"/>
      <c r="AT302" s="235"/>
      <c r="AV302" s="232"/>
      <c r="AY302" s="235"/>
      <c r="BA302" s="235"/>
      <c r="BC302" s="232"/>
    </row>
    <row r="303" spans="41:55" x14ac:dyDescent="0.25">
      <c r="AO303" s="231"/>
      <c r="AR303" s="235"/>
      <c r="AT303" s="235"/>
      <c r="AV303" s="232"/>
      <c r="AY303" s="235"/>
      <c r="BA303" s="235"/>
      <c r="BC303" s="232"/>
    </row>
    <row r="304" spans="41:55" x14ac:dyDescent="0.25">
      <c r="AO304" s="231"/>
      <c r="AR304" s="235"/>
      <c r="AT304" s="235"/>
      <c r="AV304" s="232"/>
      <c r="AY304" s="235"/>
      <c r="BA304" s="235"/>
      <c r="BC304" s="232"/>
    </row>
    <row r="305" spans="41:55" x14ac:dyDescent="0.25">
      <c r="AO305" s="231"/>
      <c r="AR305" s="235"/>
      <c r="AT305" s="235"/>
      <c r="AV305" s="232"/>
      <c r="AY305" s="235"/>
      <c r="BA305" s="235"/>
      <c r="BC305" s="232"/>
    </row>
    <row r="306" spans="41:55" x14ac:dyDescent="0.25">
      <c r="AO306" s="231"/>
      <c r="AR306" s="235"/>
      <c r="AT306" s="235"/>
      <c r="AV306" s="232"/>
      <c r="AY306" s="235"/>
      <c r="BA306" s="235"/>
      <c r="BC306" s="232"/>
    </row>
    <row r="307" spans="41:55" x14ac:dyDescent="0.25">
      <c r="AO307" s="231"/>
      <c r="AR307" s="235"/>
      <c r="AT307" s="235"/>
      <c r="AV307" s="232"/>
      <c r="AY307" s="235"/>
      <c r="BA307" s="235"/>
      <c r="BC307" s="232"/>
    </row>
    <row r="308" spans="41:55" x14ac:dyDescent="0.25">
      <c r="AO308" s="231"/>
      <c r="AR308" s="235"/>
      <c r="AT308" s="235"/>
      <c r="AV308" s="232"/>
      <c r="AY308" s="235"/>
      <c r="BA308" s="235"/>
      <c r="BC308" s="232"/>
    </row>
    <row r="309" spans="41:55" x14ac:dyDescent="0.25">
      <c r="AO309" s="231"/>
      <c r="AR309" s="235"/>
      <c r="AT309" s="235"/>
      <c r="AV309" s="232"/>
      <c r="AY309" s="235"/>
      <c r="BA309" s="235"/>
      <c r="BC309" s="232"/>
    </row>
    <row r="310" spans="41:55" x14ac:dyDescent="0.25">
      <c r="AO310" s="231"/>
      <c r="AR310" s="235"/>
      <c r="AT310" s="235"/>
      <c r="AV310" s="232"/>
      <c r="AY310" s="235"/>
      <c r="BA310" s="235"/>
      <c r="BC310" s="232"/>
    </row>
    <row r="311" spans="41:55" x14ac:dyDescent="0.25">
      <c r="AO311" s="231"/>
      <c r="AR311" s="235"/>
      <c r="AT311" s="235"/>
      <c r="AV311" s="232"/>
      <c r="AY311" s="235"/>
      <c r="BA311" s="235"/>
      <c r="BC311" s="232"/>
    </row>
    <row r="312" spans="41:55" x14ac:dyDescent="0.25">
      <c r="AO312" s="231"/>
      <c r="AR312" s="235"/>
      <c r="AT312" s="235"/>
      <c r="AV312" s="232"/>
      <c r="AY312" s="235"/>
      <c r="BA312" s="235"/>
      <c r="BC312" s="232"/>
    </row>
    <row r="313" spans="41:55" x14ac:dyDescent="0.25">
      <c r="AO313" s="231"/>
      <c r="AR313" s="235"/>
      <c r="AT313" s="235"/>
      <c r="AV313" s="232"/>
      <c r="AY313" s="235"/>
      <c r="BA313" s="235"/>
      <c r="BC313" s="232"/>
    </row>
    <row r="314" spans="41:55" x14ac:dyDescent="0.25">
      <c r="AO314" s="231"/>
      <c r="AR314" s="235"/>
      <c r="AT314" s="235"/>
      <c r="AV314" s="232"/>
      <c r="AY314" s="235"/>
      <c r="BA314" s="235"/>
      <c r="BC314" s="232"/>
    </row>
    <row r="315" spans="41:55" x14ac:dyDescent="0.25">
      <c r="AO315" s="231"/>
      <c r="AR315" s="235"/>
      <c r="AT315" s="235"/>
      <c r="AV315" s="232"/>
      <c r="AY315" s="235"/>
      <c r="BA315" s="235"/>
      <c r="BC315" s="232"/>
    </row>
    <row r="316" spans="41:55" x14ac:dyDescent="0.25">
      <c r="AO316" s="231"/>
      <c r="AR316" s="235"/>
      <c r="AT316" s="235"/>
      <c r="AV316" s="232"/>
      <c r="AY316" s="235"/>
      <c r="BA316" s="235"/>
      <c r="BC316" s="232"/>
    </row>
    <row r="317" spans="41:55" x14ac:dyDescent="0.25">
      <c r="AO317" s="231"/>
      <c r="AR317" s="235"/>
      <c r="AT317" s="235"/>
      <c r="AV317" s="232"/>
      <c r="AY317" s="235"/>
      <c r="BA317" s="235"/>
      <c r="BC317" s="232"/>
    </row>
    <row r="318" spans="41:55" x14ac:dyDescent="0.25">
      <c r="AO318" s="231"/>
      <c r="AR318" s="235"/>
      <c r="AT318" s="235"/>
      <c r="AV318" s="232"/>
      <c r="AY318" s="235"/>
      <c r="BA318" s="235"/>
      <c r="BC318" s="232"/>
    </row>
    <row r="319" spans="41:55" x14ac:dyDescent="0.25">
      <c r="AO319" s="231"/>
      <c r="AR319" s="235"/>
      <c r="AT319" s="235"/>
      <c r="AV319" s="232"/>
      <c r="AY319" s="235"/>
      <c r="BA319" s="235"/>
      <c r="BC319" s="232"/>
    </row>
    <row r="320" spans="41:55" x14ac:dyDescent="0.25">
      <c r="AO320" s="231"/>
      <c r="AR320" s="235"/>
      <c r="AT320" s="235"/>
      <c r="AV320" s="232"/>
      <c r="AY320" s="235"/>
      <c r="BA320" s="235"/>
      <c r="BC320" s="232"/>
    </row>
    <row r="321" spans="41:55" x14ac:dyDescent="0.25">
      <c r="AO321" s="231"/>
      <c r="AR321" s="235"/>
      <c r="AT321" s="235"/>
      <c r="AV321" s="232"/>
      <c r="AY321" s="235"/>
      <c r="BA321" s="235"/>
      <c r="BC321" s="232"/>
    </row>
    <row r="322" spans="41:55" x14ac:dyDescent="0.25">
      <c r="AO322" s="231"/>
      <c r="AR322" s="235"/>
      <c r="AT322" s="235"/>
      <c r="AV322" s="232"/>
      <c r="AY322" s="235"/>
      <c r="BA322" s="235"/>
      <c r="BC322" s="232"/>
    </row>
    <row r="323" spans="41:55" x14ac:dyDescent="0.25">
      <c r="AO323" s="231"/>
      <c r="AR323" s="235"/>
      <c r="AT323" s="235"/>
      <c r="AV323" s="232"/>
      <c r="AY323" s="235"/>
      <c r="BA323" s="235"/>
      <c r="BC323" s="232"/>
    </row>
    <row r="324" spans="41:55" x14ac:dyDescent="0.25">
      <c r="AO324" s="231"/>
      <c r="AR324" s="235"/>
      <c r="AT324" s="235"/>
      <c r="AV324" s="232"/>
      <c r="AY324" s="235"/>
      <c r="BA324" s="235"/>
      <c r="BC324" s="232"/>
    </row>
    <row r="325" spans="41:55" x14ac:dyDescent="0.25">
      <c r="AO325" s="231"/>
      <c r="AR325" s="235"/>
      <c r="AT325" s="235"/>
      <c r="AV325" s="232"/>
      <c r="AY325" s="235"/>
      <c r="BA325" s="235"/>
      <c r="BC325" s="232"/>
    </row>
    <row r="326" spans="41:55" x14ac:dyDescent="0.25">
      <c r="AO326" s="231"/>
      <c r="AR326" s="235"/>
      <c r="AT326" s="235"/>
      <c r="AV326" s="232"/>
      <c r="AY326" s="235"/>
      <c r="BA326" s="235"/>
      <c r="BC326" s="232"/>
    </row>
    <row r="327" spans="41:55" x14ac:dyDescent="0.25">
      <c r="AO327" s="231"/>
      <c r="AR327" s="235"/>
      <c r="AT327" s="235"/>
      <c r="AV327" s="232"/>
      <c r="AY327" s="235"/>
      <c r="BA327" s="235"/>
      <c r="BC327" s="232"/>
    </row>
    <row r="328" spans="41:55" x14ac:dyDescent="0.25">
      <c r="AO328" s="231"/>
      <c r="AR328" s="235"/>
      <c r="AT328" s="235"/>
      <c r="AV328" s="232"/>
      <c r="AY328" s="235"/>
      <c r="BA328" s="235"/>
      <c r="BC328" s="232"/>
    </row>
    <row r="329" spans="41:55" x14ac:dyDescent="0.25">
      <c r="AO329" s="231"/>
      <c r="AR329" s="235"/>
      <c r="AT329" s="235"/>
      <c r="AV329" s="232"/>
      <c r="AY329" s="235"/>
      <c r="BA329" s="235"/>
      <c r="BC329" s="232"/>
    </row>
    <row r="330" spans="41:55" x14ac:dyDescent="0.25">
      <c r="AO330" s="231"/>
      <c r="AR330" s="235"/>
      <c r="AT330" s="235"/>
      <c r="AV330" s="232"/>
      <c r="AY330" s="235"/>
      <c r="BA330" s="235"/>
      <c r="BC330" s="232"/>
    </row>
    <row r="331" spans="41:55" x14ac:dyDescent="0.25">
      <c r="AO331" s="231"/>
      <c r="AR331" s="235"/>
      <c r="AT331" s="235"/>
      <c r="AV331" s="232"/>
      <c r="AY331" s="235"/>
      <c r="BA331" s="235"/>
      <c r="BC331" s="232"/>
    </row>
    <row r="332" spans="41:55" x14ac:dyDescent="0.25">
      <c r="AO332" s="231"/>
      <c r="AR332" s="235"/>
      <c r="AT332" s="235"/>
      <c r="AV332" s="232"/>
      <c r="AY332" s="235"/>
      <c r="BA332" s="235"/>
      <c r="BC332" s="232"/>
    </row>
    <row r="333" spans="41:55" x14ac:dyDescent="0.25">
      <c r="AO333" s="231"/>
      <c r="AR333" s="235"/>
      <c r="AT333" s="235"/>
      <c r="AV333" s="232"/>
      <c r="AY333" s="235"/>
      <c r="BA333" s="235"/>
      <c r="BC333" s="232"/>
    </row>
    <row r="334" spans="41:55" x14ac:dyDescent="0.25">
      <c r="AO334" s="231"/>
      <c r="AR334" s="235"/>
      <c r="AT334" s="235"/>
      <c r="AV334" s="232"/>
      <c r="AY334" s="235"/>
      <c r="BA334" s="235"/>
      <c r="BC334" s="232"/>
    </row>
    <row r="335" spans="41:55" x14ac:dyDescent="0.25">
      <c r="AO335" s="231"/>
      <c r="AR335" s="235"/>
      <c r="AT335" s="235"/>
      <c r="AV335" s="232"/>
      <c r="AY335" s="235"/>
      <c r="BA335" s="235"/>
      <c r="BC335" s="232"/>
    </row>
    <row r="336" spans="41:55" x14ac:dyDescent="0.25">
      <c r="AO336" s="231"/>
      <c r="AR336" s="235"/>
      <c r="AT336" s="235"/>
      <c r="AV336" s="232"/>
      <c r="AY336" s="235"/>
      <c r="BA336" s="235"/>
      <c r="BC336" s="232"/>
    </row>
    <row r="337" spans="41:55" x14ac:dyDescent="0.25">
      <c r="AO337" s="231"/>
      <c r="AR337" s="235"/>
      <c r="AT337" s="235"/>
      <c r="AV337" s="232"/>
      <c r="AY337" s="235"/>
      <c r="BA337" s="235"/>
      <c r="BC337" s="232"/>
    </row>
    <row r="338" spans="41:55" x14ac:dyDescent="0.25">
      <c r="AO338" s="231"/>
      <c r="AR338" s="235"/>
      <c r="AT338" s="235"/>
      <c r="AV338" s="232"/>
      <c r="AY338" s="235"/>
      <c r="BA338" s="235"/>
      <c r="BC338" s="232"/>
    </row>
    <row r="339" spans="41:55" x14ac:dyDescent="0.25">
      <c r="AO339" s="231"/>
      <c r="AR339" s="235"/>
      <c r="AT339" s="235"/>
      <c r="AV339" s="232"/>
      <c r="AY339" s="235"/>
      <c r="BA339" s="235"/>
      <c r="BC339" s="232"/>
    </row>
    <row r="340" spans="41:55" x14ac:dyDescent="0.25">
      <c r="AO340" s="231"/>
      <c r="AR340" s="235"/>
      <c r="AT340" s="235"/>
      <c r="AV340" s="232"/>
      <c r="AY340" s="235"/>
      <c r="BA340" s="235"/>
      <c r="BC340" s="232"/>
    </row>
    <row r="341" spans="41:55" x14ac:dyDescent="0.25">
      <c r="AO341" s="231"/>
      <c r="AR341" s="235"/>
      <c r="AT341" s="235"/>
      <c r="AV341" s="232"/>
      <c r="AY341" s="235"/>
      <c r="BA341" s="235"/>
      <c r="BC341" s="232"/>
    </row>
    <row r="342" spans="41:55" x14ac:dyDescent="0.25">
      <c r="AO342" s="231"/>
      <c r="AR342" s="235"/>
      <c r="AT342" s="235"/>
      <c r="AV342" s="232"/>
      <c r="AY342" s="235"/>
      <c r="BA342" s="235"/>
      <c r="BC342" s="232"/>
    </row>
    <row r="343" spans="41:55" x14ac:dyDescent="0.25">
      <c r="AO343" s="231"/>
      <c r="AR343" s="235"/>
      <c r="AT343" s="235"/>
      <c r="AV343" s="232"/>
      <c r="AY343" s="235"/>
      <c r="BA343" s="235"/>
      <c r="BC343" s="232"/>
    </row>
    <row r="344" spans="41:55" x14ac:dyDescent="0.25">
      <c r="AO344" s="231"/>
      <c r="AR344" s="235"/>
      <c r="AT344" s="235"/>
      <c r="AV344" s="232"/>
      <c r="AY344" s="235"/>
      <c r="BA344" s="235"/>
      <c r="BC344" s="232"/>
    </row>
    <row r="345" spans="41:55" x14ac:dyDescent="0.25">
      <c r="AO345" s="231"/>
      <c r="AR345" s="235"/>
      <c r="AT345" s="235"/>
      <c r="AV345" s="232"/>
      <c r="AY345" s="235"/>
      <c r="BA345" s="235"/>
      <c r="BC345" s="232"/>
    </row>
    <row r="346" spans="41:55" x14ac:dyDescent="0.25">
      <c r="AO346" s="231"/>
      <c r="AR346" s="235"/>
      <c r="AT346" s="235"/>
      <c r="AV346" s="232"/>
      <c r="AY346" s="235"/>
      <c r="BA346" s="235"/>
      <c r="BC346" s="232"/>
    </row>
    <row r="347" spans="41:55" x14ac:dyDescent="0.25">
      <c r="AO347" s="231"/>
      <c r="AR347" s="235"/>
      <c r="AT347" s="235"/>
      <c r="AV347" s="232"/>
      <c r="AY347" s="235"/>
      <c r="BA347" s="235"/>
      <c r="BC347" s="232"/>
    </row>
    <row r="348" spans="41:55" x14ac:dyDescent="0.25">
      <c r="AO348" s="231"/>
      <c r="AR348" s="235"/>
      <c r="AT348" s="235"/>
      <c r="AV348" s="232"/>
      <c r="AY348" s="235"/>
      <c r="BA348" s="235"/>
      <c r="BC348" s="232"/>
    </row>
    <row r="349" spans="41:55" x14ac:dyDescent="0.25">
      <c r="AO349" s="231"/>
      <c r="AR349" s="235"/>
      <c r="AT349" s="235"/>
      <c r="AV349" s="232"/>
      <c r="AY349" s="235"/>
      <c r="BA349" s="235"/>
      <c r="BC349" s="232"/>
    </row>
    <row r="350" spans="41:55" x14ac:dyDescent="0.25">
      <c r="AO350" s="231"/>
      <c r="AR350" s="235"/>
      <c r="AT350" s="235"/>
      <c r="AV350" s="232"/>
      <c r="AY350" s="235"/>
      <c r="BA350" s="235"/>
      <c r="BC350" s="232"/>
    </row>
    <row r="351" spans="41:55" x14ac:dyDescent="0.25">
      <c r="AO351" s="231"/>
      <c r="AR351" s="235"/>
      <c r="AT351" s="235"/>
      <c r="AV351" s="232"/>
      <c r="AY351" s="235"/>
      <c r="BA351" s="235"/>
      <c r="BC351" s="232"/>
    </row>
    <row r="352" spans="41:55" x14ac:dyDescent="0.25">
      <c r="AO352" s="231"/>
      <c r="AR352" s="235"/>
      <c r="AT352" s="235"/>
      <c r="AV352" s="232"/>
      <c r="AY352" s="235"/>
      <c r="BA352" s="235"/>
      <c r="BC352" s="232"/>
    </row>
    <row r="353" spans="41:55" x14ac:dyDescent="0.25">
      <c r="AO353" s="231"/>
      <c r="AR353" s="235"/>
      <c r="AT353" s="235"/>
      <c r="AV353" s="232"/>
      <c r="AY353" s="235"/>
      <c r="BA353" s="235"/>
      <c r="BC353" s="232"/>
    </row>
    <row r="354" spans="41:55" x14ac:dyDescent="0.25">
      <c r="AO354" s="231"/>
      <c r="AR354" s="235"/>
      <c r="AT354" s="235"/>
      <c r="AV354" s="232"/>
      <c r="AY354" s="235"/>
      <c r="BA354" s="235"/>
      <c r="BC354" s="232"/>
    </row>
    <row r="355" spans="41:55" x14ac:dyDescent="0.25">
      <c r="AO355" s="231"/>
      <c r="AR355" s="235"/>
      <c r="AT355" s="235"/>
      <c r="AV355" s="232"/>
      <c r="AY355" s="235"/>
      <c r="BA355" s="235"/>
      <c r="BC355" s="232"/>
    </row>
    <row r="356" spans="41:55" x14ac:dyDescent="0.25">
      <c r="AO356" s="231"/>
      <c r="AR356" s="235"/>
      <c r="AT356" s="235"/>
      <c r="AV356" s="232"/>
      <c r="AY356" s="235"/>
      <c r="BA356" s="235"/>
      <c r="BC356" s="232"/>
    </row>
    <row r="357" spans="41:55" x14ac:dyDescent="0.25">
      <c r="AO357" s="231"/>
      <c r="AR357" s="235"/>
      <c r="AT357" s="235"/>
      <c r="AV357" s="232"/>
      <c r="AY357" s="235"/>
      <c r="BA357" s="235"/>
      <c r="BC357" s="232"/>
    </row>
    <row r="358" spans="41:55" x14ac:dyDescent="0.25">
      <c r="AO358" s="231"/>
      <c r="AR358" s="235"/>
      <c r="AT358" s="235"/>
      <c r="AV358" s="232"/>
      <c r="AY358" s="235"/>
      <c r="BA358" s="235"/>
      <c r="BC358" s="232"/>
    </row>
    <row r="359" spans="41:55" x14ac:dyDescent="0.25">
      <c r="AO359" s="231"/>
      <c r="AR359" s="235"/>
      <c r="AT359" s="235"/>
      <c r="AV359" s="232"/>
      <c r="AY359" s="235"/>
      <c r="BA359" s="235"/>
      <c r="BC359" s="232"/>
    </row>
    <row r="360" spans="41:55" x14ac:dyDescent="0.25">
      <c r="AO360" s="231"/>
      <c r="AR360" s="235"/>
      <c r="AT360" s="235"/>
      <c r="AV360" s="232"/>
      <c r="AY360" s="235"/>
      <c r="BA360" s="235"/>
      <c r="BC360" s="232"/>
    </row>
    <row r="361" spans="41:55" x14ac:dyDescent="0.25">
      <c r="AO361" s="231"/>
      <c r="AR361" s="235"/>
      <c r="AT361" s="235"/>
      <c r="AV361" s="232"/>
      <c r="AY361" s="235"/>
      <c r="BA361" s="235"/>
      <c r="BC361" s="232"/>
    </row>
    <row r="362" spans="41:55" x14ac:dyDescent="0.25">
      <c r="AO362" s="231"/>
      <c r="AR362" s="235"/>
      <c r="AT362" s="235"/>
      <c r="AV362" s="232"/>
      <c r="AY362" s="235"/>
      <c r="BA362" s="235"/>
      <c r="BC362" s="232"/>
    </row>
    <row r="363" spans="41:55" x14ac:dyDescent="0.25">
      <c r="AO363" s="231"/>
      <c r="AR363" s="235"/>
      <c r="AT363" s="235"/>
      <c r="AV363" s="232"/>
      <c r="AY363" s="235"/>
      <c r="BA363" s="235"/>
      <c r="BC363" s="232"/>
    </row>
    <row r="364" spans="41:55" x14ac:dyDescent="0.25">
      <c r="AO364" s="231"/>
      <c r="AR364" s="235"/>
      <c r="AT364" s="235"/>
      <c r="AV364" s="232"/>
      <c r="AY364" s="235"/>
      <c r="BA364" s="235"/>
      <c r="BC364" s="232"/>
    </row>
    <row r="365" spans="41:55" x14ac:dyDescent="0.25">
      <c r="AO365" s="231"/>
      <c r="AR365" s="235"/>
      <c r="AT365" s="235"/>
      <c r="AV365" s="232"/>
      <c r="AY365" s="235"/>
      <c r="BA365" s="235"/>
      <c r="BC365" s="232"/>
    </row>
    <row r="366" spans="41:55" x14ac:dyDescent="0.25">
      <c r="AO366" s="231"/>
      <c r="AR366" s="235"/>
      <c r="AT366" s="235"/>
      <c r="AV366" s="232"/>
      <c r="AY366" s="235"/>
      <c r="BA366" s="235"/>
      <c r="BC366" s="232"/>
    </row>
    <row r="367" spans="41:55" x14ac:dyDescent="0.25">
      <c r="AO367" s="231"/>
      <c r="AR367" s="235"/>
      <c r="AT367" s="235"/>
      <c r="AV367" s="232"/>
      <c r="AY367" s="235"/>
      <c r="BA367" s="235"/>
      <c r="BC367" s="232"/>
    </row>
    <row r="368" spans="41:55" x14ac:dyDescent="0.25">
      <c r="AO368" s="231"/>
      <c r="AR368" s="235"/>
      <c r="AT368" s="235"/>
      <c r="AV368" s="232"/>
      <c r="AY368" s="235"/>
      <c r="BA368" s="235"/>
      <c r="BC368" s="232"/>
    </row>
    <row r="369" spans="41:55" x14ac:dyDescent="0.25">
      <c r="AO369" s="231"/>
      <c r="AR369" s="235"/>
      <c r="AT369" s="235"/>
      <c r="AV369" s="232"/>
      <c r="AY369" s="235"/>
      <c r="BA369" s="235"/>
      <c r="BC369" s="232"/>
    </row>
    <row r="370" spans="41:55" x14ac:dyDescent="0.25">
      <c r="AO370" s="231"/>
      <c r="AR370" s="235"/>
      <c r="AT370" s="235"/>
      <c r="AV370" s="232"/>
      <c r="AY370" s="235"/>
      <c r="BA370" s="235"/>
      <c r="BC370" s="232"/>
    </row>
    <row r="371" spans="41:55" x14ac:dyDescent="0.25">
      <c r="AO371" s="231"/>
      <c r="AR371" s="235"/>
      <c r="AT371" s="235"/>
      <c r="AV371" s="232"/>
      <c r="AY371" s="235"/>
      <c r="BA371" s="235"/>
      <c r="BC371" s="232"/>
    </row>
    <row r="372" spans="41:55" x14ac:dyDescent="0.25">
      <c r="AO372" s="231"/>
      <c r="AR372" s="235"/>
      <c r="AT372" s="235"/>
      <c r="AV372" s="232"/>
      <c r="AY372" s="235"/>
      <c r="BA372" s="235"/>
      <c r="BC372" s="232"/>
    </row>
    <row r="373" spans="41:55" x14ac:dyDescent="0.25">
      <c r="AO373" s="231"/>
      <c r="AR373" s="235"/>
      <c r="AT373" s="235"/>
      <c r="AV373" s="232"/>
      <c r="AY373" s="235"/>
      <c r="BA373" s="235"/>
      <c r="BC373" s="232"/>
    </row>
    <row r="374" spans="41:55" x14ac:dyDescent="0.25">
      <c r="AO374" s="231"/>
      <c r="AR374" s="235"/>
      <c r="AT374" s="235"/>
      <c r="AV374" s="232"/>
      <c r="AY374" s="235"/>
      <c r="BA374" s="235"/>
      <c r="BC374" s="232"/>
    </row>
    <row r="375" spans="41:55" x14ac:dyDescent="0.25">
      <c r="AO375" s="231"/>
      <c r="AR375" s="235"/>
      <c r="AT375" s="235"/>
      <c r="AV375" s="232"/>
      <c r="AY375" s="235"/>
      <c r="BA375" s="235"/>
      <c r="BC375" s="232"/>
    </row>
    <row r="376" spans="41:55" x14ac:dyDescent="0.25">
      <c r="AO376" s="231"/>
      <c r="AR376" s="235"/>
      <c r="AT376" s="235"/>
      <c r="AV376" s="232"/>
      <c r="AY376" s="235"/>
      <c r="BA376" s="235"/>
      <c r="BC376" s="232"/>
    </row>
    <row r="377" spans="41:55" x14ac:dyDescent="0.25">
      <c r="AO377" s="231"/>
      <c r="AR377" s="235"/>
      <c r="AT377" s="235"/>
      <c r="AV377" s="232"/>
      <c r="AY377" s="235"/>
      <c r="BA377" s="235"/>
      <c r="BC377" s="232"/>
    </row>
    <row r="378" spans="41:55" x14ac:dyDescent="0.25">
      <c r="AO378" s="231"/>
      <c r="AR378" s="235"/>
      <c r="AT378" s="235"/>
      <c r="AV378" s="232"/>
      <c r="AY378" s="235"/>
      <c r="BA378" s="235"/>
      <c r="BC378" s="232"/>
    </row>
    <row r="379" spans="41:55" x14ac:dyDescent="0.25">
      <c r="AO379" s="231"/>
      <c r="AR379" s="235"/>
      <c r="AT379" s="235"/>
      <c r="AV379" s="232"/>
      <c r="AY379" s="235"/>
      <c r="BA379" s="235"/>
      <c r="BC379" s="232"/>
    </row>
    <row r="380" spans="41:55" x14ac:dyDescent="0.25">
      <c r="AO380" s="231"/>
      <c r="AR380" s="235"/>
      <c r="AT380" s="235"/>
      <c r="AV380" s="232"/>
      <c r="AY380" s="235"/>
      <c r="BA380" s="235"/>
      <c r="BC380" s="232"/>
    </row>
    <row r="381" spans="41:55" x14ac:dyDescent="0.25">
      <c r="AO381" s="231"/>
      <c r="AR381" s="235"/>
      <c r="AT381" s="235"/>
      <c r="AV381" s="232"/>
      <c r="AY381" s="235"/>
      <c r="BA381" s="235"/>
      <c r="BC381" s="232"/>
    </row>
    <row r="382" spans="41:55" x14ac:dyDescent="0.25">
      <c r="AO382" s="231"/>
      <c r="AR382" s="235"/>
      <c r="AT382" s="235"/>
      <c r="AV382" s="232"/>
      <c r="AY382" s="235"/>
      <c r="BA382" s="235"/>
      <c r="BC382" s="232"/>
    </row>
    <row r="383" spans="41:55" x14ac:dyDescent="0.25">
      <c r="AO383" s="231"/>
      <c r="AR383" s="235"/>
      <c r="AT383" s="235"/>
      <c r="AV383" s="232"/>
      <c r="AY383" s="235"/>
      <c r="BA383" s="235"/>
      <c r="BC383" s="232"/>
    </row>
    <row r="384" spans="41:55" x14ac:dyDescent="0.25">
      <c r="AO384" s="231"/>
      <c r="AR384" s="235"/>
      <c r="AT384" s="235"/>
      <c r="AV384" s="232"/>
      <c r="AY384" s="235"/>
      <c r="BA384" s="235"/>
      <c r="BC384" s="232"/>
    </row>
    <row r="385" spans="41:55" x14ac:dyDescent="0.25">
      <c r="AO385" s="231"/>
      <c r="AR385" s="235"/>
      <c r="AT385" s="235"/>
      <c r="AV385" s="232"/>
      <c r="AY385" s="235"/>
      <c r="BA385" s="235"/>
      <c r="BC385" s="232"/>
    </row>
    <row r="386" spans="41:55" x14ac:dyDescent="0.25">
      <c r="AO386" s="231"/>
      <c r="AR386" s="235"/>
      <c r="AT386" s="235"/>
      <c r="AV386" s="232"/>
      <c r="AY386" s="235"/>
      <c r="BA386" s="235"/>
      <c r="BC386" s="232"/>
    </row>
    <row r="387" spans="41:55" x14ac:dyDescent="0.25">
      <c r="AO387" s="231"/>
      <c r="AR387" s="235"/>
      <c r="AT387" s="235"/>
      <c r="AV387" s="232"/>
      <c r="AY387" s="235"/>
      <c r="BA387" s="235"/>
      <c r="BC387" s="232"/>
    </row>
    <row r="388" spans="41:55" x14ac:dyDescent="0.25">
      <c r="AO388" s="231"/>
      <c r="AR388" s="235"/>
      <c r="AT388" s="235"/>
      <c r="AV388" s="232"/>
      <c r="AY388" s="235"/>
      <c r="BA388" s="235"/>
      <c r="BC388" s="232"/>
    </row>
    <row r="389" spans="41:55" x14ac:dyDescent="0.25">
      <c r="AO389" s="231"/>
      <c r="AR389" s="235"/>
      <c r="AT389" s="235"/>
      <c r="AV389" s="232"/>
      <c r="AY389" s="235"/>
      <c r="BA389" s="235"/>
      <c r="BC389" s="232"/>
    </row>
    <row r="390" spans="41:55" x14ac:dyDescent="0.25">
      <c r="AO390" s="231"/>
      <c r="AR390" s="235"/>
      <c r="AT390" s="235"/>
      <c r="AV390" s="232"/>
      <c r="AY390" s="235"/>
      <c r="BA390" s="235"/>
      <c r="BC390" s="232"/>
    </row>
    <row r="391" spans="41:55" x14ac:dyDescent="0.25">
      <c r="AO391" s="231"/>
      <c r="AR391" s="235"/>
      <c r="AT391" s="235"/>
      <c r="AV391" s="232"/>
      <c r="AY391" s="235"/>
      <c r="BA391" s="235"/>
      <c r="BC391" s="232"/>
    </row>
    <row r="392" spans="41:55" x14ac:dyDescent="0.25">
      <c r="AO392" s="231"/>
      <c r="AR392" s="235"/>
      <c r="AT392" s="235"/>
      <c r="AV392" s="232"/>
      <c r="AY392" s="235"/>
      <c r="BA392" s="235"/>
      <c r="BC392" s="232"/>
    </row>
    <row r="393" spans="41:55" x14ac:dyDescent="0.25">
      <c r="AO393" s="231"/>
      <c r="AR393" s="235"/>
      <c r="AT393" s="235"/>
      <c r="AV393" s="232"/>
      <c r="AY393" s="235"/>
      <c r="BA393" s="235"/>
      <c r="BC393" s="232"/>
    </row>
    <row r="394" spans="41:55" x14ac:dyDescent="0.25">
      <c r="AO394" s="231"/>
      <c r="AR394" s="235"/>
      <c r="AT394" s="235"/>
      <c r="AV394" s="232"/>
      <c r="AY394" s="235"/>
      <c r="BA394" s="235"/>
      <c r="BC394" s="232"/>
    </row>
    <row r="395" spans="41:55" x14ac:dyDescent="0.25">
      <c r="AO395" s="231"/>
      <c r="AR395" s="235"/>
      <c r="AT395" s="235"/>
      <c r="AV395" s="232"/>
      <c r="AY395" s="235"/>
      <c r="BA395" s="235"/>
      <c r="BC395" s="232"/>
    </row>
    <row r="396" spans="41:55" x14ac:dyDescent="0.25">
      <c r="AO396" s="231"/>
      <c r="AR396" s="235"/>
      <c r="AT396" s="235"/>
      <c r="AV396" s="232"/>
      <c r="AY396" s="235"/>
      <c r="BA396" s="235"/>
      <c r="BC396" s="232"/>
    </row>
    <row r="397" spans="41:55" x14ac:dyDescent="0.25">
      <c r="AO397" s="231"/>
      <c r="AR397" s="235"/>
      <c r="AT397" s="235"/>
      <c r="AV397" s="232"/>
      <c r="AY397" s="235"/>
      <c r="BA397" s="235"/>
      <c r="BC397" s="232"/>
    </row>
    <row r="398" spans="41:55" x14ac:dyDescent="0.25">
      <c r="AO398" s="231"/>
      <c r="AR398" s="235"/>
      <c r="AT398" s="235"/>
      <c r="AV398" s="232"/>
      <c r="AY398" s="235"/>
      <c r="BA398" s="235"/>
      <c r="BC398" s="232"/>
    </row>
    <row r="399" spans="41:55" x14ac:dyDescent="0.25">
      <c r="AO399" s="231"/>
      <c r="AR399" s="235"/>
      <c r="AT399" s="235"/>
      <c r="AV399" s="232"/>
      <c r="AY399" s="235"/>
      <c r="BA399" s="235"/>
      <c r="BC399" s="232"/>
    </row>
    <row r="400" spans="41:55" x14ac:dyDescent="0.25">
      <c r="AO400" s="231"/>
      <c r="AR400" s="235"/>
      <c r="AT400" s="235"/>
      <c r="AV400" s="232"/>
      <c r="AY400" s="235"/>
      <c r="BA400" s="235"/>
      <c r="BC400" s="232"/>
    </row>
    <row r="401" spans="41:55" x14ac:dyDescent="0.25">
      <c r="AO401" s="231"/>
      <c r="AR401" s="235"/>
      <c r="AT401" s="235"/>
      <c r="AV401" s="232"/>
      <c r="AY401" s="235"/>
      <c r="BA401" s="235"/>
      <c r="BC401" s="232"/>
    </row>
    <row r="402" spans="41:55" x14ac:dyDescent="0.25">
      <c r="AO402" s="231"/>
      <c r="AR402" s="235"/>
      <c r="AT402" s="235"/>
      <c r="AV402" s="232"/>
      <c r="AY402" s="235"/>
      <c r="BA402" s="235"/>
      <c r="BC402" s="232"/>
    </row>
    <row r="403" spans="41:55" x14ac:dyDescent="0.25">
      <c r="AO403" s="231"/>
      <c r="AR403" s="235"/>
      <c r="AT403" s="235"/>
      <c r="AV403" s="232"/>
      <c r="AY403" s="235"/>
      <c r="BA403" s="235"/>
      <c r="BC403" s="232"/>
    </row>
    <row r="404" spans="41:55" x14ac:dyDescent="0.25">
      <c r="AO404" s="231"/>
      <c r="AR404" s="235"/>
      <c r="AT404" s="235"/>
      <c r="AV404" s="232"/>
      <c r="AY404" s="235"/>
      <c r="BA404" s="235"/>
      <c r="BC404" s="232"/>
    </row>
    <row r="405" spans="41:55" x14ac:dyDescent="0.25">
      <c r="AO405" s="231"/>
      <c r="AR405" s="235"/>
      <c r="AT405" s="235"/>
      <c r="AV405" s="232"/>
      <c r="AY405" s="235"/>
      <c r="BA405" s="235"/>
      <c r="BC405" s="232"/>
    </row>
    <row r="406" spans="41:55" x14ac:dyDescent="0.25">
      <c r="AO406" s="231"/>
      <c r="AR406" s="235"/>
      <c r="AT406" s="235"/>
      <c r="AV406" s="232"/>
      <c r="AY406" s="235"/>
      <c r="BA406" s="235"/>
      <c r="BC406" s="232"/>
    </row>
    <row r="407" spans="41:55" x14ac:dyDescent="0.25">
      <c r="AO407" s="231"/>
      <c r="AR407" s="235"/>
      <c r="AT407" s="235"/>
      <c r="AV407" s="232"/>
      <c r="AY407" s="235"/>
      <c r="BA407" s="235"/>
      <c r="BC407" s="232"/>
    </row>
    <row r="408" spans="41:55" x14ac:dyDescent="0.25">
      <c r="AO408" s="231"/>
      <c r="AR408" s="235"/>
      <c r="AT408" s="235"/>
      <c r="AV408" s="232"/>
      <c r="AY408" s="235"/>
      <c r="BA408" s="235"/>
      <c r="BC408" s="232"/>
    </row>
    <row r="409" spans="41:55" x14ac:dyDescent="0.25">
      <c r="AO409" s="231"/>
      <c r="AR409" s="235"/>
      <c r="AT409" s="235"/>
      <c r="AV409" s="232"/>
      <c r="AY409" s="235"/>
      <c r="BA409" s="235"/>
      <c r="BC409" s="232"/>
    </row>
    <row r="410" spans="41:55" x14ac:dyDescent="0.25">
      <c r="AO410" s="231"/>
      <c r="AR410" s="235"/>
      <c r="AT410" s="235"/>
      <c r="AV410" s="232"/>
      <c r="AY410" s="235"/>
      <c r="BA410" s="235"/>
      <c r="BC410" s="232"/>
    </row>
    <row r="411" spans="41:55" x14ac:dyDescent="0.25">
      <c r="AO411" s="231"/>
      <c r="AR411" s="235"/>
      <c r="AT411" s="235"/>
      <c r="AV411" s="232"/>
      <c r="AY411" s="235"/>
      <c r="BA411" s="235"/>
      <c r="BC411" s="232"/>
    </row>
    <row r="412" spans="41:55" x14ac:dyDescent="0.25">
      <c r="AO412" s="231"/>
      <c r="AR412" s="235"/>
      <c r="AT412" s="235"/>
      <c r="AV412" s="232"/>
      <c r="AY412" s="235"/>
      <c r="BA412" s="235"/>
      <c r="BC412" s="232"/>
    </row>
    <row r="413" spans="41:55" x14ac:dyDescent="0.25">
      <c r="AO413" s="231"/>
      <c r="AR413" s="235"/>
      <c r="AT413" s="235"/>
      <c r="AV413" s="232"/>
      <c r="AY413" s="235"/>
      <c r="BA413" s="235"/>
      <c r="BC413" s="232"/>
    </row>
    <row r="414" spans="41:55" x14ac:dyDescent="0.25">
      <c r="AO414" s="231"/>
      <c r="AR414" s="235"/>
      <c r="AT414" s="235"/>
      <c r="AV414" s="232"/>
      <c r="AY414" s="235"/>
      <c r="BA414" s="235"/>
      <c r="BC414" s="232"/>
    </row>
    <row r="415" spans="41:55" x14ac:dyDescent="0.25">
      <c r="AO415" s="231"/>
      <c r="AR415" s="235"/>
      <c r="AT415" s="235"/>
      <c r="AV415" s="232"/>
      <c r="AY415" s="235"/>
      <c r="BA415" s="235"/>
      <c r="BC415" s="232"/>
    </row>
    <row r="416" spans="41:55" x14ac:dyDescent="0.25">
      <c r="AO416" s="231"/>
      <c r="AR416" s="235"/>
      <c r="AT416" s="235"/>
      <c r="AV416" s="232"/>
      <c r="AY416" s="235"/>
      <c r="BA416" s="235"/>
      <c r="BC416" s="232"/>
    </row>
    <row r="417" spans="41:55" x14ac:dyDescent="0.25">
      <c r="AO417" s="231"/>
      <c r="AR417" s="235"/>
      <c r="AT417" s="235"/>
      <c r="AV417" s="232"/>
      <c r="AY417" s="235"/>
      <c r="BA417" s="235"/>
      <c r="BC417" s="232"/>
    </row>
    <row r="418" spans="41:55" x14ac:dyDescent="0.25">
      <c r="AO418" s="231"/>
      <c r="AR418" s="235"/>
      <c r="AT418" s="235"/>
      <c r="AV418" s="232"/>
      <c r="AY418" s="235"/>
      <c r="BA418" s="235"/>
      <c r="BC418" s="232"/>
    </row>
    <row r="419" spans="41:55" x14ac:dyDescent="0.25">
      <c r="AO419" s="231"/>
      <c r="AR419" s="235"/>
      <c r="AT419" s="235"/>
      <c r="AV419" s="232"/>
      <c r="AY419" s="235"/>
      <c r="BA419" s="235"/>
      <c r="BC419" s="232"/>
    </row>
    <row r="420" spans="41:55" x14ac:dyDescent="0.25">
      <c r="AO420" s="231"/>
      <c r="AR420" s="235"/>
      <c r="AT420" s="235"/>
      <c r="AV420" s="232"/>
      <c r="AY420" s="235"/>
      <c r="BA420" s="235"/>
      <c r="BC420" s="232"/>
    </row>
    <row r="421" spans="41:55" x14ac:dyDescent="0.25">
      <c r="AO421" s="231"/>
      <c r="AR421" s="235"/>
      <c r="AT421" s="235"/>
      <c r="AV421" s="232"/>
      <c r="AY421" s="235"/>
      <c r="BA421" s="235"/>
      <c r="BC421" s="232"/>
    </row>
    <row r="422" spans="41:55" x14ac:dyDescent="0.25">
      <c r="AO422" s="231"/>
      <c r="AR422" s="235"/>
      <c r="AT422" s="235"/>
      <c r="AV422" s="232"/>
      <c r="AY422" s="235"/>
      <c r="BA422" s="235"/>
      <c r="BC422" s="232"/>
    </row>
    <row r="423" spans="41:55" x14ac:dyDescent="0.25">
      <c r="AO423" s="231"/>
      <c r="AR423" s="235"/>
      <c r="AT423" s="235"/>
      <c r="AV423" s="232"/>
      <c r="AY423" s="235"/>
      <c r="BA423" s="235"/>
      <c r="BC423" s="232"/>
    </row>
    <row r="424" spans="41:55" x14ac:dyDescent="0.25">
      <c r="AO424" s="231"/>
      <c r="AR424" s="235"/>
      <c r="AT424" s="235"/>
      <c r="AV424" s="232"/>
      <c r="AY424" s="235"/>
      <c r="BA424" s="235"/>
      <c r="BC424" s="232"/>
    </row>
    <row r="425" spans="41:55" x14ac:dyDescent="0.25">
      <c r="AO425" s="231"/>
      <c r="AR425" s="235"/>
      <c r="AT425" s="235"/>
      <c r="AV425" s="232"/>
      <c r="AY425" s="235"/>
      <c r="BA425" s="235"/>
      <c r="BC425" s="232"/>
    </row>
    <row r="426" spans="41:55" x14ac:dyDescent="0.25">
      <c r="AO426" s="231"/>
      <c r="AR426" s="235"/>
      <c r="AT426" s="235"/>
      <c r="AV426" s="232"/>
      <c r="AY426" s="235"/>
      <c r="BA426" s="235"/>
      <c r="BC426" s="232"/>
    </row>
    <row r="427" spans="41:55" x14ac:dyDescent="0.25">
      <c r="AO427" s="231"/>
      <c r="AR427" s="235"/>
      <c r="AT427" s="235"/>
      <c r="AV427" s="232"/>
      <c r="AY427" s="235"/>
      <c r="BA427" s="235"/>
      <c r="BC427" s="232"/>
    </row>
    <row r="428" spans="41:55" x14ac:dyDescent="0.25">
      <c r="AO428" s="231"/>
      <c r="AR428" s="235"/>
      <c r="AT428" s="235"/>
      <c r="AV428" s="232"/>
      <c r="AY428" s="235"/>
      <c r="BA428" s="235"/>
      <c r="BC428" s="232"/>
    </row>
    <row r="429" spans="41:55" x14ac:dyDescent="0.25">
      <c r="AO429" s="231"/>
      <c r="AR429" s="235"/>
      <c r="AT429" s="235"/>
      <c r="AV429" s="232"/>
      <c r="AY429" s="235"/>
      <c r="BA429" s="235"/>
      <c r="BC429" s="232"/>
    </row>
    <row r="430" spans="41:55" x14ac:dyDescent="0.25">
      <c r="AO430" s="231"/>
      <c r="AR430" s="235"/>
      <c r="AT430" s="235"/>
      <c r="AV430" s="232"/>
      <c r="AY430" s="235"/>
      <c r="BA430" s="235"/>
      <c r="BC430" s="232"/>
    </row>
    <row r="431" spans="41:55" x14ac:dyDescent="0.25">
      <c r="AO431" s="231"/>
      <c r="AR431" s="235"/>
      <c r="AT431" s="235"/>
      <c r="AV431" s="232"/>
      <c r="AY431" s="235"/>
      <c r="BA431" s="235"/>
      <c r="BC431" s="232"/>
    </row>
    <row r="432" spans="41:55" x14ac:dyDescent="0.25">
      <c r="AO432" s="231"/>
      <c r="AR432" s="235"/>
      <c r="AT432" s="235"/>
      <c r="AV432" s="232"/>
      <c r="AY432" s="235"/>
      <c r="BA432" s="235"/>
      <c r="BC432" s="232"/>
    </row>
    <row r="433" spans="41:55" x14ac:dyDescent="0.25">
      <c r="AO433" s="231"/>
      <c r="AR433" s="235"/>
      <c r="AT433" s="235"/>
      <c r="AV433" s="232"/>
      <c r="AY433" s="235"/>
      <c r="BA433" s="235"/>
      <c r="BC433" s="232"/>
    </row>
    <row r="434" spans="41:55" x14ac:dyDescent="0.25">
      <c r="AO434" s="231"/>
      <c r="AR434" s="235"/>
      <c r="AT434" s="235"/>
      <c r="AV434" s="232"/>
      <c r="AY434" s="235"/>
      <c r="BA434" s="235"/>
      <c r="BC434" s="232"/>
    </row>
    <row r="435" spans="41:55" x14ac:dyDescent="0.25">
      <c r="AO435" s="231"/>
      <c r="AR435" s="235"/>
      <c r="AT435" s="235"/>
      <c r="AV435" s="232"/>
      <c r="AY435" s="235"/>
      <c r="BA435" s="235"/>
      <c r="BC435" s="232"/>
    </row>
    <row r="436" spans="41:55" x14ac:dyDescent="0.25">
      <c r="AO436" s="231"/>
      <c r="AR436" s="235"/>
      <c r="AT436" s="235"/>
      <c r="AV436" s="232"/>
      <c r="AY436" s="235"/>
      <c r="BA436" s="235"/>
      <c r="BC436" s="232"/>
    </row>
    <row r="437" spans="41:55" x14ac:dyDescent="0.25">
      <c r="AO437" s="231"/>
      <c r="AR437" s="235"/>
      <c r="AT437" s="235"/>
      <c r="AV437" s="232"/>
      <c r="AY437" s="235"/>
      <c r="BA437" s="235"/>
      <c r="BC437" s="232"/>
    </row>
    <row r="438" spans="41:55" x14ac:dyDescent="0.25">
      <c r="AO438" s="231"/>
      <c r="AR438" s="235"/>
      <c r="AT438" s="235"/>
      <c r="AV438" s="232"/>
      <c r="AY438" s="235"/>
      <c r="BA438" s="235"/>
      <c r="BC438" s="232"/>
    </row>
    <row r="439" spans="41:55" x14ac:dyDescent="0.25">
      <c r="AO439" s="231"/>
      <c r="AR439" s="235"/>
      <c r="AT439" s="235"/>
      <c r="AV439" s="232"/>
      <c r="AY439" s="235"/>
      <c r="BA439" s="235"/>
      <c r="BC439" s="232"/>
    </row>
    <row r="440" spans="41:55" x14ac:dyDescent="0.25">
      <c r="AO440" s="231"/>
      <c r="AR440" s="235"/>
      <c r="AT440" s="235"/>
      <c r="AV440" s="232"/>
      <c r="AY440" s="235"/>
      <c r="BA440" s="235"/>
      <c r="BC440" s="232"/>
    </row>
    <row r="441" spans="41:55" x14ac:dyDescent="0.25">
      <c r="AO441" s="231"/>
      <c r="AR441" s="235"/>
      <c r="AT441" s="235"/>
      <c r="AV441" s="232"/>
      <c r="AY441" s="235"/>
      <c r="BA441" s="235"/>
      <c r="BC441" s="232"/>
    </row>
    <row r="442" spans="41:55" x14ac:dyDescent="0.25">
      <c r="AO442" s="231"/>
      <c r="AR442" s="235"/>
      <c r="AT442" s="235"/>
      <c r="AV442" s="232"/>
      <c r="AY442" s="235"/>
      <c r="BA442" s="235"/>
      <c r="BC442" s="232"/>
    </row>
    <row r="443" spans="41:55" x14ac:dyDescent="0.25">
      <c r="AO443" s="231"/>
      <c r="AR443" s="235"/>
      <c r="AT443" s="235"/>
      <c r="AV443" s="232"/>
      <c r="AY443" s="235"/>
      <c r="BA443" s="235"/>
      <c r="BC443" s="232"/>
    </row>
    <row r="444" spans="41:55" x14ac:dyDescent="0.25">
      <c r="AO444" s="231"/>
      <c r="AR444" s="235"/>
      <c r="AT444" s="235"/>
      <c r="AV444" s="232"/>
      <c r="AY444" s="235"/>
      <c r="BA444" s="235"/>
      <c r="BC444" s="232"/>
    </row>
    <row r="445" spans="41:55" x14ac:dyDescent="0.25">
      <c r="AO445" s="231"/>
      <c r="AR445" s="235"/>
      <c r="AT445" s="235"/>
      <c r="AV445" s="232"/>
      <c r="AY445" s="235"/>
      <c r="BA445" s="235"/>
      <c r="BC445" s="232"/>
    </row>
    <row r="446" spans="41:55" x14ac:dyDescent="0.25">
      <c r="AO446" s="231"/>
      <c r="AR446" s="235"/>
      <c r="AT446" s="235"/>
      <c r="AV446" s="232"/>
      <c r="AY446" s="235"/>
      <c r="BA446" s="235"/>
      <c r="BC446" s="232"/>
    </row>
    <row r="447" spans="41:55" x14ac:dyDescent="0.25">
      <c r="AO447" s="231"/>
      <c r="AR447" s="235"/>
      <c r="AT447" s="235"/>
      <c r="AV447" s="232"/>
      <c r="AY447" s="235"/>
      <c r="BA447" s="235"/>
      <c r="BC447" s="232"/>
    </row>
    <row r="448" spans="41:55" x14ac:dyDescent="0.25">
      <c r="AO448" s="231"/>
      <c r="AR448" s="235"/>
      <c r="AT448" s="235"/>
      <c r="AV448" s="232"/>
      <c r="AY448" s="235"/>
      <c r="BA448" s="235"/>
      <c r="BC448" s="232"/>
    </row>
    <row r="449" spans="41:55" x14ac:dyDescent="0.25">
      <c r="AO449" s="231"/>
      <c r="AR449" s="235"/>
      <c r="AT449" s="235"/>
      <c r="AV449" s="232"/>
      <c r="AY449" s="235"/>
      <c r="BA449" s="235"/>
      <c r="BC449" s="232"/>
    </row>
    <row r="450" spans="41:55" x14ac:dyDescent="0.25">
      <c r="AO450" s="231"/>
      <c r="AR450" s="235"/>
      <c r="AT450" s="235"/>
      <c r="AV450" s="232"/>
      <c r="AY450" s="235"/>
      <c r="BA450" s="235"/>
      <c r="BC450" s="232"/>
    </row>
    <row r="451" spans="41:55" x14ac:dyDescent="0.25">
      <c r="AO451" s="231"/>
      <c r="AR451" s="235"/>
      <c r="AT451" s="235"/>
      <c r="AV451" s="232"/>
      <c r="AY451" s="235"/>
      <c r="BA451" s="235"/>
      <c r="BC451" s="232"/>
    </row>
    <row r="452" spans="41:55" x14ac:dyDescent="0.25">
      <c r="AO452" s="231"/>
      <c r="AR452" s="235"/>
      <c r="AT452" s="235"/>
      <c r="AV452" s="232"/>
      <c r="AY452" s="235"/>
      <c r="BA452" s="235"/>
      <c r="BC452" s="232"/>
    </row>
    <row r="453" spans="41:55" x14ac:dyDescent="0.25">
      <c r="AO453" s="231"/>
      <c r="AR453" s="235"/>
      <c r="AT453" s="235"/>
      <c r="AV453" s="232"/>
      <c r="AY453" s="235"/>
      <c r="BA453" s="235"/>
      <c r="BC453" s="232"/>
    </row>
    <row r="454" spans="41:55" x14ac:dyDescent="0.25">
      <c r="AO454" s="231"/>
      <c r="AR454" s="235"/>
      <c r="AT454" s="235"/>
      <c r="AV454" s="232"/>
      <c r="AY454" s="235"/>
      <c r="BA454" s="235"/>
      <c r="BC454" s="232"/>
    </row>
    <row r="455" spans="41:55" x14ac:dyDescent="0.25">
      <c r="AO455" s="231"/>
      <c r="AR455" s="235"/>
      <c r="AT455" s="235"/>
      <c r="AV455" s="232"/>
      <c r="AY455" s="235"/>
      <c r="BA455" s="235"/>
      <c r="BC455" s="232"/>
    </row>
    <row r="456" spans="41:55" x14ac:dyDescent="0.25">
      <c r="AO456" s="231"/>
      <c r="AR456" s="235"/>
      <c r="AT456" s="235"/>
      <c r="AV456" s="232"/>
      <c r="AY456" s="235"/>
      <c r="BA456" s="235"/>
      <c r="BC456" s="232"/>
    </row>
    <row r="457" spans="41:55" x14ac:dyDescent="0.25">
      <c r="AO457" s="231"/>
      <c r="AR457" s="235"/>
      <c r="AT457" s="235"/>
      <c r="AV457" s="232"/>
      <c r="AY457" s="235"/>
      <c r="BA457" s="235"/>
      <c r="BC457" s="232"/>
    </row>
    <row r="458" spans="41:55" x14ac:dyDescent="0.25">
      <c r="AO458" s="231"/>
      <c r="AR458" s="235"/>
      <c r="AT458" s="235"/>
      <c r="AV458" s="232"/>
      <c r="AY458" s="235"/>
      <c r="BA458" s="235"/>
      <c r="BC458" s="232"/>
    </row>
    <row r="459" spans="41:55" x14ac:dyDescent="0.25">
      <c r="AO459" s="231"/>
      <c r="AR459" s="235"/>
      <c r="AT459" s="235"/>
      <c r="AV459" s="232"/>
      <c r="AY459" s="235"/>
      <c r="BA459" s="235"/>
      <c r="BC459" s="232"/>
    </row>
    <row r="460" spans="41:55" x14ac:dyDescent="0.25">
      <c r="AO460" s="231"/>
      <c r="AR460" s="235"/>
      <c r="AT460" s="235"/>
      <c r="AV460" s="232"/>
      <c r="AY460" s="235"/>
      <c r="BA460" s="235"/>
      <c r="BC460" s="232"/>
    </row>
    <row r="461" spans="41:55" x14ac:dyDescent="0.25">
      <c r="AO461" s="231"/>
      <c r="AR461" s="235"/>
      <c r="AT461" s="235"/>
      <c r="AV461" s="232"/>
      <c r="AY461" s="235"/>
      <c r="BA461" s="235"/>
      <c r="BC461" s="232"/>
    </row>
    <row r="462" spans="41:55" x14ac:dyDescent="0.25">
      <c r="AO462" s="231"/>
      <c r="AR462" s="235"/>
      <c r="AT462" s="235"/>
      <c r="AV462" s="232"/>
      <c r="AY462" s="235"/>
      <c r="BA462" s="235"/>
      <c r="BC462" s="232"/>
    </row>
    <row r="463" spans="41:55" x14ac:dyDescent="0.25">
      <c r="AO463" s="231"/>
      <c r="AR463" s="235"/>
      <c r="AT463" s="235"/>
      <c r="AV463" s="232"/>
      <c r="AY463" s="235"/>
      <c r="BA463" s="235"/>
      <c r="BC463" s="232"/>
    </row>
    <row r="464" spans="41:55" x14ac:dyDescent="0.25">
      <c r="AO464" s="231"/>
      <c r="AR464" s="235"/>
      <c r="AT464" s="235"/>
      <c r="AV464" s="232"/>
      <c r="AY464" s="235"/>
      <c r="BA464" s="235"/>
      <c r="BC464" s="232"/>
    </row>
    <row r="465" spans="41:55" x14ac:dyDescent="0.25">
      <c r="AO465" s="231"/>
      <c r="AR465" s="235"/>
      <c r="AT465" s="235"/>
      <c r="AV465" s="232"/>
      <c r="AY465" s="235"/>
      <c r="BA465" s="235"/>
      <c r="BC465" s="232"/>
    </row>
    <row r="466" spans="41:55" x14ac:dyDescent="0.25">
      <c r="AO466" s="231"/>
      <c r="AR466" s="235"/>
      <c r="AT466" s="235"/>
      <c r="AV466" s="232"/>
      <c r="AY466" s="235"/>
      <c r="BA466" s="235"/>
      <c r="BC466" s="232"/>
    </row>
    <row r="467" spans="41:55" x14ac:dyDescent="0.25">
      <c r="AO467" s="231"/>
      <c r="AR467" s="235"/>
      <c r="AT467" s="235"/>
      <c r="AV467" s="232"/>
      <c r="AY467" s="235"/>
      <c r="BA467" s="235"/>
      <c r="BC467" s="232"/>
    </row>
    <row r="468" spans="41:55" x14ac:dyDescent="0.25">
      <c r="AO468" s="231"/>
      <c r="AR468" s="235"/>
      <c r="AT468" s="235"/>
      <c r="AV468" s="232"/>
      <c r="AY468" s="235"/>
      <c r="BA468" s="235"/>
      <c r="BC468" s="232"/>
    </row>
    <row r="469" spans="41:55" x14ac:dyDescent="0.25">
      <c r="AO469" s="231"/>
      <c r="AR469" s="235"/>
      <c r="AT469" s="235"/>
      <c r="AV469" s="232"/>
      <c r="AY469" s="235"/>
      <c r="BA469" s="235"/>
      <c r="BC469" s="232"/>
    </row>
    <row r="470" spans="41:55" x14ac:dyDescent="0.25">
      <c r="AO470" s="231"/>
      <c r="AR470" s="235"/>
      <c r="AT470" s="235"/>
      <c r="AV470" s="232"/>
      <c r="AY470" s="235"/>
      <c r="BA470" s="235"/>
      <c r="BC470" s="232"/>
    </row>
    <row r="471" spans="41:55" x14ac:dyDescent="0.25">
      <c r="AO471" s="231"/>
      <c r="AR471" s="235"/>
      <c r="AT471" s="235"/>
      <c r="AV471" s="232"/>
      <c r="AY471" s="235"/>
      <c r="BA471" s="235"/>
      <c r="BC471" s="232"/>
    </row>
    <row r="472" spans="41:55" x14ac:dyDescent="0.25">
      <c r="AO472" s="231"/>
      <c r="AR472" s="235"/>
      <c r="AT472" s="235"/>
      <c r="AV472" s="232"/>
      <c r="AY472" s="235"/>
      <c r="BA472" s="235"/>
      <c r="BC472" s="232"/>
    </row>
    <row r="473" spans="41:55" x14ac:dyDescent="0.25">
      <c r="AO473" s="231"/>
      <c r="AR473" s="235"/>
      <c r="AT473" s="235"/>
      <c r="AV473" s="232"/>
      <c r="AY473" s="235"/>
      <c r="BA473" s="235"/>
      <c r="BC473" s="232"/>
    </row>
    <row r="474" spans="41:55" x14ac:dyDescent="0.25">
      <c r="AO474" s="231"/>
      <c r="AR474" s="235"/>
      <c r="AT474" s="235"/>
      <c r="AV474" s="232"/>
      <c r="AY474" s="235"/>
      <c r="BA474" s="235"/>
      <c r="BC474" s="232"/>
    </row>
    <row r="475" spans="41:55" x14ac:dyDescent="0.25">
      <c r="AO475" s="231"/>
      <c r="AR475" s="235"/>
      <c r="AT475" s="235"/>
      <c r="AV475" s="232"/>
      <c r="AY475" s="235"/>
      <c r="BA475" s="235"/>
      <c r="BC475" s="232"/>
    </row>
    <row r="476" spans="41:55" x14ac:dyDescent="0.25">
      <c r="AO476" s="231"/>
      <c r="AR476" s="235"/>
      <c r="AT476" s="235"/>
      <c r="AV476" s="232"/>
      <c r="AY476" s="235"/>
      <c r="BA476" s="235"/>
      <c r="BC476" s="232"/>
    </row>
    <row r="477" spans="41:55" x14ac:dyDescent="0.25">
      <c r="AO477" s="231"/>
      <c r="AR477" s="235"/>
      <c r="AT477" s="235"/>
      <c r="AV477" s="232"/>
      <c r="AY477" s="235"/>
      <c r="BA477" s="235"/>
      <c r="BC477" s="232"/>
    </row>
    <row r="478" spans="41:55" x14ac:dyDescent="0.25">
      <c r="AO478" s="231"/>
      <c r="AR478" s="235"/>
      <c r="AT478" s="235"/>
      <c r="AV478" s="232"/>
      <c r="AY478" s="235"/>
      <c r="BA478" s="235"/>
      <c r="BC478" s="232"/>
    </row>
    <row r="479" spans="41:55" x14ac:dyDescent="0.25">
      <c r="AO479" s="231"/>
      <c r="AR479" s="235"/>
      <c r="AT479" s="235"/>
      <c r="AV479" s="232"/>
      <c r="AY479" s="235"/>
      <c r="BA479" s="235"/>
      <c r="BC479" s="232"/>
    </row>
    <row r="480" spans="41:55" x14ac:dyDescent="0.25">
      <c r="AO480" s="231"/>
      <c r="AR480" s="235"/>
      <c r="AT480" s="235"/>
      <c r="AV480" s="232"/>
      <c r="AY480" s="235"/>
      <c r="BA480" s="235"/>
      <c r="BC480" s="232"/>
    </row>
    <row r="481" spans="41:55" x14ac:dyDescent="0.25">
      <c r="AO481" s="231"/>
      <c r="AR481" s="235"/>
      <c r="AT481" s="235"/>
      <c r="AV481" s="232"/>
      <c r="AY481" s="235"/>
      <c r="BA481" s="235"/>
      <c r="BC481" s="232"/>
    </row>
    <row r="482" spans="41:55" x14ac:dyDescent="0.25">
      <c r="AO482" s="231"/>
      <c r="AR482" s="235"/>
      <c r="AT482" s="235"/>
      <c r="AV482" s="232"/>
      <c r="AY482" s="235"/>
      <c r="BA482" s="235"/>
      <c r="BC482" s="232"/>
    </row>
    <row r="483" spans="41:55" x14ac:dyDescent="0.25">
      <c r="AO483" s="231"/>
      <c r="AR483" s="235"/>
      <c r="AT483" s="235"/>
      <c r="AV483" s="232"/>
      <c r="AY483" s="235"/>
      <c r="BA483" s="235"/>
      <c r="BC483" s="232"/>
    </row>
    <row r="484" spans="41:55" x14ac:dyDescent="0.25">
      <c r="AO484" s="231"/>
      <c r="AR484" s="235"/>
      <c r="AT484" s="235"/>
      <c r="AV484" s="232"/>
      <c r="AY484" s="235"/>
      <c r="BA484" s="235"/>
      <c r="BC484" s="232"/>
    </row>
    <row r="485" spans="41:55" x14ac:dyDescent="0.25">
      <c r="AO485" s="231"/>
      <c r="AR485" s="235"/>
      <c r="AT485" s="235"/>
      <c r="AV485" s="232"/>
      <c r="AY485" s="235"/>
      <c r="BA485" s="235"/>
      <c r="BC485" s="232"/>
    </row>
    <row r="486" spans="41:55" x14ac:dyDescent="0.25">
      <c r="AO486" s="231"/>
      <c r="AR486" s="235"/>
      <c r="AT486" s="235"/>
      <c r="AV486" s="232"/>
      <c r="AY486" s="235"/>
      <c r="BA486" s="235"/>
      <c r="BC486" s="232"/>
    </row>
    <row r="487" spans="41:55" x14ac:dyDescent="0.25">
      <c r="AO487" s="231"/>
      <c r="AR487" s="235"/>
      <c r="AT487" s="235"/>
      <c r="AV487" s="232"/>
      <c r="AY487" s="235"/>
      <c r="BA487" s="235"/>
      <c r="BC487" s="232"/>
    </row>
    <row r="488" spans="41:55" x14ac:dyDescent="0.25">
      <c r="AO488" s="231"/>
      <c r="AR488" s="235"/>
      <c r="AT488" s="235"/>
      <c r="AV488" s="232"/>
      <c r="AY488" s="235"/>
      <c r="BA488" s="235"/>
      <c r="BC488" s="232"/>
    </row>
    <row r="489" spans="41:55" x14ac:dyDescent="0.25">
      <c r="AO489" s="231"/>
      <c r="AR489" s="235"/>
      <c r="AT489" s="235"/>
      <c r="AV489" s="232"/>
      <c r="AY489" s="235"/>
      <c r="BA489" s="235"/>
      <c r="BC489" s="232"/>
    </row>
    <row r="490" spans="41:55" x14ac:dyDescent="0.25">
      <c r="AO490" s="231"/>
      <c r="AR490" s="235"/>
      <c r="AT490" s="235"/>
      <c r="AV490" s="232"/>
      <c r="AY490" s="235"/>
      <c r="BA490" s="235"/>
      <c r="BC490" s="232"/>
    </row>
    <row r="491" spans="41:55" x14ac:dyDescent="0.25">
      <c r="AO491" s="231"/>
      <c r="AR491" s="235"/>
      <c r="AT491" s="235"/>
      <c r="AV491" s="232"/>
      <c r="AY491" s="235"/>
      <c r="BA491" s="235"/>
      <c r="BC491" s="232"/>
    </row>
    <row r="492" spans="41:55" x14ac:dyDescent="0.25">
      <c r="AO492" s="231"/>
      <c r="AR492" s="235"/>
      <c r="AT492" s="235"/>
      <c r="AV492" s="232"/>
      <c r="AY492" s="235"/>
      <c r="BA492" s="235"/>
      <c r="BC492" s="232"/>
    </row>
    <row r="493" spans="41:55" x14ac:dyDescent="0.25">
      <c r="AO493" s="231"/>
      <c r="AR493" s="235"/>
      <c r="AT493" s="235"/>
      <c r="AV493" s="232"/>
      <c r="AY493" s="235"/>
      <c r="BA493" s="235"/>
      <c r="BC493" s="232"/>
    </row>
    <row r="494" spans="41:55" x14ac:dyDescent="0.25">
      <c r="AO494" s="231"/>
      <c r="AR494" s="235"/>
      <c r="AT494" s="235"/>
      <c r="AV494" s="232"/>
      <c r="AY494" s="235"/>
      <c r="BA494" s="235"/>
      <c r="BC494" s="232"/>
    </row>
    <row r="495" spans="41:55" x14ac:dyDescent="0.25">
      <c r="AO495" s="231"/>
      <c r="AR495" s="235"/>
      <c r="AT495" s="235"/>
      <c r="AV495" s="232"/>
      <c r="AY495" s="235"/>
      <c r="BA495" s="235"/>
      <c r="BC495" s="232"/>
    </row>
    <row r="496" spans="41:55" x14ac:dyDescent="0.25">
      <c r="AO496" s="231"/>
      <c r="AR496" s="235"/>
      <c r="AT496" s="235"/>
      <c r="AV496" s="232"/>
      <c r="AY496" s="235"/>
      <c r="BA496" s="235"/>
      <c r="BC496" s="232"/>
    </row>
    <row r="497" spans="41:55" x14ac:dyDescent="0.25">
      <c r="AO497" s="231"/>
      <c r="AR497" s="235"/>
      <c r="AT497" s="235"/>
      <c r="AV497" s="232"/>
      <c r="AY497" s="235"/>
      <c r="BA497" s="235"/>
      <c r="BC497" s="232"/>
    </row>
    <row r="498" spans="41:55" x14ac:dyDescent="0.25">
      <c r="AO498" s="231"/>
      <c r="AR498" s="235"/>
      <c r="AT498" s="235"/>
      <c r="AV498" s="232"/>
      <c r="AY498" s="235"/>
      <c r="BA498" s="235"/>
      <c r="BC498" s="232"/>
    </row>
    <row r="499" spans="41:55" x14ac:dyDescent="0.25">
      <c r="AO499" s="231"/>
      <c r="AR499" s="235"/>
      <c r="AT499" s="235"/>
      <c r="AV499" s="232"/>
      <c r="AY499" s="235"/>
      <c r="BA499" s="235"/>
      <c r="BC499" s="232"/>
    </row>
    <row r="500" spans="41:55" x14ac:dyDescent="0.25">
      <c r="AO500" s="231"/>
      <c r="AR500" s="235"/>
      <c r="AT500" s="235"/>
      <c r="AV500" s="232"/>
      <c r="AY500" s="235"/>
      <c r="BA500" s="235"/>
      <c r="BC500" s="232"/>
    </row>
    <row r="501" spans="41:55" x14ac:dyDescent="0.25">
      <c r="AO501" s="231"/>
      <c r="AR501" s="235"/>
      <c r="AT501" s="235"/>
      <c r="AV501" s="232"/>
      <c r="AY501" s="235"/>
      <c r="BA501" s="235"/>
      <c r="BC501" s="232"/>
    </row>
    <row r="502" spans="41:55" x14ac:dyDescent="0.25">
      <c r="AO502" s="231"/>
      <c r="AR502" s="235"/>
      <c r="AT502" s="235"/>
      <c r="AV502" s="232"/>
      <c r="AY502" s="235"/>
      <c r="BA502" s="235"/>
      <c r="BC502" s="232"/>
    </row>
    <row r="503" spans="41:55" x14ac:dyDescent="0.25">
      <c r="AO503" s="231"/>
      <c r="AR503" s="235"/>
      <c r="AT503" s="235"/>
      <c r="AV503" s="232"/>
      <c r="AY503" s="235"/>
      <c r="BA503" s="235"/>
      <c r="BC503" s="232"/>
    </row>
    <row r="504" spans="41:55" x14ac:dyDescent="0.25">
      <c r="AO504" s="231"/>
      <c r="AR504" s="235"/>
      <c r="AT504" s="235"/>
      <c r="AV504" s="232"/>
      <c r="AY504" s="235"/>
      <c r="BA504" s="235"/>
      <c r="BC504" s="232"/>
    </row>
    <row r="505" spans="41:55" x14ac:dyDescent="0.25">
      <c r="AO505" s="231"/>
      <c r="AR505" s="235"/>
      <c r="AT505" s="235"/>
      <c r="AV505" s="232"/>
      <c r="AY505" s="235"/>
      <c r="BA505" s="235"/>
      <c r="BC505" s="232"/>
    </row>
    <row r="506" spans="41:55" x14ac:dyDescent="0.25">
      <c r="AO506" s="231"/>
      <c r="AR506" s="235"/>
      <c r="AT506" s="235"/>
      <c r="AV506" s="232"/>
      <c r="AY506" s="235"/>
      <c r="BA506" s="235"/>
      <c r="BC506" s="232"/>
    </row>
    <row r="507" spans="41:55" x14ac:dyDescent="0.25">
      <c r="AO507" s="231"/>
      <c r="AR507" s="235"/>
      <c r="AT507" s="235"/>
      <c r="AV507" s="232"/>
      <c r="AY507" s="235"/>
      <c r="BA507" s="235"/>
      <c r="BC507" s="232"/>
    </row>
    <row r="508" spans="41:55" x14ac:dyDescent="0.25">
      <c r="AO508" s="231"/>
      <c r="AR508" s="235"/>
      <c r="AT508" s="235"/>
      <c r="AV508" s="232"/>
      <c r="AY508" s="235"/>
      <c r="BA508" s="235"/>
      <c r="BC508" s="232"/>
    </row>
    <row r="509" spans="41:55" x14ac:dyDescent="0.25">
      <c r="AO509" s="231"/>
      <c r="AR509" s="235"/>
      <c r="AT509" s="235"/>
      <c r="AV509" s="232"/>
      <c r="AY509" s="235"/>
      <c r="BA509" s="235"/>
      <c r="BC509" s="232"/>
    </row>
    <row r="510" spans="41:55" x14ac:dyDescent="0.25">
      <c r="AO510" s="231"/>
      <c r="AR510" s="235"/>
      <c r="AT510" s="235"/>
      <c r="AV510" s="232"/>
      <c r="AY510" s="235"/>
      <c r="BA510" s="235"/>
      <c r="BC510" s="232"/>
    </row>
    <row r="511" spans="41:55" x14ac:dyDescent="0.25">
      <c r="AO511" s="231"/>
      <c r="AR511" s="235"/>
      <c r="AT511" s="235"/>
      <c r="AV511" s="232"/>
      <c r="AY511" s="235"/>
      <c r="BA511" s="235"/>
      <c r="BC511" s="232"/>
    </row>
    <row r="512" spans="41:55" x14ac:dyDescent="0.25">
      <c r="AO512" s="231"/>
      <c r="AR512" s="235"/>
      <c r="AT512" s="235"/>
      <c r="AV512" s="232"/>
      <c r="AY512" s="235"/>
      <c r="BA512" s="235"/>
      <c r="BC512" s="232"/>
    </row>
    <row r="513" spans="41:55" x14ac:dyDescent="0.25">
      <c r="AO513" s="231"/>
      <c r="AR513" s="235"/>
      <c r="AT513" s="235"/>
      <c r="AV513" s="232"/>
      <c r="AY513" s="235"/>
      <c r="BA513" s="235"/>
      <c r="BC513" s="232"/>
    </row>
    <row r="514" spans="41:55" x14ac:dyDescent="0.25">
      <c r="AO514" s="231"/>
      <c r="AR514" s="235"/>
      <c r="AT514" s="235"/>
      <c r="AV514" s="232"/>
      <c r="AY514" s="235"/>
      <c r="BA514" s="235"/>
      <c r="BC514" s="232"/>
    </row>
    <row r="515" spans="41:55" x14ac:dyDescent="0.25">
      <c r="AO515" s="231"/>
      <c r="AR515" s="235"/>
      <c r="AT515" s="235"/>
      <c r="AV515" s="232"/>
      <c r="AY515" s="235"/>
      <c r="BA515" s="235"/>
      <c r="BC515" s="232"/>
    </row>
    <row r="516" spans="41:55" x14ac:dyDescent="0.25">
      <c r="AO516" s="231"/>
      <c r="AR516" s="235"/>
      <c r="AT516" s="235"/>
      <c r="AV516" s="232"/>
      <c r="AY516" s="235"/>
      <c r="BA516" s="235"/>
      <c r="BC516" s="232"/>
    </row>
    <row r="517" spans="41:55" x14ac:dyDescent="0.25">
      <c r="AO517" s="231"/>
      <c r="AR517" s="235"/>
      <c r="AT517" s="235"/>
      <c r="AV517" s="232"/>
      <c r="AY517" s="235"/>
      <c r="BA517" s="235"/>
      <c r="BC517" s="232"/>
    </row>
    <row r="518" spans="41:55" x14ac:dyDescent="0.25">
      <c r="AO518" s="231"/>
      <c r="AR518" s="235"/>
      <c r="AT518" s="235"/>
      <c r="AV518" s="232"/>
      <c r="AY518" s="235"/>
      <c r="BA518" s="235"/>
      <c r="BC518" s="232"/>
    </row>
    <row r="519" spans="41:55" x14ac:dyDescent="0.25">
      <c r="AO519" s="231"/>
      <c r="AR519" s="235"/>
      <c r="AT519" s="235"/>
      <c r="AV519" s="232"/>
      <c r="AY519" s="235"/>
      <c r="BA519" s="235"/>
      <c r="BC519" s="232"/>
    </row>
    <row r="520" spans="41:55" x14ac:dyDescent="0.25">
      <c r="AO520" s="231"/>
      <c r="AR520" s="235"/>
      <c r="AT520" s="235"/>
      <c r="AV520" s="232"/>
      <c r="AY520" s="235"/>
      <c r="BA520" s="235"/>
      <c r="BC520" s="232"/>
    </row>
    <row r="521" spans="41:55" x14ac:dyDescent="0.25">
      <c r="AO521" s="231"/>
      <c r="AR521" s="235"/>
      <c r="AT521" s="235"/>
      <c r="AV521" s="232"/>
      <c r="AY521" s="235"/>
      <c r="BA521" s="235"/>
      <c r="BC521" s="232"/>
    </row>
    <row r="522" spans="41:55" x14ac:dyDescent="0.25">
      <c r="AO522" s="231"/>
      <c r="AR522" s="235"/>
      <c r="AT522" s="235"/>
      <c r="AV522" s="232"/>
      <c r="AY522" s="235"/>
      <c r="BA522" s="235"/>
      <c r="BC522" s="232"/>
    </row>
    <row r="523" spans="41:55" x14ac:dyDescent="0.25">
      <c r="AO523" s="231"/>
      <c r="AR523" s="235"/>
      <c r="AT523" s="235"/>
      <c r="AV523" s="232"/>
      <c r="AY523" s="235"/>
      <c r="BA523" s="235"/>
      <c r="BC523" s="232"/>
    </row>
    <row r="524" spans="41:55" x14ac:dyDescent="0.25">
      <c r="AO524" s="231"/>
      <c r="AR524" s="235"/>
      <c r="AT524" s="235"/>
      <c r="AV524" s="232"/>
      <c r="AY524" s="235"/>
      <c r="BA524" s="235"/>
      <c r="BC524" s="232"/>
    </row>
    <row r="525" spans="41:55" x14ac:dyDescent="0.25">
      <c r="AO525" s="231"/>
      <c r="AR525" s="235"/>
      <c r="AT525" s="235"/>
      <c r="AV525" s="232"/>
      <c r="AY525" s="235"/>
      <c r="BA525" s="235"/>
      <c r="BC525" s="232"/>
    </row>
    <row r="526" spans="41:55" x14ac:dyDescent="0.25">
      <c r="AO526" s="231"/>
      <c r="AR526" s="235"/>
      <c r="AT526" s="235"/>
      <c r="AV526" s="232"/>
      <c r="AY526" s="235"/>
      <c r="BA526" s="235"/>
      <c r="BC526" s="232"/>
    </row>
    <row r="527" spans="41:55" x14ac:dyDescent="0.25">
      <c r="AO527" s="231"/>
      <c r="AR527" s="235"/>
      <c r="AT527" s="235"/>
      <c r="AV527" s="232"/>
      <c r="AY527" s="235"/>
      <c r="BA527" s="235"/>
      <c r="BC527" s="232"/>
    </row>
    <row r="528" spans="41:55" x14ac:dyDescent="0.25">
      <c r="AO528" s="231"/>
      <c r="AR528" s="235"/>
      <c r="AT528" s="235"/>
      <c r="AV528" s="232"/>
      <c r="AY528" s="235"/>
      <c r="BA528" s="235"/>
      <c r="BC528" s="232"/>
    </row>
    <row r="529" spans="41:55" x14ac:dyDescent="0.25">
      <c r="AO529" s="231"/>
      <c r="AR529" s="235"/>
      <c r="AT529" s="235"/>
      <c r="AV529" s="232"/>
      <c r="AY529" s="235"/>
      <c r="BA529" s="235"/>
      <c r="BC529" s="232"/>
    </row>
    <row r="530" spans="41:55" x14ac:dyDescent="0.25">
      <c r="AO530" s="231"/>
      <c r="AR530" s="235"/>
      <c r="AT530" s="235"/>
      <c r="AV530" s="232"/>
      <c r="AY530" s="235"/>
      <c r="BA530" s="235"/>
      <c r="BC530" s="232"/>
    </row>
    <row r="531" spans="41:55" x14ac:dyDescent="0.25">
      <c r="AO531" s="231"/>
      <c r="AR531" s="235"/>
      <c r="AT531" s="235"/>
      <c r="AV531" s="232"/>
      <c r="AY531" s="235"/>
      <c r="BA531" s="235"/>
      <c r="BC531" s="232"/>
    </row>
    <row r="532" spans="41:55" x14ac:dyDescent="0.25">
      <c r="AO532" s="231"/>
      <c r="AR532" s="235"/>
      <c r="AT532" s="235"/>
      <c r="AV532" s="232"/>
      <c r="AY532" s="235"/>
      <c r="BA532" s="235"/>
      <c r="BC532" s="232"/>
    </row>
    <row r="533" spans="41:55" x14ac:dyDescent="0.25">
      <c r="AO533" s="231"/>
      <c r="AR533" s="235"/>
      <c r="AT533" s="235"/>
      <c r="AV533" s="232"/>
      <c r="AY533" s="235"/>
      <c r="BA533" s="235"/>
      <c r="BC533" s="232"/>
    </row>
    <row r="534" spans="41:55" x14ac:dyDescent="0.25">
      <c r="AO534" s="231"/>
      <c r="AR534" s="235"/>
      <c r="AT534" s="235"/>
      <c r="AV534" s="232"/>
      <c r="AY534" s="235"/>
      <c r="BA534" s="235"/>
      <c r="BC534" s="232"/>
    </row>
    <row r="535" spans="41:55" x14ac:dyDescent="0.25">
      <c r="AO535" s="231"/>
      <c r="AR535" s="235"/>
      <c r="AT535" s="235"/>
      <c r="AV535" s="232"/>
      <c r="AY535" s="235"/>
      <c r="BA535" s="235"/>
      <c r="BC535" s="232"/>
    </row>
    <row r="536" spans="41:55" x14ac:dyDescent="0.25">
      <c r="AO536" s="231"/>
      <c r="AR536" s="235"/>
      <c r="AT536" s="235"/>
      <c r="AV536" s="232"/>
      <c r="AY536" s="235"/>
      <c r="BA536" s="235"/>
      <c r="BC536" s="232"/>
    </row>
    <row r="537" spans="41:55" x14ac:dyDescent="0.25">
      <c r="AO537" s="231"/>
      <c r="AR537" s="235"/>
      <c r="AT537" s="235"/>
      <c r="AV537" s="232"/>
      <c r="AY537" s="235"/>
      <c r="BA537" s="235"/>
      <c r="BC537" s="232"/>
    </row>
    <row r="538" spans="41:55" x14ac:dyDescent="0.25">
      <c r="AO538" s="231"/>
      <c r="AR538" s="235"/>
      <c r="AT538" s="235"/>
      <c r="AV538" s="232"/>
      <c r="AY538" s="235"/>
      <c r="BA538" s="235"/>
      <c r="BC538" s="232"/>
    </row>
    <row r="539" spans="41:55" x14ac:dyDescent="0.25">
      <c r="AO539" s="231"/>
      <c r="AR539" s="235"/>
      <c r="AT539" s="235"/>
      <c r="AV539" s="232"/>
      <c r="AY539" s="235"/>
      <c r="BA539" s="235"/>
      <c r="BC539" s="232"/>
    </row>
    <row r="540" spans="41:55" x14ac:dyDescent="0.25">
      <c r="AO540" s="231"/>
      <c r="AR540" s="235"/>
      <c r="AT540" s="235"/>
      <c r="AV540" s="232"/>
      <c r="AY540" s="235"/>
      <c r="BA540" s="235"/>
      <c r="BC540" s="232"/>
    </row>
    <row r="541" spans="41:55" x14ac:dyDescent="0.25">
      <c r="AO541" s="231"/>
      <c r="AR541" s="235"/>
      <c r="AT541" s="235"/>
      <c r="AV541" s="232"/>
      <c r="AY541" s="235"/>
      <c r="BA541" s="235"/>
      <c r="BC541" s="232"/>
    </row>
    <row r="542" spans="41:55" x14ac:dyDescent="0.25">
      <c r="AO542" s="231"/>
      <c r="AR542" s="235"/>
      <c r="AT542" s="235"/>
      <c r="AV542" s="232"/>
      <c r="AY542" s="235"/>
      <c r="BA542" s="235"/>
      <c r="BC542" s="232"/>
    </row>
    <row r="543" spans="41:55" x14ac:dyDescent="0.25">
      <c r="AO543" s="231"/>
      <c r="AR543" s="235"/>
      <c r="AT543" s="235"/>
      <c r="AV543" s="232"/>
      <c r="AY543" s="235"/>
      <c r="BA543" s="235"/>
      <c r="BC543" s="232"/>
    </row>
    <row r="544" spans="41:55" x14ac:dyDescent="0.25">
      <c r="AO544" s="231"/>
      <c r="AR544" s="235"/>
      <c r="AT544" s="235"/>
      <c r="AV544" s="232"/>
      <c r="AY544" s="235"/>
      <c r="BA544" s="235"/>
      <c r="BC544" s="232"/>
    </row>
    <row r="545" spans="41:55" x14ac:dyDescent="0.25">
      <c r="AO545" s="231"/>
      <c r="AR545" s="235"/>
      <c r="AT545" s="235"/>
      <c r="AV545" s="232"/>
      <c r="AY545" s="235"/>
      <c r="BA545" s="235"/>
      <c r="BC545" s="232"/>
    </row>
    <row r="546" spans="41:55" x14ac:dyDescent="0.25">
      <c r="AO546" s="231"/>
      <c r="AR546" s="235"/>
      <c r="AT546" s="235"/>
      <c r="AV546" s="232"/>
      <c r="AY546" s="235"/>
      <c r="BA546" s="235"/>
      <c r="BC546" s="232"/>
    </row>
    <row r="547" spans="41:55" x14ac:dyDescent="0.25">
      <c r="AO547" s="231"/>
      <c r="AR547" s="235"/>
      <c r="AT547" s="235"/>
      <c r="AV547" s="232"/>
      <c r="AY547" s="235"/>
      <c r="BA547" s="235"/>
      <c r="BC547" s="232"/>
    </row>
    <row r="548" spans="41:55" x14ac:dyDescent="0.25">
      <c r="AO548" s="231"/>
      <c r="AR548" s="235"/>
      <c r="AT548" s="235"/>
      <c r="AV548" s="232"/>
      <c r="AY548" s="235"/>
      <c r="BA548" s="235"/>
      <c r="BC548" s="232"/>
    </row>
    <row r="549" spans="41:55" x14ac:dyDescent="0.25">
      <c r="AO549" s="231"/>
      <c r="AR549" s="235"/>
      <c r="AT549" s="235"/>
      <c r="AV549" s="232"/>
      <c r="AY549" s="235"/>
      <c r="BA549" s="235"/>
      <c r="BC549" s="232"/>
    </row>
    <row r="550" spans="41:55" x14ac:dyDescent="0.25">
      <c r="AO550" s="231"/>
      <c r="AR550" s="235"/>
      <c r="AT550" s="235"/>
      <c r="AV550" s="232"/>
      <c r="AY550" s="235"/>
      <c r="BA550" s="235"/>
      <c r="BC550" s="232"/>
    </row>
    <row r="551" spans="41:55" x14ac:dyDescent="0.25">
      <c r="AO551" s="231"/>
      <c r="AR551" s="235"/>
      <c r="AT551" s="235"/>
      <c r="AV551" s="232"/>
      <c r="AY551" s="235"/>
      <c r="BA551" s="235"/>
      <c r="BC551" s="232"/>
    </row>
    <row r="552" spans="41:55" x14ac:dyDescent="0.25">
      <c r="AO552" s="231"/>
      <c r="AR552" s="235"/>
      <c r="AT552" s="235"/>
      <c r="AV552" s="232"/>
      <c r="AY552" s="235"/>
      <c r="BA552" s="235"/>
      <c r="BC552" s="232"/>
    </row>
    <row r="553" spans="41:55" x14ac:dyDescent="0.25">
      <c r="AO553" s="231"/>
      <c r="AR553" s="235"/>
      <c r="AT553" s="235"/>
      <c r="AV553" s="232"/>
      <c r="AY553" s="235"/>
      <c r="BA553" s="235"/>
      <c r="BC553" s="232"/>
    </row>
    <row r="554" spans="41:55" x14ac:dyDescent="0.25">
      <c r="AO554" s="231"/>
      <c r="AR554" s="235"/>
      <c r="AT554" s="235"/>
      <c r="AV554" s="232"/>
      <c r="AY554" s="235"/>
      <c r="BA554" s="235"/>
      <c r="BC554" s="232"/>
    </row>
    <row r="555" spans="41:55" x14ac:dyDescent="0.25">
      <c r="AO555" s="231"/>
      <c r="AR555" s="235"/>
      <c r="AT555" s="235"/>
      <c r="AV555" s="232"/>
      <c r="AY555" s="235"/>
      <c r="BA555" s="235"/>
      <c r="BC555" s="232"/>
    </row>
    <row r="556" spans="41:55" x14ac:dyDescent="0.25">
      <c r="AO556" s="231"/>
      <c r="AR556" s="235"/>
      <c r="AT556" s="235"/>
      <c r="AV556" s="232"/>
      <c r="AY556" s="235"/>
      <c r="BA556" s="235"/>
      <c r="BC556" s="232"/>
    </row>
    <row r="557" spans="41:55" x14ac:dyDescent="0.25">
      <c r="AO557" s="231"/>
      <c r="AR557" s="235"/>
      <c r="AT557" s="235"/>
      <c r="AV557" s="232"/>
      <c r="AY557" s="235"/>
      <c r="BA557" s="235"/>
      <c r="BC557" s="232"/>
    </row>
    <row r="558" spans="41:55" x14ac:dyDescent="0.25">
      <c r="AO558" s="231"/>
      <c r="AR558" s="235"/>
      <c r="AT558" s="235"/>
      <c r="AV558" s="232"/>
      <c r="AY558" s="235"/>
      <c r="BA558" s="235"/>
      <c r="BC558" s="232"/>
    </row>
    <row r="559" spans="41:55" x14ac:dyDescent="0.25">
      <c r="AO559" s="231"/>
      <c r="AR559" s="235"/>
      <c r="AT559" s="235"/>
      <c r="AV559" s="232"/>
      <c r="AY559" s="235"/>
      <c r="BA559" s="235"/>
      <c r="BC559" s="232"/>
    </row>
    <row r="560" spans="41:55" x14ac:dyDescent="0.25">
      <c r="AO560" s="231"/>
      <c r="AR560" s="235"/>
      <c r="AT560" s="235"/>
      <c r="AV560" s="232"/>
      <c r="AY560" s="235"/>
      <c r="BA560" s="235"/>
      <c r="BC560" s="232"/>
    </row>
    <row r="561" spans="41:55" x14ac:dyDescent="0.25">
      <c r="AO561" s="231"/>
      <c r="AR561" s="235"/>
      <c r="AT561" s="235"/>
      <c r="AV561" s="232"/>
      <c r="AY561" s="235"/>
      <c r="BA561" s="235"/>
      <c r="BC561" s="232"/>
    </row>
    <row r="562" spans="41:55" x14ac:dyDescent="0.25">
      <c r="AO562" s="231"/>
      <c r="AR562" s="235"/>
      <c r="AT562" s="235"/>
      <c r="AV562" s="232"/>
      <c r="AY562" s="235"/>
      <c r="BA562" s="235"/>
      <c r="BC562" s="232"/>
    </row>
    <row r="563" spans="41:55" x14ac:dyDescent="0.25">
      <c r="AO563" s="231"/>
      <c r="AR563" s="235"/>
      <c r="AT563" s="235"/>
      <c r="AV563" s="232"/>
      <c r="AY563" s="235"/>
      <c r="BA563" s="235"/>
      <c r="BC563" s="232"/>
    </row>
    <row r="564" spans="41:55" x14ac:dyDescent="0.25">
      <c r="AO564" s="231"/>
      <c r="AR564" s="235"/>
      <c r="AT564" s="235"/>
      <c r="AV564" s="232"/>
      <c r="AY564" s="235"/>
      <c r="BA564" s="235"/>
      <c r="BC564" s="232"/>
    </row>
    <row r="565" spans="41:55" x14ac:dyDescent="0.25">
      <c r="AO565" s="231"/>
      <c r="AR565" s="235"/>
      <c r="AT565" s="235"/>
      <c r="AV565" s="232"/>
      <c r="AY565" s="235"/>
      <c r="BA565" s="235"/>
      <c r="BC565" s="232"/>
    </row>
    <row r="566" spans="41:55" x14ac:dyDescent="0.25">
      <c r="AO566" s="231"/>
      <c r="AR566" s="235"/>
      <c r="AT566" s="235"/>
      <c r="AV566" s="232"/>
      <c r="AY566" s="235"/>
      <c r="BA566" s="235"/>
      <c r="BC566" s="232"/>
    </row>
    <row r="567" spans="41:55" x14ac:dyDescent="0.25">
      <c r="AO567" s="231"/>
      <c r="AR567" s="235"/>
      <c r="AT567" s="235"/>
      <c r="AV567" s="232"/>
      <c r="AY567" s="235"/>
      <c r="BA567" s="235"/>
      <c r="BC567" s="232"/>
    </row>
    <row r="568" spans="41:55" x14ac:dyDescent="0.25">
      <c r="AO568" s="231"/>
      <c r="AR568" s="235"/>
      <c r="AT568" s="235"/>
      <c r="AV568" s="232"/>
      <c r="AY568" s="235"/>
      <c r="BA568" s="235"/>
      <c r="BC568" s="232"/>
    </row>
    <row r="569" spans="41:55" x14ac:dyDescent="0.25">
      <c r="AO569" s="231"/>
      <c r="AR569" s="235"/>
      <c r="AT569" s="235"/>
      <c r="AV569" s="232"/>
      <c r="AY569" s="235"/>
      <c r="BA569" s="235"/>
      <c r="BC569" s="232"/>
    </row>
    <row r="570" spans="41:55" x14ac:dyDescent="0.25">
      <c r="AO570" s="231"/>
      <c r="AR570" s="235"/>
      <c r="AT570" s="235"/>
      <c r="AV570" s="232"/>
      <c r="AY570" s="235"/>
      <c r="BA570" s="235"/>
      <c r="BC570" s="232"/>
    </row>
    <row r="571" spans="41:55" x14ac:dyDescent="0.25">
      <c r="AO571" s="231"/>
      <c r="AR571" s="235"/>
      <c r="AT571" s="235"/>
      <c r="AV571" s="232"/>
      <c r="AY571" s="235"/>
      <c r="BA571" s="235"/>
      <c r="BC571" s="232"/>
    </row>
    <row r="572" spans="41:55" x14ac:dyDescent="0.25">
      <c r="AO572" s="231"/>
      <c r="AR572" s="235"/>
      <c r="AT572" s="235"/>
      <c r="AV572" s="232"/>
      <c r="AY572" s="235"/>
      <c r="BA572" s="235"/>
      <c r="BC572" s="232"/>
    </row>
    <row r="573" spans="41:55" x14ac:dyDescent="0.25">
      <c r="AO573" s="231"/>
      <c r="AR573" s="235"/>
      <c r="AT573" s="235"/>
      <c r="AV573" s="232"/>
      <c r="AY573" s="235"/>
      <c r="BA573" s="235"/>
      <c r="BC573" s="232"/>
    </row>
    <row r="574" spans="41:55" x14ac:dyDescent="0.25">
      <c r="AO574" s="231"/>
      <c r="AR574" s="235"/>
      <c r="AT574" s="235"/>
      <c r="AV574" s="232"/>
      <c r="AY574" s="235"/>
      <c r="BA574" s="235"/>
      <c r="BC574" s="232"/>
    </row>
    <row r="575" spans="41:55" x14ac:dyDescent="0.25">
      <c r="AO575" s="231"/>
      <c r="AR575" s="235"/>
      <c r="AT575" s="235"/>
      <c r="AV575" s="232"/>
      <c r="AY575" s="235"/>
      <c r="BA575" s="235"/>
      <c r="BC575" s="232"/>
    </row>
    <row r="576" spans="41:55" x14ac:dyDescent="0.25">
      <c r="AO576" s="231"/>
      <c r="AR576" s="235"/>
      <c r="AT576" s="235"/>
      <c r="AV576" s="232"/>
      <c r="AY576" s="235"/>
      <c r="BA576" s="235"/>
      <c r="BC576" s="232"/>
    </row>
    <row r="577" spans="41:55" x14ac:dyDescent="0.25">
      <c r="AO577" s="231"/>
      <c r="AR577" s="235"/>
      <c r="AT577" s="235"/>
      <c r="AV577" s="232"/>
      <c r="AY577" s="235"/>
      <c r="BA577" s="235"/>
      <c r="BC577" s="232"/>
    </row>
    <row r="578" spans="41:55" x14ac:dyDescent="0.25">
      <c r="AO578" s="231"/>
      <c r="AR578" s="235"/>
      <c r="AT578" s="235"/>
      <c r="AV578" s="232"/>
      <c r="AY578" s="235"/>
      <c r="BA578" s="235"/>
      <c r="BC578" s="232"/>
    </row>
    <row r="579" spans="41:55" x14ac:dyDescent="0.25">
      <c r="AO579" s="231"/>
      <c r="AR579" s="235"/>
      <c r="AT579" s="235"/>
      <c r="AV579" s="232"/>
      <c r="AY579" s="235"/>
      <c r="BA579" s="235"/>
      <c r="BC579" s="232"/>
    </row>
    <row r="580" spans="41:55" x14ac:dyDescent="0.25">
      <c r="AO580" s="231"/>
      <c r="AR580" s="235"/>
      <c r="AT580" s="235"/>
      <c r="AV580" s="232"/>
      <c r="AY580" s="235"/>
      <c r="BA580" s="235"/>
      <c r="BC580" s="232"/>
    </row>
    <row r="581" spans="41:55" x14ac:dyDescent="0.25">
      <c r="AO581" s="231"/>
      <c r="AR581" s="235"/>
      <c r="AT581" s="235"/>
      <c r="AV581" s="232"/>
      <c r="AY581" s="235"/>
      <c r="BA581" s="235"/>
      <c r="BC581" s="232"/>
    </row>
    <row r="582" spans="41:55" x14ac:dyDescent="0.25">
      <c r="AO582" s="231"/>
      <c r="AR582" s="235"/>
      <c r="AT582" s="235"/>
      <c r="AV582" s="232"/>
      <c r="AY582" s="235"/>
      <c r="BA582" s="235"/>
      <c r="BC582" s="232"/>
    </row>
    <row r="583" spans="41:55" x14ac:dyDescent="0.25">
      <c r="AO583" s="231"/>
      <c r="AR583" s="235"/>
      <c r="AT583" s="235"/>
      <c r="AV583" s="232"/>
      <c r="AY583" s="235"/>
      <c r="BA583" s="235"/>
      <c r="BC583" s="232"/>
    </row>
    <row r="584" spans="41:55" x14ac:dyDescent="0.25">
      <c r="AO584" s="231"/>
      <c r="AR584" s="235"/>
      <c r="AT584" s="235"/>
      <c r="AV584" s="232"/>
      <c r="AY584" s="235"/>
      <c r="BA584" s="235"/>
      <c r="BC584" s="232"/>
    </row>
    <row r="585" spans="41:55" x14ac:dyDescent="0.25">
      <c r="AO585" s="231"/>
      <c r="AR585" s="235"/>
      <c r="AT585" s="235"/>
      <c r="AV585" s="232"/>
      <c r="AY585" s="235"/>
      <c r="BA585" s="235"/>
      <c r="BC585" s="232"/>
    </row>
    <row r="586" spans="41:55" x14ac:dyDescent="0.25">
      <c r="AO586" s="231"/>
      <c r="AR586" s="235"/>
      <c r="AT586" s="235"/>
      <c r="AV586" s="232"/>
      <c r="AY586" s="235"/>
      <c r="BA586" s="235"/>
      <c r="BC586" s="232"/>
    </row>
    <row r="587" spans="41:55" x14ac:dyDescent="0.25">
      <c r="AO587" s="231"/>
      <c r="AR587" s="235"/>
      <c r="AT587" s="235"/>
      <c r="AV587" s="232"/>
      <c r="AY587" s="235"/>
      <c r="BA587" s="235"/>
      <c r="BC587" s="232"/>
    </row>
    <row r="588" spans="41:55" x14ac:dyDescent="0.25">
      <c r="AO588" s="231"/>
      <c r="AR588" s="235"/>
      <c r="AT588" s="235"/>
      <c r="AV588" s="232"/>
      <c r="AY588" s="235"/>
      <c r="BA588" s="235"/>
      <c r="BC588" s="232"/>
    </row>
    <row r="589" spans="41:55" x14ac:dyDescent="0.25">
      <c r="AO589" s="231"/>
      <c r="AR589" s="235"/>
      <c r="AT589" s="235"/>
      <c r="AV589" s="232"/>
      <c r="AY589" s="235"/>
      <c r="BA589" s="235"/>
      <c r="BC589" s="232"/>
    </row>
    <row r="590" spans="41:55" x14ac:dyDescent="0.25">
      <c r="AO590" s="231"/>
      <c r="AR590" s="235"/>
      <c r="AT590" s="235"/>
      <c r="AV590" s="232"/>
      <c r="AY590" s="235"/>
      <c r="BA590" s="235"/>
      <c r="BC590" s="232"/>
    </row>
    <row r="591" spans="41:55" x14ac:dyDescent="0.25">
      <c r="AO591" s="231"/>
      <c r="AR591" s="235"/>
      <c r="AT591" s="235"/>
      <c r="AV591" s="232"/>
      <c r="AY591" s="235"/>
      <c r="BA591" s="235"/>
      <c r="BC591" s="232"/>
    </row>
    <row r="592" spans="41:55" x14ac:dyDescent="0.25">
      <c r="AO592" s="231"/>
      <c r="AR592" s="235"/>
      <c r="AT592" s="235"/>
      <c r="AV592" s="232"/>
      <c r="AY592" s="235"/>
      <c r="BA592" s="235"/>
      <c r="BC592" s="232"/>
    </row>
    <row r="593" spans="41:55" x14ac:dyDescent="0.25">
      <c r="AO593" s="231"/>
      <c r="AR593" s="235"/>
      <c r="AT593" s="235"/>
      <c r="AV593" s="232"/>
      <c r="AY593" s="235"/>
      <c r="BA593" s="235"/>
      <c r="BC593" s="232"/>
    </row>
    <row r="594" spans="41:55" x14ac:dyDescent="0.25">
      <c r="AO594" s="231"/>
      <c r="AR594" s="235"/>
      <c r="AT594" s="235"/>
      <c r="AV594" s="232"/>
      <c r="AY594" s="235"/>
      <c r="BA594" s="235"/>
      <c r="BC594" s="232"/>
    </row>
    <row r="595" spans="41:55" x14ac:dyDescent="0.25">
      <c r="AO595" s="231"/>
      <c r="AR595" s="235"/>
      <c r="AT595" s="235"/>
      <c r="AV595" s="232"/>
      <c r="AY595" s="235"/>
      <c r="BA595" s="235"/>
      <c r="BC595" s="232"/>
    </row>
    <row r="596" spans="41:55" x14ac:dyDescent="0.25">
      <c r="AO596" s="231"/>
      <c r="AR596" s="235"/>
      <c r="AT596" s="235"/>
      <c r="AV596" s="232"/>
      <c r="AY596" s="235"/>
      <c r="BA596" s="235"/>
      <c r="BC596" s="232"/>
    </row>
    <row r="597" spans="41:55" x14ac:dyDescent="0.25">
      <c r="AO597" s="231"/>
      <c r="AR597" s="235"/>
      <c r="AT597" s="235"/>
      <c r="AV597" s="232"/>
      <c r="AY597" s="235"/>
      <c r="BA597" s="235"/>
      <c r="BC597" s="232"/>
    </row>
    <row r="598" spans="41:55" x14ac:dyDescent="0.25">
      <c r="AO598" s="231"/>
      <c r="AR598" s="235"/>
      <c r="AT598" s="235"/>
      <c r="AV598" s="232"/>
      <c r="AY598" s="235"/>
      <c r="BA598" s="235"/>
      <c r="BC598" s="232"/>
    </row>
    <row r="599" spans="41:55" x14ac:dyDescent="0.25">
      <c r="AO599" s="231"/>
      <c r="AR599" s="235"/>
      <c r="AT599" s="235"/>
      <c r="AV599" s="232"/>
      <c r="AY599" s="235"/>
      <c r="BA599" s="235"/>
      <c r="BC599" s="232"/>
    </row>
    <row r="600" spans="41:55" x14ac:dyDescent="0.25">
      <c r="AO600" s="231"/>
      <c r="AR600" s="235"/>
      <c r="AT600" s="235"/>
      <c r="AV600" s="232"/>
      <c r="AY600" s="235"/>
      <c r="BA600" s="235"/>
      <c r="BC600" s="232"/>
    </row>
    <row r="601" spans="41:55" x14ac:dyDescent="0.25">
      <c r="AO601" s="231"/>
      <c r="AR601" s="235"/>
      <c r="AT601" s="235"/>
      <c r="AV601" s="232"/>
      <c r="AY601" s="235"/>
      <c r="BA601" s="235"/>
      <c r="BC601" s="232"/>
    </row>
    <row r="602" spans="41:55" x14ac:dyDescent="0.25">
      <c r="AO602" s="231"/>
      <c r="AR602" s="235"/>
      <c r="AT602" s="235"/>
      <c r="AV602" s="232"/>
      <c r="AY602" s="235"/>
      <c r="BA602" s="235"/>
      <c r="BC602" s="232"/>
    </row>
    <row r="603" spans="41:55" x14ac:dyDescent="0.25">
      <c r="AO603" s="231"/>
      <c r="AR603" s="235"/>
      <c r="AT603" s="235"/>
      <c r="AV603" s="232"/>
      <c r="AY603" s="235"/>
      <c r="BA603" s="235"/>
      <c r="BC603" s="232"/>
    </row>
    <row r="604" spans="41:55" x14ac:dyDescent="0.25">
      <c r="AO604" s="231"/>
      <c r="AR604" s="235"/>
      <c r="AT604" s="235"/>
      <c r="AV604" s="232"/>
      <c r="AY604" s="235"/>
      <c r="BA604" s="235"/>
      <c r="BC604" s="232"/>
    </row>
    <row r="605" spans="41:55" x14ac:dyDescent="0.25">
      <c r="AO605" s="231"/>
      <c r="AR605" s="235"/>
      <c r="AT605" s="235"/>
      <c r="AV605" s="232"/>
      <c r="AY605" s="235"/>
      <c r="BA605" s="235"/>
      <c r="BC605" s="232"/>
    </row>
    <row r="606" spans="41:55" x14ac:dyDescent="0.25">
      <c r="AO606" s="231"/>
      <c r="AR606" s="235"/>
      <c r="AT606" s="235"/>
      <c r="AV606" s="232"/>
      <c r="AY606" s="235"/>
      <c r="BA606" s="235"/>
      <c r="BC606" s="232"/>
    </row>
    <row r="607" spans="41:55" x14ac:dyDescent="0.25">
      <c r="AO607" s="231"/>
      <c r="AR607" s="235"/>
      <c r="AT607" s="235"/>
      <c r="AV607" s="232"/>
      <c r="AY607" s="235"/>
      <c r="BA607" s="235"/>
      <c r="BC607" s="232"/>
    </row>
    <row r="608" spans="41:55" x14ac:dyDescent="0.25">
      <c r="AO608" s="231"/>
      <c r="AR608" s="235"/>
      <c r="AT608" s="235"/>
      <c r="AV608" s="232"/>
      <c r="AY608" s="235"/>
      <c r="BA608" s="235"/>
      <c r="BC608" s="232"/>
    </row>
    <row r="609" spans="41:55" x14ac:dyDescent="0.25">
      <c r="AO609" s="231"/>
      <c r="AR609" s="235"/>
      <c r="AT609" s="235"/>
      <c r="AV609" s="232"/>
      <c r="AY609" s="235"/>
      <c r="BA609" s="235"/>
      <c r="BC609" s="232"/>
    </row>
    <row r="610" spans="41:55" x14ac:dyDescent="0.25">
      <c r="AO610" s="231"/>
      <c r="AR610" s="235"/>
      <c r="AT610" s="235"/>
      <c r="AV610" s="232"/>
      <c r="AY610" s="235"/>
      <c r="BA610" s="235"/>
      <c r="BC610" s="232"/>
    </row>
    <row r="611" spans="41:55" x14ac:dyDescent="0.25">
      <c r="AO611" s="231"/>
      <c r="AR611" s="235"/>
      <c r="AT611" s="235"/>
      <c r="AV611" s="232"/>
      <c r="AY611" s="235"/>
      <c r="BA611" s="235"/>
      <c r="BC611" s="232"/>
    </row>
    <row r="612" spans="41:55" x14ac:dyDescent="0.25">
      <c r="AO612" s="231"/>
      <c r="AR612" s="235"/>
      <c r="AT612" s="235"/>
      <c r="AV612" s="232"/>
      <c r="AY612" s="235"/>
      <c r="BA612" s="235"/>
      <c r="BC612" s="232"/>
    </row>
    <row r="613" spans="41:55" x14ac:dyDescent="0.25">
      <c r="AO613" s="231"/>
      <c r="AR613" s="235"/>
      <c r="AT613" s="235"/>
      <c r="AV613" s="232"/>
      <c r="AY613" s="235"/>
      <c r="BA613" s="235"/>
      <c r="BC613" s="232"/>
    </row>
    <row r="614" spans="41:55" x14ac:dyDescent="0.25">
      <c r="AO614" s="231"/>
      <c r="AR614" s="235"/>
      <c r="AT614" s="235"/>
      <c r="AV614" s="232"/>
      <c r="AY614" s="235"/>
      <c r="BA614" s="235"/>
      <c r="BC614" s="232"/>
    </row>
    <row r="615" spans="41:55" x14ac:dyDescent="0.25">
      <c r="AO615" s="231"/>
      <c r="AR615" s="235"/>
      <c r="AT615" s="235"/>
      <c r="AV615" s="232"/>
      <c r="AY615" s="235"/>
      <c r="BA615" s="235"/>
      <c r="BC615" s="232"/>
    </row>
    <row r="616" spans="41:55" x14ac:dyDescent="0.25">
      <c r="AO616" s="231"/>
      <c r="AR616" s="235"/>
      <c r="AT616" s="235"/>
      <c r="AV616" s="232"/>
      <c r="AY616" s="235"/>
      <c r="BA616" s="235"/>
      <c r="BC616" s="232"/>
    </row>
    <row r="617" spans="41:55" x14ac:dyDescent="0.25">
      <c r="AO617" s="231"/>
      <c r="AR617" s="235"/>
      <c r="AT617" s="235"/>
      <c r="AV617" s="232"/>
      <c r="AY617" s="235"/>
      <c r="BA617" s="235"/>
      <c r="BC617" s="232"/>
    </row>
    <row r="618" spans="41:55" x14ac:dyDescent="0.25">
      <c r="AO618" s="231"/>
      <c r="AR618" s="235"/>
      <c r="AT618" s="235"/>
      <c r="AV618" s="232"/>
      <c r="AY618" s="235"/>
      <c r="BA618" s="235"/>
      <c r="BC618" s="232"/>
    </row>
    <row r="619" spans="41:55" x14ac:dyDescent="0.25">
      <c r="AO619" s="231"/>
      <c r="AR619" s="235"/>
      <c r="AT619" s="235"/>
      <c r="AV619" s="232"/>
      <c r="AY619" s="235"/>
      <c r="BA619" s="235"/>
      <c r="BC619" s="232"/>
    </row>
    <row r="620" spans="41:55" x14ac:dyDescent="0.25">
      <c r="AO620" s="231"/>
      <c r="AR620" s="235"/>
      <c r="AT620" s="235"/>
      <c r="AV620" s="232"/>
      <c r="AY620" s="235"/>
      <c r="BA620" s="235"/>
      <c r="BC620" s="232"/>
    </row>
    <row r="621" spans="41:55" x14ac:dyDescent="0.25">
      <c r="AO621" s="231"/>
      <c r="AR621" s="235"/>
      <c r="AT621" s="235"/>
      <c r="AV621" s="232"/>
      <c r="AY621" s="235"/>
      <c r="BA621" s="235"/>
      <c r="BC621" s="232"/>
    </row>
    <row r="622" spans="41:55" x14ac:dyDescent="0.25">
      <c r="AO622" s="231"/>
      <c r="AR622" s="235"/>
      <c r="AT622" s="235"/>
      <c r="AV622" s="232"/>
      <c r="AY622" s="235"/>
      <c r="BA622" s="235"/>
      <c r="BC622" s="232"/>
    </row>
    <row r="623" spans="41:55" x14ac:dyDescent="0.25">
      <c r="AO623" s="231"/>
      <c r="AR623" s="235"/>
      <c r="AT623" s="235"/>
      <c r="AV623" s="232"/>
      <c r="AY623" s="235"/>
      <c r="BA623" s="235"/>
      <c r="BC623" s="232"/>
    </row>
    <row r="624" spans="41:55" x14ac:dyDescent="0.25">
      <c r="AO624" s="231"/>
      <c r="AR624" s="235"/>
      <c r="AT624" s="235"/>
      <c r="AV624" s="232"/>
      <c r="AY624" s="235"/>
      <c r="BA624" s="235"/>
      <c r="BC624" s="232"/>
    </row>
    <row r="625" spans="41:55" x14ac:dyDescent="0.25">
      <c r="AO625" s="231"/>
      <c r="AR625" s="235"/>
      <c r="AT625" s="235"/>
      <c r="AV625" s="232"/>
      <c r="AY625" s="235"/>
      <c r="BA625" s="235"/>
      <c r="BC625" s="232"/>
    </row>
    <row r="626" spans="41:55" x14ac:dyDescent="0.25">
      <c r="AO626" s="231"/>
      <c r="AR626" s="235"/>
      <c r="AT626" s="235"/>
      <c r="AV626" s="232"/>
      <c r="AY626" s="235"/>
      <c r="BA626" s="235"/>
      <c r="BC626" s="232"/>
    </row>
    <row r="627" spans="41:55" x14ac:dyDescent="0.25">
      <c r="AO627" s="231"/>
      <c r="AR627" s="235"/>
      <c r="AT627" s="235"/>
      <c r="AV627" s="232"/>
      <c r="AY627" s="235"/>
      <c r="BA627" s="235"/>
      <c r="BC627" s="232"/>
    </row>
    <row r="628" spans="41:55" x14ac:dyDescent="0.25">
      <c r="AO628" s="231"/>
      <c r="AR628" s="235"/>
      <c r="AT628" s="235"/>
      <c r="AV628" s="232"/>
      <c r="AY628" s="235"/>
      <c r="BA628" s="235"/>
      <c r="BC628" s="232"/>
    </row>
    <row r="629" spans="41:55" x14ac:dyDescent="0.25">
      <c r="AO629" s="231"/>
      <c r="AR629" s="235"/>
      <c r="AT629" s="235"/>
      <c r="AV629" s="232"/>
      <c r="AY629" s="235"/>
      <c r="BA629" s="235"/>
      <c r="BC629" s="232"/>
    </row>
    <row r="630" spans="41:55" x14ac:dyDescent="0.25">
      <c r="AO630" s="231"/>
      <c r="AR630" s="235"/>
      <c r="AT630" s="235"/>
      <c r="AV630" s="232"/>
      <c r="AY630" s="235"/>
      <c r="BA630" s="235"/>
      <c r="BC630" s="232"/>
    </row>
    <row r="631" spans="41:55" x14ac:dyDescent="0.25">
      <c r="AO631" s="231"/>
      <c r="AR631" s="235"/>
      <c r="AT631" s="235"/>
      <c r="AV631" s="232"/>
      <c r="AY631" s="235"/>
      <c r="BA631" s="235"/>
      <c r="BC631" s="232"/>
    </row>
    <row r="632" spans="41:55" x14ac:dyDescent="0.25">
      <c r="AO632" s="231"/>
      <c r="AR632" s="235"/>
      <c r="AT632" s="235"/>
      <c r="AV632" s="232"/>
      <c r="AY632" s="235"/>
      <c r="BA632" s="235"/>
      <c r="BC632" s="232"/>
    </row>
    <row r="633" spans="41:55" x14ac:dyDescent="0.25">
      <c r="AO633" s="231"/>
      <c r="AR633" s="235"/>
      <c r="AT633" s="235"/>
      <c r="AV633" s="232"/>
      <c r="AY633" s="235"/>
      <c r="BA633" s="235"/>
      <c r="BC633" s="232"/>
    </row>
    <row r="634" spans="41:55" x14ac:dyDescent="0.25">
      <c r="AO634" s="231"/>
      <c r="AR634" s="235"/>
      <c r="AT634" s="235"/>
      <c r="AV634" s="232"/>
      <c r="AY634" s="235"/>
      <c r="BA634" s="235"/>
      <c r="BC634" s="232"/>
    </row>
    <row r="635" spans="41:55" x14ac:dyDescent="0.25">
      <c r="AO635" s="231"/>
      <c r="AR635" s="235"/>
      <c r="AT635" s="235"/>
      <c r="AV635" s="232"/>
      <c r="AY635" s="235"/>
      <c r="BA635" s="235"/>
      <c r="BC635" s="232"/>
    </row>
    <row r="636" spans="41:55" x14ac:dyDescent="0.25">
      <c r="AO636" s="231"/>
      <c r="AR636" s="235"/>
      <c r="AT636" s="235"/>
      <c r="AV636" s="232"/>
      <c r="AY636" s="235"/>
      <c r="BA636" s="235"/>
      <c r="BC636" s="232"/>
    </row>
    <row r="637" spans="41:55" x14ac:dyDescent="0.25">
      <c r="AO637" s="231"/>
      <c r="AR637" s="235"/>
      <c r="AT637" s="235"/>
      <c r="AV637" s="232"/>
      <c r="AY637" s="235"/>
      <c r="BA637" s="235"/>
      <c r="BC637" s="232"/>
    </row>
    <row r="638" spans="41:55" x14ac:dyDescent="0.25">
      <c r="AO638" s="231"/>
      <c r="AR638" s="235"/>
      <c r="AT638" s="235"/>
      <c r="AV638" s="232"/>
      <c r="AY638" s="235"/>
      <c r="BA638" s="235"/>
      <c r="BC638" s="232"/>
    </row>
    <row r="639" spans="41:55" x14ac:dyDescent="0.25">
      <c r="AO639" s="231"/>
      <c r="AR639" s="235"/>
      <c r="AT639" s="235"/>
      <c r="AV639" s="232"/>
      <c r="AY639" s="235"/>
      <c r="BA639" s="235"/>
      <c r="BC639" s="232"/>
    </row>
    <row r="640" spans="41:55" x14ac:dyDescent="0.25">
      <c r="AO640" s="231"/>
      <c r="AR640" s="235"/>
      <c r="AT640" s="235"/>
      <c r="AV640" s="232"/>
      <c r="AY640" s="235"/>
      <c r="BA640" s="235"/>
      <c r="BC640" s="232"/>
    </row>
    <row r="641" spans="41:55" x14ac:dyDescent="0.25">
      <c r="AO641" s="231"/>
      <c r="AR641" s="235"/>
      <c r="AT641" s="235"/>
      <c r="AV641" s="232"/>
      <c r="AY641" s="235"/>
      <c r="BA641" s="235"/>
      <c r="BC641" s="232"/>
    </row>
    <row r="642" spans="41:55" x14ac:dyDescent="0.25">
      <c r="AO642" s="231"/>
      <c r="AR642" s="235"/>
      <c r="AT642" s="235"/>
      <c r="AV642" s="232"/>
      <c r="AY642" s="235"/>
      <c r="BA642" s="235"/>
      <c r="BC642" s="232"/>
    </row>
    <row r="643" spans="41:55" x14ac:dyDescent="0.25">
      <c r="AO643" s="231"/>
      <c r="AR643" s="235"/>
      <c r="AT643" s="235"/>
      <c r="AV643" s="232"/>
      <c r="AY643" s="235"/>
      <c r="BA643" s="235"/>
      <c r="BC643" s="232"/>
    </row>
    <row r="644" spans="41:55" x14ac:dyDescent="0.25">
      <c r="AO644" s="231"/>
      <c r="AR644" s="235"/>
      <c r="AT644" s="235"/>
      <c r="AV644" s="232"/>
      <c r="AY644" s="235"/>
      <c r="BA644" s="235"/>
      <c r="BC644" s="232"/>
    </row>
    <row r="645" spans="41:55" x14ac:dyDescent="0.25">
      <c r="AO645" s="231"/>
      <c r="AR645" s="235"/>
      <c r="AT645" s="235"/>
      <c r="AV645" s="232"/>
      <c r="AY645" s="235"/>
      <c r="BA645" s="235"/>
      <c r="BC645" s="232"/>
    </row>
    <row r="646" spans="41:55" x14ac:dyDescent="0.25">
      <c r="AO646" s="231"/>
      <c r="AR646" s="235"/>
      <c r="AT646" s="235"/>
      <c r="AV646" s="232"/>
      <c r="AY646" s="235"/>
      <c r="BA646" s="235"/>
      <c r="BC646" s="232"/>
    </row>
    <row r="647" spans="41:55" x14ac:dyDescent="0.25">
      <c r="AO647" s="231"/>
      <c r="AR647" s="235"/>
      <c r="AT647" s="235"/>
      <c r="AV647" s="232"/>
      <c r="AY647" s="235"/>
      <c r="BA647" s="235"/>
      <c r="BC647" s="232"/>
    </row>
    <row r="648" spans="41:55" x14ac:dyDescent="0.25">
      <c r="AO648" s="231"/>
      <c r="AR648" s="235"/>
      <c r="AT648" s="235"/>
      <c r="AV648" s="232"/>
      <c r="AY648" s="235"/>
      <c r="BA648" s="235"/>
      <c r="BC648" s="232"/>
    </row>
    <row r="649" spans="41:55" x14ac:dyDescent="0.25">
      <c r="AO649" s="231"/>
      <c r="AR649" s="235"/>
      <c r="AT649" s="235"/>
      <c r="AV649" s="232"/>
      <c r="AY649" s="235"/>
      <c r="BA649" s="235"/>
      <c r="BC649" s="232"/>
    </row>
    <row r="650" spans="41:55" x14ac:dyDescent="0.25">
      <c r="AO650" s="231"/>
      <c r="AR650" s="235"/>
      <c r="AT650" s="235"/>
      <c r="AV650" s="232"/>
      <c r="AY650" s="235"/>
      <c r="BA650" s="235"/>
      <c r="BC650" s="232"/>
    </row>
    <row r="651" spans="41:55" x14ac:dyDescent="0.25">
      <c r="AO651" s="231"/>
      <c r="AR651" s="235"/>
      <c r="AT651" s="235"/>
      <c r="AV651" s="232"/>
      <c r="AY651" s="235"/>
      <c r="BA651" s="235"/>
      <c r="BC651" s="232"/>
    </row>
    <row r="652" spans="41:55" x14ac:dyDescent="0.25">
      <c r="AO652" s="231"/>
      <c r="AR652" s="235"/>
      <c r="AT652" s="235"/>
      <c r="AV652" s="232"/>
      <c r="AY652" s="235"/>
      <c r="BA652" s="235"/>
      <c r="BC652" s="232"/>
    </row>
    <row r="653" spans="41:55" x14ac:dyDescent="0.25">
      <c r="AO653" s="231"/>
      <c r="AR653" s="235"/>
      <c r="AT653" s="235"/>
      <c r="AV653" s="232"/>
      <c r="AY653" s="235"/>
      <c r="BA653" s="235"/>
      <c r="BC653" s="232"/>
    </row>
    <row r="654" spans="41:55" x14ac:dyDescent="0.25">
      <c r="AO654" s="231"/>
      <c r="AR654" s="235"/>
      <c r="AT654" s="235"/>
      <c r="AV654" s="232"/>
      <c r="AY654" s="235"/>
      <c r="BA654" s="235"/>
      <c r="BC654" s="232"/>
    </row>
    <row r="655" spans="41:55" x14ac:dyDescent="0.25">
      <c r="AO655" s="231"/>
      <c r="AR655" s="235"/>
      <c r="AT655" s="235"/>
      <c r="AV655" s="232"/>
      <c r="AY655" s="235"/>
      <c r="BA655" s="235"/>
      <c r="BC655" s="232"/>
    </row>
    <row r="656" spans="41:55" x14ac:dyDescent="0.25">
      <c r="AO656" s="231"/>
      <c r="AR656" s="235"/>
      <c r="AT656" s="235"/>
      <c r="AV656" s="232"/>
      <c r="AY656" s="235"/>
      <c r="BA656" s="235"/>
      <c r="BC656" s="232"/>
    </row>
    <row r="657" spans="41:55" x14ac:dyDescent="0.25">
      <c r="AO657" s="231"/>
      <c r="AR657" s="235"/>
      <c r="AT657" s="235"/>
      <c r="AV657" s="232"/>
      <c r="AY657" s="235"/>
      <c r="BA657" s="235"/>
      <c r="BC657" s="232"/>
    </row>
    <row r="658" spans="41:55" x14ac:dyDescent="0.25">
      <c r="AO658" s="231"/>
      <c r="AR658" s="235"/>
      <c r="AT658" s="235"/>
      <c r="AV658" s="232"/>
      <c r="AY658" s="235"/>
      <c r="BA658" s="235"/>
      <c r="BC658" s="232"/>
    </row>
    <row r="659" spans="41:55" x14ac:dyDescent="0.25">
      <c r="AO659" s="231"/>
      <c r="AR659" s="235"/>
      <c r="AT659" s="235"/>
      <c r="AV659" s="232"/>
      <c r="AY659" s="235"/>
      <c r="BA659" s="235"/>
      <c r="BC659" s="232"/>
    </row>
    <row r="660" spans="41:55" x14ac:dyDescent="0.25">
      <c r="AO660" s="231"/>
      <c r="AR660" s="235"/>
      <c r="AT660" s="235"/>
      <c r="AV660" s="232"/>
      <c r="AY660" s="235"/>
      <c r="BA660" s="235"/>
      <c r="BC660" s="232"/>
    </row>
    <row r="661" spans="41:55" x14ac:dyDescent="0.25">
      <c r="AO661" s="231"/>
      <c r="AR661" s="235"/>
      <c r="AT661" s="235"/>
      <c r="AV661" s="232"/>
      <c r="AY661" s="235"/>
      <c r="BA661" s="235"/>
      <c r="BC661" s="232"/>
    </row>
    <row r="662" spans="41:55" x14ac:dyDescent="0.25">
      <c r="AO662" s="231"/>
      <c r="AR662" s="235"/>
      <c r="AT662" s="235"/>
      <c r="AV662" s="232"/>
      <c r="AY662" s="235"/>
      <c r="BA662" s="235"/>
      <c r="BC662" s="232"/>
    </row>
    <row r="663" spans="41:55" x14ac:dyDescent="0.25">
      <c r="AO663" s="231"/>
      <c r="AR663" s="235"/>
      <c r="AT663" s="235"/>
      <c r="AV663" s="232"/>
      <c r="AY663" s="235"/>
      <c r="BA663" s="235"/>
      <c r="BC663" s="232"/>
    </row>
    <row r="664" spans="41:55" x14ac:dyDescent="0.25">
      <c r="AO664" s="231"/>
      <c r="AR664" s="235"/>
      <c r="AT664" s="235"/>
      <c r="AV664" s="232"/>
      <c r="AY664" s="235"/>
      <c r="BA664" s="235"/>
      <c r="BC664" s="232"/>
    </row>
    <row r="665" spans="41:55" x14ac:dyDescent="0.25">
      <c r="AO665" s="231"/>
      <c r="AR665" s="235"/>
      <c r="AT665" s="235"/>
      <c r="AV665" s="232"/>
      <c r="AY665" s="235"/>
      <c r="BA665" s="235"/>
      <c r="BC665" s="232"/>
    </row>
    <row r="666" spans="41:55" x14ac:dyDescent="0.25">
      <c r="AO666" s="231"/>
      <c r="AR666" s="235"/>
      <c r="AT666" s="235"/>
      <c r="AV666" s="232"/>
      <c r="AY666" s="235"/>
      <c r="BA666" s="235"/>
      <c r="BC666" s="232"/>
    </row>
    <row r="667" spans="41:55" x14ac:dyDescent="0.25">
      <c r="AO667" s="231"/>
      <c r="AR667" s="235"/>
      <c r="AT667" s="235"/>
      <c r="AV667" s="232"/>
      <c r="AY667" s="235"/>
      <c r="BA667" s="235"/>
      <c r="BC667" s="232"/>
    </row>
    <row r="668" spans="41:55" x14ac:dyDescent="0.25">
      <c r="AO668" s="231"/>
      <c r="AR668" s="235"/>
      <c r="AT668" s="235"/>
      <c r="AV668" s="232"/>
      <c r="AY668" s="235"/>
      <c r="BA668" s="235"/>
      <c r="BC668" s="232"/>
    </row>
    <row r="669" spans="41:55" x14ac:dyDescent="0.25">
      <c r="AO669" s="231"/>
      <c r="AR669" s="235"/>
      <c r="AT669" s="235"/>
      <c r="AV669" s="232"/>
      <c r="AY669" s="235"/>
      <c r="BA669" s="235"/>
      <c r="BC669" s="232"/>
    </row>
    <row r="670" spans="41:55" x14ac:dyDescent="0.25">
      <c r="AO670" s="231"/>
      <c r="AR670" s="235"/>
      <c r="AT670" s="235"/>
      <c r="AV670" s="232"/>
      <c r="AY670" s="235"/>
      <c r="BA670" s="235"/>
      <c r="BC670" s="232"/>
    </row>
    <row r="671" spans="41:55" x14ac:dyDescent="0.25">
      <c r="AO671" s="231"/>
      <c r="AR671" s="235"/>
      <c r="AT671" s="235"/>
      <c r="AV671" s="232"/>
      <c r="AY671" s="235"/>
      <c r="BA671" s="235"/>
      <c r="BC671" s="232"/>
    </row>
    <row r="672" spans="41:55" x14ac:dyDescent="0.25">
      <c r="AO672" s="231"/>
      <c r="AR672" s="235"/>
      <c r="AT672" s="235"/>
      <c r="AV672" s="232"/>
      <c r="AY672" s="235"/>
      <c r="BA672" s="235"/>
      <c r="BC672" s="232"/>
    </row>
    <row r="673" spans="41:55" x14ac:dyDescent="0.25">
      <c r="AO673" s="231"/>
      <c r="AR673" s="235"/>
      <c r="AT673" s="235"/>
      <c r="AV673" s="232"/>
      <c r="AY673" s="235"/>
      <c r="BA673" s="235"/>
      <c r="BC673" s="232"/>
    </row>
    <row r="674" spans="41:55" x14ac:dyDescent="0.25">
      <c r="AO674" s="231"/>
      <c r="AR674" s="235"/>
      <c r="AT674" s="235"/>
      <c r="AV674" s="232"/>
      <c r="AY674" s="235"/>
      <c r="BA674" s="235"/>
      <c r="BC674" s="232"/>
    </row>
    <row r="675" spans="41:55" x14ac:dyDescent="0.25">
      <c r="AO675" s="231"/>
      <c r="AR675" s="235"/>
      <c r="AT675" s="235"/>
      <c r="AV675" s="232"/>
      <c r="AY675" s="235"/>
      <c r="BA675" s="235"/>
      <c r="BC675" s="232"/>
    </row>
    <row r="676" spans="41:55" x14ac:dyDescent="0.25">
      <c r="AO676" s="231"/>
      <c r="AR676" s="235"/>
      <c r="AT676" s="235"/>
      <c r="AV676" s="232"/>
      <c r="AY676" s="235"/>
      <c r="BA676" s="235"/>
      <c r="BC676" s="232"/>
    </row>
    <row r="677" spans="41:55" x14ac:dyDescent="0.25">
      <c r="AO677" s="231"/>
      <c r="AR677" s="235"/>
      <c r="AT677" s="235"/>
      <c r="AV677" s="232"/>
      <c r="AY677" s="235"/>
      <c r="BA677" s="235"/>
      <c r="BC677" s="232"/>
    </row>
    <row r="678" spans="41:55" x14ac:dyDescent="0.25">
      <c r="AO678" s="231"/>
      <c r="AR678" s="235"/>
      <c r="AT678" s="235"/>
      <c r="AV678" s="232"/>
      <c r="AY678" s="235"/>
      <c r="BA678" s="235"/>
      <c r="BC678" s="232"/>
    </row>
    <row r="679" spans="41:55" x14ac:dyDescent="0.25">
      <c r="AO679" s="231"/>
      <c r="AR679" s="235"/>
      <c r="AT679" s="235"/>
      <c r="AV679" s="232"/>
      <c r="AY679" s="235"/>
      <c r="BA679" s="235"/>
      <c r="BC679" s="232"/>
    </row>
    <row r="680" spans="41:55" x14ac:dyDescent="0.25">
      <c r="AO680" s="231"/>
      <c r="AR680" s="235"/>
      <c r="AT680" s="235"/>
      <c r="AV680" s="232"/>
      <c r="AY680" s="235"/>
      <c r="BA680" s="235"/>
      <c r="BC680" s="232"/>
    </row>
    <row r="681" spans="41:55" x14ac:dyDescent="0.25">
      <c r="AO681" s="231"/>
      <c r="AR681" s="235"/>
      <c r="AT681" s="235"/>
      <c r="AV681" s="232"/>
      <c r="AY681" s="235"/>
      <c r="BA681" s="235"/>
      <c r="BC681" s="232"/>
    </row>
    <row r="682" spans="41:55" x14ac:dyDescent="0.25">
      <c r="AO682" s="231"/>
      <c r="AR682" s="235"/>
      <c r="AT682" s="235"/>
      <c r="AV682" s="232"/>
      <c r="AY682" s="235"/>
      <c r="BA682" s="235"/>
      <c r="BC682" s="232"/>
    </row>
    <row r="683" spans="41:55" x14ac:dyDescent="0.25">
      <c r="AO683" s="231"/>
      <c r="AR683" s="235"/>
      <c r="AT683" s="235"/>
      <c r="AV683" s="232"/>
      <c r="AY683" s="235"/>
      <c r="BA683" s="235"/>
      <c r="BC683" s="232"/>
    </row>
    <row r="684" spans="41:55" x14ac:dyDescent="0.25">
      <c r="AO684" s="231"/>
      <c r="AR684" s="235"/>
      <c r="AT684" s="235"/>
      <c r="AV684" s="232"/>
      <c r="AY684" s="235"/>
      <c r="BA684" s="235"/>
      <c r="BC684" s="232"/>
    </row>
    <row r="685" spans="41:55" x14ac:dyDescent="0.25">
      <c r="AO685" s="231"/>
      <c r="AR685" s="235"/>
      <c r="AT685" s="235"/>
      <c r="AV685" s="232"/>
      <c r="AY685" s="235"/>
      <c r="BA685" s="235"/>
      <c r="BC685" s="232"/>
    </row>
    <row r="686" spans="41:55" x14ac:dyDescent="0.25">
      <c r="AO686" s="231"/>
      <c r="AR686" s="235"/>
      <c r="AT686" s="235"/>
      <c r="AV686" s="232"/>
      <c r="AY686" s="235"/>
      <c r="BA686" s="235"/>
      <c r="BC686" s="232"/>
    </row>
    <row r="687" spans="41:55" x14ac:dyDescent="0.25">
      <c r="AO687" s="231"/>
      <c r="AR687" s="235"/>
      <c r="AT687" s="235"/>
      <c r="AV687" s="232"/>
      <c r="AY687" s="235"/>
      <c r="BA687" s="235"/>
      <c r="BC687" s="232"/>
    </row>
    <row r="688" spans="41:55" x14ac:dyDescent="0.25">
      <c r="AO688" s="231"/>
      <c r="AR688" s="235"/>
      <c r="AT688" s="235"/>
      <c r="AV688" s="232"/>
      <c r="AY688" s="235"/>
      <c r="BA688" s="235"/>
      <c r="BC688" s="232"/>
    </row>
    <row r="689" spans="41:55" x14ac:dyDescent="0.25">
      <c r="AO689" s="231"/>
      <c r="AR689" s="235"/>
      <c r="AT689" s="235"/>
      <c r="AV689" s="232"/>
      <c r="AY689" s="235"/>
      <c r="BA689" s="235"/>
      <c r="BC689" s="232"/>
    </row>
    <row r="690" spans="41:55" x14ac:dyDescent="0.25">
      <c r="AO690" s="231"/>
      <c r="AR690" s="235"/>
      <c r="AT690" s="235"/>
      <c r="AV690" s="232"/>
      <c r="AY690" s="235"/>
      <c r="BA690" s="235"/>
      <c r="BC690" s="232"/>
    </row>
    <row r="691" spans="41:55" x14ac:dyDescent="0.25">
      <c r="AO691" s="231"/>
      <c r="AR691" s="235"/>
      <c r="AT691" s="235"/>
      <c r="AV691" s="232"/>
      <c r="AY691" s="235"/>
      <c r="BA691" s="235"/>
      <c r="BC691" s="232"/>
    </row>
    <row r="692" spans="41:55" x14ac:dyDescent="0.25">
      <c r="AO692" s="231"/>
      <c r="AR692" s="235"/>
      <c r="AT692" s="235"/>
      <c r="AV692" s="232"/>
      <c r="AY692" s="235"/>
      <c r="BA692" s="235"/>
      <c r="BC692" s="232"/>
    </row>
    <row r="693" spans="41:55" x14ac:dyDescent="0.25">
      <c r="AO693" s="231"/>
      <c r="AR693" s="235"/>
      <c r="AT693" s="235"/>
      <c r="AV693" s="232"/>
      <c r="AY693" s="235"/>
      <c r="BA693" s="235"/>
      <c r="BC693" s="232"/>
    </row>
    <row r="694" spans="41:55" x14ac:dyDescent="0.25">
      <c r="AO694" s="231"/>
      <c r="AR694" s="235"/>
      <c r="AT694" s="235"/>
      <c r="AV694" s="232"/>
      <c r="AY694" s="235"/>
      <c r="BA694" s="235"/>
      <c r="BC694" s="232"/>
    </row>
    <row r="695" spans="41:55" x14ac:dyDescent="0.25">
      <c r="AO695" s="231"/>
      <c r="AR695" s="235"/>
      <c r="AT695" s="235"/>
      <c r="AV695" s="232"/>
      <c r="AY695" s="235"/>
      <c r="BA695" s="235"/>
      <c r="BC695" s="232"/>
    </row>
    <row r="696" spans="41:55" x14ac:dyDescent="0.25">
      <c r="AO696" s="231"/>
      <c r="AR696" s="235"/>
      <c r="AT696" s="235"/>
      <c r="AV696" s="232"/>
      <c r="AY696" s="235"/>
      <c r="BA696" s="235"/>
      <c r="BC696" s="232"/>
    </row>
    <row r="697" spans="41:55" x14ac:dyDescent="0.25">
      <c r="AO697" s="231"/>
      <c r="AR697" s="235"/>
      <c r="AT697" s="235"/>
      <c r="AV697" s="232"/>
      <c r="AY697" s="235"/>
      <c r="BA697" s="235"/>
      <c r="BC697" s="232"/>
    </row>
    <row r="698" spans="41:55" x14ac:dyDescent="0.25">
      <c r="AO698" s="231"/>
      <c r="AR698" s="235"/>
      <c r="AT698" s="235"/>
      <c r="AV698" s="232"/>
      <c r="AY698" s="235"/>
      <c r="BA698" s="235"/>
      <c r="BC698" s="232"/>
    </row>
    <row r="699" spans="41:55" x14ac:dyDescent="0.25">
      <c r="AO699" s="231"/>
      <c r="AR699" s="235"/>
      <c r="AT699" s="235"/>
      <c r="AV699" s="232"/>
      <c r="AY699" s="235"/>
      <c r="BA699" s="235"/>
      <c r="BC699" s="232"/>
    </row>
    <row r="700" spans="41:55" x14ac:dyDescent="0.25">
      <c r="AO700" s="231"/>
      <c r="AR700" s="235"/>
      <c r="AT700" s="235"/>
      <c r="AV700" s="232"/>
      <c r="AY700" s="235"/>
      <c r="BA700" s="235"/>
      <c r="BC700" s="232"/>
    </row>
    <row r="701" spans="41:55" x14ac:dyDescent="0.25">
      <c r="AO701" s="231"/>
      <c r="AR701" s="235"/>
      <c r="AT701" s="235"/>
      <c r="AV701" s="232"/>
      <c r="AY701" s="235"/>
      <c r="BA701" s="235"/>
      <c r="BC701" s="232"/>
    </row>
    <row r="702" spans="41:55" x14ac:dyDescent="0.25">
      <c r="AO702" s="231"/>
      <c r="AR702" s="235"/>
      <c r="AT702" s="235"/>
      <c r="AV702" s="232"/>
      <c r="AY702" s="235"/>
      <c r="BA702" s="235"/>
      <c r="BC702" s="232"/>
    </row>
    <row r="703" spans="41:55" x14ac:dyDescent="0.25">
      <c r="AO703" s="231"/>
      <c r="AR703" s="235"/>
      <c r="AT703" s="235"/>
      <c r="AV703" s="232"/>
      <c r="AY703" s="235"/>
      <c r="BA703" s="235"/>
      <c r="BC703" s="232"/>
    </row>
    <row r="704" spans="41:55" x14ac:dyDescent="0.25">
      <c r="AO704" s="231"/>
      <c r="AR704" s="235"/>
      <c r="AT704" s="235"/>
      <c r="AV704" s="232"/>
      <c r="AY704" s="235"/>
      <c r="BA704" s="235"/>
      <c r="BC704" s="232"/>
    </row>
    <row r="705" spans="41:55" x14ac:dyDescent="0.25">
      <c r="AO705" s="231"/>
      <c r="AR705" s="235"/>
      <c r="AT705" s="235"/>
      <c r="AV705" s="232"/>
      <c r="AY705" s="235"/>
      <c r="BA705" s="235"/>
      <c r="BC705" s="232"/>
    </row>
    <row r="706" spans="41:55" x14ac:dyDescent="0.25">
      <c r="AO706" s="231"/>
      <c r="AR706" s="235"/>
      <c r="AT706" s="235"/>
      <c r="AV706" s="232"/>
      <c r="AY706" s="235"/>
      <c r="BA706" s="235"/>
      <c r="BC706" s="232"/>
    </row>
    <row r="707" spans="41:55" x14ac:dyDescent="0.25">
      <c r="AO707" s="231"/>
      <c r="AR707" s="235"/>
      <c r="AT707" s="235"/>
      <c r="AV707" s="232"/>
      <c r="AY707" s="235"/>
      <c r="BA707" s="235"/>
      <c r="BC707" s="232"/>
    </row>
    <row r="708" spans="41:55" x14ac:dyDescent="0.25">
      <c r="AO708" s="231"/>
      <c r="AR708" s="235"/>
      <c r="AT708" s="235"/>
      <c r="AV708" s="232"/>
      <c r="AY708" s="235"/>
      <c r="BA708" s="235"/>
      <c r="BC708" s="232"/>
    </row>
    <row r="709" spans="41:55" x14ac:dyDescent="0.25">
      <c r="AO709" s="231"/>
      <c r="AR709" s="235"/>
      <c r="AT709" s="235"/>
      <c r="AV709" s="232"/>
      <c r="AY709" s="235"/>
      <c r="BA709" s="235"/>
      <c r="BC709" s="232"/>
    </row>
    <row r="710" spans="41:55" x14ac:dyDescent="0.25">
      <c r="AO710" s="231"/>
      <c r="AR710" s="235"/>
      <c r="AT710" s="235"/>
      <c r="AV710" s="232"/>
      <c r="AY710" s="235"/>
      <c r="BA710" s="235"/>
      <c r="BC710" s="232"/>
    </row>
    <row r="711" spans="41:55" x14ac:dyDescent="0.25">
      <c r="AO711" s="231"/>
      <c r="AR711" s="235"/>
      <c r="AT711" s="235"/>
      <c r="AV711" s="232"/>
      <c r="AY711" s="235"/>
      <c r="BA711" s="235"/>
      <c r="BC711" s="232"/>
    </row>
    <row r="712" spans="41:55" x14ac:dyDescent="0.25">
      <c r="AO712" s="231"/>
      <c r="AR712" s="235"/>
      <c r="AT712" s="235"/>
      <c r="AV712" s="232"/>
      <c r="AY712" s="235"/>
      <c r="BA712" s="235"/>
      <c r="BC712" s="232"/>
    </row>
    <row r="713" spans="41:55" x14ac:dyDescent="0.25">
      <c r="AO713" s="231"/>
      <c r="AR713" s="235"/>
      <c r="AT713" s="235"/>
      <c r="AV713" s="232"/>
      <c r="AY713" s="235"/>
      <c r="BA713" s="235"/>
      <c r="BC713" s="232"/>
    </row>
    <row r="714" spans="41:55" x14ac:dyDescent="0.25">
      <c r="AO714" s="231"/>
      <c r="AR714" s="235"/>
      <c r="AT714" s="235"/>
      <c r="AV714" s="232"/>
      <c r="AY714" s="235"/>
      <c r="BA714" s="235"/>
      <c r="BC714" s="232"/>
    </row>
    <row r="715" spans="41:55" x14ac:dyDescent="0.25">
      <c r="AO715" s="231"/>
      <c r="AR715" s="235"/>
      <c r="AT715" s="235"/>
      <c r="AV715" s="232"/>
      <c r="AY715" s="235"/>
      <c r="BA715" s="235"/>
      <c r="BC715" s="232"/>
    </row>
    <row r="716" spans="41:55" x14ac:dyDescent="0.25">
      <c r="AO716" s="231"/>
      <c r="AR716" s="235"/>
      <c r="AT716" s="235"/>
      <c r="AV716" s="232"/>
      <c r="AY716" s="235"/>
      <c r="BA716" s="235"/>
      <c r="BC716" s="232"/>
    </row>
    <row r="717" spans="41:55" x14ac:dyDescent="0.25">
      <c r="AO717" s="231"/>
      <c r="AR717" s="235"/>
      <c r="AT717" s="235"/>
      <c r="AV717" s="232"/>
      <c r="AY717" s="235"/>
      <c r="BA717" s="235"/>
      <c r="BC717" s="232"/>
    </row>
    <row r="718" spans="41:55" x14ac:dyDescent="0.25">
      <c r="AO718" s="231"/>
      <c r="AR718" s="235"/>
      <c r="AT718" s="235"/>
      <c r="AV718" s="232"/>
      <c r="AY718" s="235"/>
      <c r="BA718" s="235"/>
      <c r="BC718" s="232"/>
    </row>
    <row r="719" spans="41:55" x14ac:dyDescent="0.25">
      <c r="AO719" s="231"/>
      <c r="AR719" s="235"/>
      <c r="AT719" s="235"/>
      <c r="AV719" s="232"/>
      <c r="AY719" s="235"/>
      <c r="BA719" s="235"/>
      <c r="BC719" s="232"/>
    </row>
    <row r="720" spans="41:55" x14ac:dyDescent="0.25">
      <c r="AO720" s="231"/>
      <c r="AR720" s="235"/>
      <c r="AT720" s="235"/>
      <c r="AV720" s="232"/>
      <c r="AY720" s="235"/>
      <c r="BA720" s="235"/>
      <c r="BC720" s="232"/>
    </row>
    <row r="721" spans="41:55" x14ac:dyDescent="0.25">
      <c r="AO721" s="231"/>
      <c r="AR721" s="235"/>
      <c r="AT721" s="235"/>
      <c r="AV721" s="232"/>
      <c r="AY721" s="235"/>
      <c r="BA721" s="235"/>
      <c r="BC721" s="232"/>
    </row>
    <row r="722" spans="41:55" x14ac:dyDescent="0.25">
      <c r="AO722" s="231"/>
      <c r="AR722" s="235"/>
      <c r="AT722" s="235"/>
      <c r="AV722" s="232"/>
      <c r="AY722" s="235"/>
      <c r="BA722" s="235"/>
      <c r="BC722" s="232"/>
    </row>
    <row r="723" spans="41:55" x14ac:dyDescent="0.25">
      <c r="AO723" s="231"/>
      <c r="AR723" s="235"/>
      <c r="AT723" s="235"/>
      <c r="AV723" s="232"/>
      <c r="AY723" s="235"/>
      <c r="BA723" s="235"/>
      <c r="BC723" s="232"/>
    </row>
    <row r="724" spans="41:55" x14ac:dyDescent="0.25">
      <c r="AO724" s="231"/>
      <c r="AR724" s="235"/>
      <c r="AT724" s="235"/>
      <c r="AV724" s="232"/>
      <c r="AY724" s="235"/>
      <c r="BA724" s="235"/>
      <c r="BC724" s="232"/>
    </row>
    <row r="725" spans="41:55" x14ac:dyDescent="0.25">
      <c r="AO725" s="231"/>
      <c r="AR725" s="235"/>
      <c r="AT725" s="235"/>
      <c r="AV725" s="232"/>
      <c r="AY725" s="235"/>
      <c r="BA725" s="235"/>
      <c r="BC725" s="232"/>
    </row>
    <row r="726" spans="41:55" x14ac:dyDescent="0.25">
      <c r="AO726" s="231"/>
      <c r="AR726" s="235"/>
      <c r="AT726" s="235"/>
      <c r="AV726" s="232"/>
      <c r="AY726" s="235"/>
      <c r="BA726" s="235"/>
      <c r="BC726" s="232"/>
    </row>
    <row r="727" spans="41:55" x14ac:dyDescent="0.25">
      <c r="AO727" s="231"/>
      <c r="AR727" s="235"/>
      <c r="AT727" s="235"/>
      <c r="AV727" s="232"/>
      <c r="AY727" s="235"/>
      <c r="BA727" s="235"/>
      <c r="BC727" s="232"/>
    </row>
    <row r="728" spans="41:55" x14ac:dyDescent="0.25">
      <c r="AO728" s="231"/>
      <c r="AR728" s="235"/>
      <c r="AT728" s="235"/>
      <c r="AV728" s="232"/>
      <c r="AY728" s="235"/>
      <c r="BA728" s="235"/>
      <c r="BC728" s="232"/>
    </row>
    <row r="729" spans="41:55" x14ac:dyDescent="0.25">
      <c r="AO729" s="231"/>
      <c r="AR729" s="235"/>
      <c r="AT729" s="235"/>
      <c r="AV729" s="232"/>
      <c r="AY729" s="235"/>
      <c r="BA729" s="235"/>
      <c r="BC729" s="232"/>
    </row>
    <row r="730" spans="41:55" x14ac:dyDescent="0.25">
      <c r="AO730" s="231"/>
      <c r="AR730" s="235"/>
      <c r="AT730" s="235"/>
      <c r="AV730" s="232"/>
      <c r="AY730" s="235"/>
      <c r="BA730" s="235"/>
      <c r="BC730" s="232"/>
    </row>
    <row r="731" spans="41:55" x14ac:dyDescent="0.25">
      <c r="AO731" s="231"/>
      <c r="AR731" s="235"/>
      <c r="AT731" s="235"/>
      <c r="AV731" s="232"/>
      <c r="AY731" s="235"/>
      <c r="BA731" s="235"/>
      <c r="BC731" s="232"/>
    </row>
    <row r="732" spans="41:55" x14ac:dyDescent="0.25">
      <c r="AO732" s="231"/>
      <c r="AR732" s="235"/>
      <c r="AT732" s="235"/>
      <c r="AV732" s="232"/>
      <c r="AY732" s="235"/>
      <c r="BA732" s="235"/>
      <c r="BC732" s="232"/>
    </row>
    <row r="733" spans="41:55" x14ac:dyDescent="0.25">
      <c r="AO733" s="231"/>
      <c r="AR733" s="235"/>
      <c r="AT733" s="235"/>
      <c r="AV733" s="232"/>
      <c r="AY733" s="235"/>
      <c r="BA733" s="235"/>
      <c r="BC733" s="232"/>
    </row>
    <row r="734" spans="41:55" x14ac:dyDescent="0.25">
      <c r="AO734" s="231"/>
      <c r="AR734" s="235"/>
      <c r="AT734" s="235"/>
      <c r="AV734" s="232"/>
      <c r="AY734" s="235"/>
      <c r="BA734" s="235"/>
      <c r="BC734" s="232"/>
    </row>
    <row r="735" spans="41:55" x14ac:dyDescent="0.25">
      <c r="AO735" s="231"/>
      <c r="AR735" s="235"/>
      <c r="AT735" s="235"/>
      <c r="AV735" s="232"/>
      <c r="AY735" s="235"/>
      <c r="BA735" s="235"/>
      <c r="BC735" s="232"/>
    </row>
    <row r="736" spans="41:55" x14ac:dyDescent="0.25">
      <c r="AO736" s="231"/>
      <c r="AR736" s="235"/>
      <c r="AT736" s="235"/>
      <c r="AV736" s="232"/>
      <c r="AY736" s="235"/>
      <c r="BA736" s="235"/>
      <c r="BC736" s="232"/>
    </row>
    <row r="737" spans="41:55" x14ac:dyDescent="0.25">
      <c r="AO737" s="231"/>
      <c r="AR737" s="235"/>
      <c r="AT737" s="235"/>
      <c r="AV737" s="232"/>
      <c r="AY737" s="235"/>
      <c r="BA737" s="235"/>
      <c r="BC737" s="232"/>
    </row>
    <row r="738" spans="41:55" x14ac:dyDescent="0.25">
      <c r="AO738" s="231"/>
      <c r="AR738" s="235"/>
      <c r="AT738" s="235"/>
      <c r="AV738" s="232"/>
      <c r="AY738" s="235"/>
      <c r="BA738" s="235"/>
      <c r="BC738" s="232"/>
    </row>
    <row r="739" spans="41:55" x14ac:dyDescent="0.25">
      <c r="AO739" s="231"/>
      <c r="AR739" s="235"/>
      <c r="AT739" s="235"/>
      <c r="AV739" s="232"/>
      <c r="AY739" s="235"/>
      <c r="BA739" s="235"/>
      <c r="BC739" s="232"/>
    </row>
    <row r="740" spans="41:55" x14ac:dyDescent="0.25">
      <c r="AO740" s="231"/>
      <c r="AR740" s="235"/>
      <c r="AT740" s="235"/>
      <c r="AV740" s="232"/>
      <c r="AY740" s="235"/>
      <c r="BA740" s="235"/>
      <c r="BC740" s="232"/>
    </row>
    <row r="741" spans="41:55" x14ac:dyDescent="0.25">
      <c r="AO741" s="231"/>
      <c r="AR741" s="235"/>
      <c r="AT741" s="235"/>
      <c r="AV741" s="232"/>
      <c r="AY741" s="235"/>
      <c r="BA741" s="235"/>
      <c r="BC741" s="232"/>
    </row>
    <row r="742" spans="41:55" x14ac:dyDescent="0.25">
      <c r="AO742" s="231"/>
      <c r="AR742" s="235"/>
      <c r="AT742" s="235"/>
      <c r="AV742" s="232"/>
      <c r="AY742" s="235"/>
      <c r="BA742" s="235"/>
      <c r="BC742" s="232"/>
    </row>
    <row r="743" spans="41:55" x14ac:dyDescent="0.25">
      <c r="AO743" s="231"/>
      <c r="AR743" s="235"/>
      <c r="AT743" s="235"/>
      <c r="AV743" s="232"/>
      <c r="AY743" s="235"/>
      <c r="BA743" s="235"/>
      <c r="BC743" s="232"/>
    </row>
    <row r="744" spans="41:55" x14ac:dyDescent="0.25">
      <c r="AO744" s="231"/>
      <c r="AR744" s="235"/>
      <c r="AT744" s="235"/>
      <c r="AV744" s="232"/>
      <c r="AY744" s="235"/>
      <c r="BA744" s="235"/>
      <c r="BC744" s="232"/>
    </row>
    <row r="745" spans="41:55" x14ac:dyDescent="0.25">
      <c r="AO745" s="231"/>
      <c r="AR745" s="235"/>
      <c r="AT745" s="235"/>
      <c r="AV745" s="232"/>
      <c r="AY745" s="235"/>
      <c r="BA745" s="235"/>
      <c r="BC745" s="232"/>
    </row>
    <row r="746" spans="41:55" x14ac:dyDescent="0.25">
      <c r="AO746" s="231"/>
      <c r="AR746" s="235"/>
      <c r="AT746" s="235"/>
      <c r="AV746" s="232"/>
      <c r="AY746" s="235"/>
      <c r="BA746" s="235"/>
      <c r="BC746" s="232"/>
    </row>
    <row r="747" spans="41:55" x14ac:dyDescent="0.25">
      <c r="AO747" s="231"/>
      <c r="AR747" s="235"/>
      <c r="AT747" s="235"/>
      <c r="AV747" s="232"/>
      <c r="AY747" s="235"/>
      <c r="BA747" s="235"/>
      <c r="BC747" s="232"/>
    </row>
    <row r="748" spans="41:55" x14ac:dyDescent="0.25">
      <c r="AO748" s="231"/>
      <c r="AR748" s="235"/>
      <c r="AT748" s="235"/>
      <c r="AV748" s="232"/>
      <c r="AY748" s="235"/>
      <c r="BA748" s="235"/>
      <c r="BC748" s="232"/>
    </row>
    <row r="749" spans="41:55" x14ac:dyDescent="0.25">
      <c r="AO749" s="231"/>
      <c r="AR749" s="235"/>
      <c r="AT749" s="235"/>
      <c r="AV749" s="232"/>
      <c r="AY749" s="235"/>
      <c r="BA749" s="235"/>
      <c r="BC749" s="232"/>
    </row>
    <row r="750" spans="41:55" x14ac:dyDescent="0.25">
      <c r="AO750" s="231"/>
      <c r="AR750" s="235"/>
      <c r="AT750" s="235"/>
      <c r="AV750" s="232"/>
      <c r="AY750" s="235"/>
      <c r="BA750" s="235"/>
      <c r="BC750" s="232"/>
    </row>
    <row r="751" spans="41:55" x14ac:dyDescent="0.25">
      <c r="AO751" s="231"/>
      <c r="AR751" s="235"/>
      <c r="AT751" s="235"/>
      <c r="AV751" s="232"/>
      <c r="AY751" s="235"/>
      <c r="BA751" s="235"/>
      <c r="BC751" s="232"/>
    </row>
    <row r="752" spans="41:55" x14ac:dyDescent="0.25">
      <c r="AO752" s="231"/>
      <c r="AR752" s="235"/>
      <c r="AT752" s="235"/>
      <c r="AV752" s="232"/>
      <c r="AY752" s="235"/>
      <c r="BA752" s="235"/>
      <c r="BC752" s="232"/>
    </row>
    <row r="753" spans="41:55" x14ac:dyDescent="0.25">
      <c r="AO753" s="231"/>
      <c r="AR753" s="235"/>
      <c r="AT753" s="235"/>
      <c r="AV753" s="232"/>
      <c r="AY753" s="235"/>
      <c r="BA753" s="235"/>
      <c r="BC753" s="232"/>
    </row>
    <row r="754" spans="41:55" x14ac:dyDescent="0.25">
      <c r="AO754" s="231"/>
      <c r="AR754" s="235"/>
      <c r="AT754" s="235"/>
      <c r="AV754" s="232"/>
      <c r="AY754" s="235"/>
      <c r="BA754" s="235"/>
      <c r="BC754" s="232"/>
    </row>
    <row r="755" spans="41:55" x14ac:dyDescent="0.25">
      <c r="AO755" s="231"/>
      <c r="AR755" s="235"/>
      <c r="AT755" s="235"/>
      <c r="AV755" s="232"/>
      <c r="AY755" s="235"/>
      <c r="BA755" s="235"/>
      <c r="BC755" s="232"/>
    </row>
    <row r="756" spans="41:55" x14ac:dyDescent="0.25">
      <c r="AO756" s="231"/>
      <c r="AR756" s="235"/>
      <c r="AT756" s="235"/>
      <c r="AV756" s="232"/>
      <c r="AY756" s="235"/>
      <c r="BA756" s="235"/>
      <c r="BC756" s="232"/>
    </row>
    <row r="757" spans="41:55" x14ac:dyDescent="0.25">
      <c r="AO757" s="231"/>
      <c r="AR757" s="235"/>
      <c r="AT757" s="235"/>
      <c r="AV757" s="232"/>
      <c r="AY757" s="235"/>
      <c r="BA757" s="235"/>
      <c r="BC757" s="232"/>
    </row>
    <row r="758" spans="41:55" x14ac:dyDescent="0.25">
      <c r="AO758" s="231"/>
      <c r="AR758" s="235"/>
      <c r="AT758" s="235"/>
      <c r="AV758" s="232"/>
      <c r="AY758" s="235"/>
      <c r="BA758" s="235"/>
      <c r="BC758" s="232"/>
    </row>
    <row r="759" spans="41:55" x14ac:dyDescent="0.25">
      <c r="AO759" s="231"/>
      <c r="AR759" s="235"/>
      <c r="AT759" s="235"/>
      <c r="AV759" s="232"/>
      <c r="AY759" s="235"/>
      <c r="BA759" s="235"/>
      <c r="BC759" s="232"/>
    </row>
    <row r="760" spans="41:55" x14ac:dyDescent="0.25">
      <c r="AO760" s="231"/>
      <c r="AR760" s="235"/>
      <c r="AT760" s="235"/>
      <c r="AV760" s="232"/>
      <c r="AY760" s="235"/>
      <c r="BA760" s="235"/>
      <c r="BC760" s="232"/>
    </row>
    <row r="761" spans="41:55" x14ac:dyDescent="0.25">
      <c r="AO761" s="231"/>
      <c r="AR761" s="235"/>
      <c r="AT761" s="235"/>
      <c r="AV761" s="232"/>
      <c r="AY761" s="235"/>
      <c r="BA761" s="235"/>
      <c r="BC761" s="232"/>
    </row>
    <row r="762" spans="41:55" x14ac:dyDescent="0.25">
      <c r="AO762" s="231"/>
      <c r="AR762" s="235"/>
      <c r="AT762" s="235"/>
      <c r="AV762" s="232"/>
      <c r="AY762" s="235"/>
      <c r="BA762" s="235"/>
      <c r="BC762" s="232"/>
    </row>
    <row r="763" spans="41:55" x14ac:dyDescent="0.25">
      <c r="AO763" s="231"/>
      <c r="AR763" s="235"/>
      <c r="AT763" s="235"/>
      <c r="AV763" s="232"/>
      <c r="AY763" s="235"/>
      <c r="BA763" s="235"/>
      <c r="BC763" s="232"/>
    </row>
    <row r="764" spans="41:55" x14ac:dyDescent="0.25">
      <c r="AO764" s="231"/>
      <c r="AR764" s="235"/>
      <c r="AT764" s="235"/>
      <c r="AV764" s="232"/>
      <c r="AY764" s="235"/>
      <c r="BA764" s="235"/>
      <c r="BC764" s="232"/>
    </row>
    <row r="765" spans="41:55" x14ac:dyDescent="0.25">
      <c r="AO765" s="231"/>
      <c r="AR765" s="235"/>
      <c r="AT765" s="235"/>
      <c r="AV765" s="232"/>
      <c r="AY765" s="235"/>
      <c r="BA765" s="235"/>
      <c r="BC765" s="232"/>
    </row>
    <row r="766" spans="41:55" x14ac:dyDescent="0.25">
      <c r="AO766" s="231"/>
      <c r="AR766" s="235"/>
      <c r="AT766" s="235"/>
      <c r="AV766" s="232"/>
      <c r="AY766" s="235"/>
      <c r="BA766" s="235"/>
      <c r="BC766" s="232"/>
    </row>
    <row r="767" spans="41:55" x14ac:dyDescent="0.25">
      <c r="AO767" s="231"/>
      <c r="AR767" s="235"/>
      <c r="AT767" s="235"/>
      <c r="AV767" s="232"/>
      <c r="AY767" s="235"/>
      <c r="BA767" s="235"/>
      <c r="BC767" s="232"/>
    </row>
    <row r="768" spans="41:55" x14ac:dyDescent="0.25">
      <c r="AO768" s="231"/>
      <c r="AR768" s="235"/>
      <c r="AT768" s="235"/>
      <c r="AV768" s="232"/>
      <c r="AY768" s="235"/>
      <c r="BA768" s="235"/>
      <c r="BC768" s="232"/>
    </row>
    <row r="769" spans="41:55" x14ac:dyDescent="0.25">
      <c r="AO769" s="231"/>
      <c r="AR769" s="235"/>
      <c r="AT769" s="235"/>
      <c r="AV769" s="232"/>
      <c r="AY769" s="235"/>
      <c r="BA769" s="235"/>
      <c r="BC769" s="232"/>
    </row>
    <row r="770" spans="41:55" x14ac:dyDescent="0.25">
      <c r="AO770" s="231"/>
      <c r="AR770" s="235"/>
      <c r="AT770" s="235"/>
      <c r="AV770" s="232"/>
      <c r="AY770" s="235"/>
      <c r="BA770" s="235"/>
      <c r="BC770" s="232"/>
    </row>
    <row r="771" spans="41:55" x14ac:dyDescent="0.25">
      <c r="AO771" s="231"/>
      <c r="AR771" s="235"/>
      <c r="AT771" s="235"/>
      <c r="AV771" s="232"/>
      <c r="AY771" s="235"/>
      <c r="BA771" s="235"/>
      <c r="BC771" s="232"/>
    </row>
    <row r="772" spans="41:55" x14ac:dyDescent="0.25">
      <c r="AO772" s="231"/>
      <c r="AR772" s="235"/>
      <c r="AT772" s="235"/>
      <c r="AV772" s="232"/>
      <c r="AY772" s="235"/>
      <c r="BA772" s="235"/>
      <c r="BC772" s="232"/>
    </row>
    <row r="773" spans="41:55" x14ac:dyDescent="0.25">
      <c r="AO773" s="231"/>
      <c r="AR773" s="235"/>
      <c r="AT773" s="235"/>
      <c r="AV773" s="232"/>
      <c r="AY773" s="235"/>
      <c r="BA773" s="235"/>
      <c r="BC773" s="232"/>
    </row>
    <row r="774" spans="41:55" x14ac:dyDescent="0.25">
      <c r="AO774" s="231"/>
      <c r="AR774" s="235"/>
      <c r="AT774" s="235"/>
      <c r="AV774" s="232"/>
      <c r="AY774" s="235"/>
      <c r="BA774" s="235"/>
      <c r="BC774" s="232"/>
    </row>
    <row r="775" spans="41:55" x14ac:dyDescent="0.25">
      <c r="AO775" s="231"/>
      <c r="AR775" s="235"/>
      <c r="AT775" s="235"/>
      <c r="AV775" s="232"/>
      <c r="AY775" s="235"/>
      <c r="BA775" s="235"/>
      <c r="BC775" s="232"/>
    </row>
    <row r="776" spans="41:55" x14ac:dyDescent="0.25">
      <c r="AO776" s="231"/>
      <c r="AR776" s="235"/>
      <c r="AT776" s="235"/>
      <c r="AV776" s="232"/>
      <c r="AY776" s="235"/>
      <c r="BA776" s="235"/>
      <c r="BC776" s="232"/>
    </row>
    <row r="777" spans="41:55" x14ac:dyDescent="0.25">
      <c r="AO777" s="231"/>
      <c r="AR777" s="235"/>
      <c r="AT777" s="235"/>
      <c r="AV777" s="232"/>
      <c r="AY777" s="235"/>
      <c r="BA777" s="235"/>
      <c r="BC777" s="232"/>
    </row>
    <row r="778" spans="41:55" x14ac:dyDescent="0.25">
      <c r="AO778" s="231"/>
      <c r="AR778" s="235"/>
      <c r="AT778" s="235"/>
      <c r="AV778" s="232"/>
      <c r="AY778" s="235"/>
      <c r="BA778" s="235"/>
      <c r="BC778" s="232"/>
    </row>
    <row r="779" spans="41:55" x14ac:dyDescent="0.25">
      <c r="AO779" s="231"/>
      <c r="AR779" s="235"/>
      <c r="AT779" s="235"/>
      <c r="AV779" s="232"/>
      <c r="AY779" s="235"/>
      <c r="BA779" s="235"/>
      <c r="BC779" s="232"/>
    </row>
    <row r="780" spans="41:55" x14ac:dyDescent="0.25">
      <c r="AO780" s="231"/>
      <c r="AR780" s="235"/>
      <c r="AT780" s="235"/>
      <c r="AV780" s="232"/>
      <c r="AY780" s="235"/>
      <c r="BA780" s="235"/>
      <c r="BC780" s="232"/>
    </row>
    <row r="781" spans="41:55" x14ac:dyDescent="0.25">
      <c r="AO781" s="231"/>
      <c r="AR781" s="235"/>
      <c r="AT781" s="235"/>
      <c r="AV781" s="232"/>
      <c r="AY781" s="235"/>
      <c r="BA781" s="235"/>
      <c r="BC781" s="232"/>
    </row>
    <row r="782" spans="41:55" x14ac:dyDescent="0.25">
      <c r="AO782" s="231"/>
      <c r="AR782" s="235"/>
      <c r="AT782" s="235"/>
      <c r="AV782" s="232"/>
      <c r="AY782" s="235"/>
      <c r="BA782" s="235"/>
      <c r="BC782" s="232"/>
    </row>
    <row r="783" spans="41:55" x14ac:dyDescent="0.25">
      <c r="AO783" s="231"/>
      <c r="AR783" s="235"/>
      <c r="AT783" s="235"/>
      <c r="AV783" s="232"/>
      <c r="AY783" s="235"/>
      <c r="BA783" s="235"/>
      <c r="BC783" s="232"/>
    </row>
    <row r="784" spans="41:55" x14ac:dyDescent="0.25">
      <c r="AO784" s="231"/>
      <c r="AR784" s="235"/>
      <c r="AT784" s="235"/>
      <c r="AV784" s="232"/>
      <c r="AY784" s="235"/>
      <c r="BA784" s="235"/>
      <c r="BC784" s="232"/>
    </row>
    <row r="785" spans="41:55" x14ac:dyDescent="0.25">
      <c r="AO785" s="231"/>
      <c r="AR785" s="235"/>
      <c r="AT785" s="235"/>
      <c r="AV785" s="232"/>
      <c r="AY785" s="235"/>
      <c r="BA785" s="235"/>
      <c r="BC785" s="232"/>
    </row>
    <row r="786" spans="41:55" x14ac:dyDescent="0.25">
      <c r="AO786" s="231"/>
      <c r="AR786" s="235"/>
      <c r="AT786" s="235"/>
      <c r="AV786" s="232"/>
      <c r="AY786" s="235"/>
      <c r="BA786" s="235"/>
      <c r="BC786" s="232"/>
    </row>
    <row r="787" spans="41:55" x14ac:dyDescent="0.25">
      <c r="AO787" s="231"/>
      <c r="AR787" s="235"/>
      <c r="AT787" s="235"/>
      <c r="AV787" s="232"/>
      <c r="AY787" s="235"/>
      <c r="BA787" s="235"/>
      <c r="BC787" s="232"/>
    </row>
    <row r="788" spans="41:55" x14ac:dyDescent="0.25">
      <c r="AO788" s="231"/>
      <c r="AR788" s="235"/>
      <c r="AT788" s="235"/>
      <c r="AV788" s="232"/>
      <c r="AY788" s="235"/>
      <c r="BA788" s="235"/>
      <c r="BC788" s="232"/>
    </row>
    <row r="789" spans="41:55" x14ac:dyDescent="0.25">
      <c r="AO789" s="231"/>
      <c r="AR789" s="235"/>
      <c r="AT789" s="235"/>
      <c r="AV789" s="232"/>
      <c r="AY789" s="235"/>
      <c r="BA789" s="235"/>
      <c r="BC789" s="232"/>
    </row>
    <row r="790" spans="41:55" x14ac:dyDescent="0.25">
      <c r="AO790" s="231"/>
      <c r="AR790" s="235"/>
      <c r="AT790" s="235"/>
      <c r="AV790" s="232"/>
      <c r="AY790" s="235"/>
      <c r="BA790" s="235"/>
      <c r="BC790" s="232"/>
    </row>
    <row r="791" spans="41:55" x14ac:dyDescent="0.25">
      <c r="AO791" s="231"/>
      <c r="AR791" s="235"/>
      <c r="AT791" s="235"/>
      <c r="AV791" s="232"/>
      <c r="AY791" s="235"/>
      <c r="BA791" s="235"/>
      <c r="BC791" s="232"/>
    </row>
    <row r="792" spans="41:55" x14ac:dyDescent="0.25">
      <c r="AO792" s="231"/>
      <c r="AR792" s="235"/>
      <c r="AT792" s="235"/>
      <c r="AV792" s="232"/>
      <c r="AY792" s="235"/>
      <c r="BA792" s="235"/>
      <c r="BC792" s="232"/>
    </row>
    <row r="793" spans="41:55" x14ac:dyDescent="0.25">
      <c r="AO793" s="231"/>
      <c r="AR793" s="235"/>
      <c r="AT793" s="235"/>
      <c r="AV793" s="232"/>
      <c r="AY793" s="235"/>
      <c r="BA793" s="235"/>
      <c r="BC793" s="232"/>
    </row>
    <row r="794" spans="41:55" x14ac:dyDescent="0.25">
      <c r="AO794" s="231"/>
      <c r="AR794" s="235"/>
      <c r="AT794" s="235"/>
      <c r="AV794" s="232"/>
      <c r="AY794" s="235"/>
      <c r="BA794" s="235"/>
      <c r="BC794" s="232"/>
    </row>
    <row r="795" spans="41:55" x14ac:dyDescent="0.25">
      <c r="AO795" s="231"/>
      <c r="AR795" s="235"/>
      <c r="AT795" s="235"/>
      <c r="AV795" s="232"/>
      <c r="AY795" s="235"/>
      <c r="BA795" s="235"/>
      <c r="BC795" s="232"/>
    </row>
    <row r="796" spans="41:55" x14ac:dyDescent="0.25">
      <c r="AO796" s="231"/>
      <c r="AR796" s="235"/>
      <c r="AT796" s="235"/>
      <c r="AV796" s="232"/>
      <c r="AY796" s="235"/>
      <c r="BA796" s="235"/>
      <c r="BC796" s="232"/>
    </row>
    <row r="797" spans="41:55" x14ac:dyDescent="0.25">
      <c r="AO797" s="231"/>
      <c r="AR797" s="235"/>
      <c r="AT797" s="235"/>
      <c r="AV797" s="232"/>
      <c r="AY797" s="235"/>
      <c r="BA797" s="235"/>
      <c r="BC797" s="232"/>
    </row>
    <row r="798" spans="41:55" x14ac:dyDescent="0.25">
      <c r="AO798" s="231"/>
      <c r="AR798" s="235"/>
      <c r="AT798" s="235"/>
      <c r="AV798" s="232"/>
      <c r="AY798" s="235"/>
      <c r="BA798" s="235"/>
      <c r="BC798" s="232"/>
    </row>
    <row r="799" spans="41:55" x14ac:dyDescent="0.25">
      <c r="AO799" s="231"/>
      <c r="AR799" s="235"/>
      <c r="AT799" s="235"/>
      <c r="AV799" s="232"/>
      <c r="AY799" s="235"/>
      <c r="BA799" s="235"/>
      <c r="BC799" s="232"/>
    </row>
    <row r="800" spans="41:55" x14ac:dyDescent="0.25">
      <c r="AO800" s="231"/>
      <c r="AR800" s="235"/>
      <c r="AT800" s="235"/>
      <c r="AV800" s="232"/>
      <c r="AY800" s="235"/>
      <c r="BA800" s="235"/>
      <c r="BC800" s="232"/>
    </row>
    <row r="801" spans="41:55" x14ac:dyDescent="0.25">
      <c r="AO801" s="231"/>
      <c r="AR801" s="235"/>
      <c r="AT801" s="235"/>
      <c r="AV801" s="232"/>
      <c r="AY801" s="235"/>
      <c r="BA801" s="235"/>
      <c r="BC801" s="232"/>
    </row>
    <row r="802" spans="41:55" x14ac:dyDescent="0.25">
      <c r="AO802" s="231"/>
      <c r="AR802" s="235"/>
      <c r="AT802" s="235"/>
      <c r="AV802" s="232"/>
      <c r="AY802" s="235"/>
      <c r="BA802" s="235"/>
      <c r="BC802" s="232"/>
    </row>
    <row r="803" spans="41:55" x14ac:dyDescent="0.25">
      <c r="AO803" s="231"/>
      <c r="AR803" s="235"/>
      <c r="AT803" s="235"/>
      <c r="AV803" s="232"/>
      <c r="AY803" s="235"/>
      <c r="BA803" s="235"/>
      <c r="BC803" s="232"/>
    </row>
    <row r="804" spans="41:55" x14ac:dyDescent="0.25">
      <c r="AO804" s="231"/>
      <c r="AR804" s="235"/>
      <c r="AT804" s="235"/>
      <c r="AV804" s="232"/>
      <c r="AY804" s="235"/>
      <c r="BA804" s="235"/>
      <c r="BC804" s="232"/>
    </row>
    <row r="805" spans="41:55" x14ac:dyDescent="0.25">
      <c r="AO805" s="231"/>
      <c r="AR805" s="235"/>
      <c r="AT805" s="235"/>
      <c r="AV805" s="232"/>
      <c r="AY805" s="235"/>
      <c r="BA805" s="235"/>
      <c r="BC805" s="232"/>
    </row>
    <row r="806" spans="41:55" x14ac:dyDescent="0.25">
      <c r="AO806" s="231"/>
      <c r="AR806" s="235"/>
      <c r="AT806" s="235"/>
      <c r="AV806" s="232"/>
      <c r="AY806" s="235"/>
      <c r="BA806" s="235"/>
      <c r="BC806" s="232"/>
    </row>
    <row r="807" spans="41:55" x14ac:dyDescent="0.25">
      <c r="AO807" s="231"/>
      <c r="AR807" s="235"/>
      <c r="AT807" s="235"/>
      <c r="AV807" s="232"/>
      <c r="AY807" s="235"/>
      <c r="BA807" s="235"/>
      <c r="BC807" s="232"/>
    </row>
    <row r="808" spans="41:55" x14ac:dyDescent="0.25">
      <c r="AO808" s="231"/>
      <c r="AR808" s="235"/>
      <c r="AT808" s="235"/>
      <c r="AV808" s="232"/>
      <c r="AY808" s="235"/>
      <c r="BA808" s="235"/>
      <c r="BC808" s="232"/>
    </row>
    <row r="809" spans="41:55" x14ac:dyDescent="0.25">
      <c r="AO809" s="231"/>
      <c r="AR809" s="235"/>
      <c r="AT809" s="235"/>
      <c r="AV809" s="232"/>
      <c r="AY809" s="235"/>
      <c r="BA809" s="235"/>
      <c r="BC809" s="232"/>
    </row>
    <row r="810" spans="41:55" x14ac:dyDescent="0.25">
      <c r="AO810" s="231"/>
      <c r="AR810" s="235"/>
      <c r="AT810" s="235"/>
      <c r="AV810" s="232"/>
      <c r="AY810" s="235"/>
      <c r="BA810" s="235"/>
      <c r="BC810" s="232"/>
    </row>
    <row r="811" spans="41:55" x14ac:dyDescent="0.25">
      <c r="AO811" s="231"/>
      <c r="AR811" s="235"/>
      <c r="AT811" s="235"/>
      <c r="AV811" s="232"/>
      <c r="AY811" s="235"/>
      <c r="BA811" s="235"/>
      <c r="BC811" s="232"/>
    </row>
    <row r="812" spans="41:55" x14ac:dyDescent="0.25">
      <c r="AO812" s="231"/>
      <c r="AR812" s="235"/>
      <c r="AT812" s="235"/>
      <c r="AV812" s="232"/>
      <c r="AY812" s="235"/>
      <c r="BA812" s="235"/>
      <c r="BC812" s="232"/>
    </row>
    <row r="813" spans="41:55" x14ac:dyDescent="0.25">
      <c r="AO813" s="231"/>
      <c r="AR813" s="235"/>
      <c r="AT813" s="235"/>
      <c r="AV813" s="232"/>
      <c r="AY813" s="235"/>
      <c r="BA813" s="235"/>
      <c r="BC813" s="232"/>
    </row>
    <row r="814" spans="41:55" x14ac:dyDescent="0.25">
      <c r="AO814" s="231"/>
      <c r="AR814" s="235"/>
      <c r="AT814" s="235"/>
      <c r="AV814" s="232"/>
      <c r="AY814" s="235"/>
      <c r="BA814" s="235"/>
      <c r="BC814" s="232"/>
    </row>
    <row r="815" spans="41:55" x14ac:dyDescent="0.25">
      <c r="AO815" s="231"/>
      <c r="AR815" s="235"/>
      <c r="AT815" s="235"/>
      <c r="AV815" s="232"/>
      <c r="AY815" s="235"/>
      <c r="BA815" s="235"/>
      <c r="BC815" s="232"/>
    </row>
    <row r="816" spans="41:55" x14ac:dyDescent="0.25">
      <c r="AO816" s="231"/>
      <c r="AR816" s="235"/>
      <c r="AT816" s="235"/>
      <c r="AV816" s="232"/>
      <c r="AY816" s="235"/>
      <c r="BA816" s="235"/>
      <c r="BC816" s="232"/>
    </row>
    <row r="817" spans="41:55" x14ac:dyDescent="0.25">
      <c r="AO817" s="231"/>
      <c r="AR817" s="235"/>
      <c r="AT817" s="235"/>
      <c r="AV817" s="232"/>
      <c r="AY817" s="235"/>
      <c r="BA817" s="235"/>
      <c r="BC817" s="232"/>
    </row>
    <row r="818" spans="41:55" x14ac:dyDescent="0.25">
      <c r="AO818" s="231"/>
      <c r="AR818" s="235"/>
      <c r="AT818" s="235"/>
      <c r="AV818" s="232"/>
      <c r="AY818" s="235"/>
      <c r="BA818" s="235"/>
      <c r="BC818" s="232"/>
    </row>
    <row r="819" spans="41:55" x14ac:dyDescent="0.25">
      <c r="AO819" s="231"/>
      <c r="AR819" s="235"/>
      <c r="AT819" s="235"/>
      <c r="AV819" s="232"/>
      <c r="AY819" s="235"/>
      <c r="BA819" s="235"/>
      <c r="BC819" s="232"/>
    </row>
    <row r="820" spans="41:55" x14ac:dyDescent="0.25">
      <c r="AO820" s="231"/>
      <c r="AR820" s="235"/>
      <c r="AT820" s="235"/>
      <c r="AV820" s="232"/>
      <c r="AY820" s="235"/>
      <c r="BA820" s="235"/>
      <c r="BC820" s="232"/>
    </row>
    <row r="821" spans="41:55" x14ac:dyDescent="0.25">
      <c r="AO821" s="231"/>
      <c r="AR821" s="235"/>
      <c r="AT821" s="235"/>
      <c r="AV821" s="232"/>
      <c r="AY821" s="235"/>
      <c r="BA821" s="235"/>
      <c r="BC821" s="232"/>
    </row>
    <row r="822" spans="41:55" x14ac:dyDescent="0.25">
      <c r="AO822" s="231"/>
      <c r="AR822" s="235"/>
      <c r="AT822" s="235"/>
      <c r="AV822" s="232"/>
      <c r="AY822" s="235"/>
      <c r="BA822" s="235"/>
      <c r="BC822" s="232"/>
    </row>
    <row r="823" spans="41:55" x14ac:dyDescent="0.25">
      <c r="AO823" s="231"/>
      <c r="AR823" s="235"/>
      <c r="AT823" s="235"/>
      <c r="AV823" s="232"/>
      <c r="AY823" s="235"/>
      <c r="BA823" s="235"/>
      <c r="BC823" s="232"/>
    </row>
    <row r="824" spans="41:55" x14ac:dyDescent="0.25">
      <c r="AO824" s="231"/>
      <c r="AR824" s="235"/>
      <c r="AT824" s="235"/>
      <c r="AV824" s="232"/>
      <c r="AY824" s="235"/>
      <c r="BA824" s="235"/>
      <c r="BC824" s="232"/>
    </row>
    <row r="825" spans="41:55" x14ac:dyDescent="0.25">
      <c r="AO825" s="231"/>
      <c r="AR825" s="235"/>
      <c r="AT825" s="235"/>
      <c r="AV825" s="232"/>
      <c r="AY825" s="235"/>
      <c r="BA825" s="235"/>
      <c r="BC825" s="232"/>
    </row>
    <row r="826" spans="41:55" x14ac:dyDescent="0.25">
      <c r="AO826" s="231"/>
      <c r="AR826" s="235"/>
      <c r="AT826" s="235"/>
      <c r="AV826" s="232"/>
      <c r="AY826" s="235"/>
      <c r="BA826" s="235"/>
      <c r="BC826" s="232"/>
    </row>
    <row r="827" spans="41:55" x14ac:dyDescent="0.25">
      <c r="AO827" s="231"/>
      <c r="AR827" s="235"/>
      <c r="AT827" s="235"/>
      <c r="AV827" s="232"/>
      <c r="AY827" s="235"/>
      <c r="BA827" s="235"/>
      <c r="BC827" s="232"/>
    </row>
    <row r="828" spans="41:55" x14ac:dyDescent="0.25">
      <c r="AO828" s="231"/>
      <c r="AR828" s="235"/>
      <c r="AT828" s="235"/>
      <c r="AV828" s="232"/>
      <c r="AY828" s="235"/>
      <c r="BA828" s="235"/>
      <c r="BC828" s="232"/>
    </row>
    <row r="829" spans="41:55" x14ac:dyDescent="0.25">
      <c r="AO829" s="231"/>
      <c r="AR829" s="235"/>
      <c r="AT829" s="235"/>
      <c r="AV829" s="232"/>
      <c r="AY829" s="235"/>
      <c r="BA829" s="235"/>
      <c r="BC829" s="232"/>
    </row>
    <row r="830" spans="41:55" x14ac:dyDescent="0.25">
      <c r="AO830" s="231"/>
      <c r="AR830" s="235"/>
      <c r="AT830" s="235"/>
      <c r="AV830" s="232"/>
      <c r="AY830" s="235"/>
      <c r="BA830" s="235"/>
      <c r="BC830" s="232"/>
    </row>
    <row r="831" spans="41:55" x14ac:dyDescent="0.25">
      <c r="AO831" s="231"/>
      <c r="AR831" s="235"/>
      <c r="AT831" s="235"/>
      <c r="AV831" s="232"/>
      <c r="AY831" s="235"/>
      <c r="BA831" s="235"/>
      <c r="BC831" s="232"/>
    </row>
    <row r="832" spans="41:55" x14ac:dyDescent="0.25">
      <c r="AO832" s="231"/>
      <c r="AR832" s="235"/>
      <c r="AT832" s="235"/>
      <c r="AV832" s="232"/>
      <c r="AY832" s="235"/>
      <c r="BA832" s="235"/>
      <c r="BC832" s="232"/>
    </row>
    <row r="833" spans="41:55" x14ac:dyDescent="0.25">
      <c r="AO833" s="231"/>
      <c r="AR833" s="235"/>
      <c r="AT833" s="235"/>
      <c r="AV833" s="232"/>
      <c r="AY833" s="235"/>
      <c r="BA833" s="235"/>
      <c r="BC833" s="232"/>
    </row>
    <row r="834" spans="41:55" x14ac:dyDescent="0.25">
      <c r="AO834" s="231"/>
      <c r="AR834" s="235"/>
      <c r="AT834" s="235"/>
      <c r="AV834" s="232"/>
      <c r="AY834" s="235"/>
      <c r="BA834" s="235"/>
      <c r="BC834" s="232"/>
    </row>
    <row r="835" spans="41:55" x14ac:dyDescent="0.25">
      <c r="AO835" s="231"/>
      <c r="AR835" s="235"/>
      <c r="AT835" s="235"/>
      <c r="AV835" s="232"/>
      <c r="AY835" s="235"/>
      <c r="BA835" s="235"/>
      <c r="BC835" s="232"/>
    </row>
    <row r="836" spans="41:55" x14ac:dyDescent="0.25">
      <c r="AO836" s="231"/>
      <c r="AR836" s="235"/>
      <c r="AT836" s="235"/>
      <c r="AV836" s="232"/>
      <c r="AY836" s="235"/>
      <c r="BA836" s="235"/>
      <c r="BC836" s="232"/>
    </row>
    <row r="837" spans="41:55" x14ac:dyDescent="0.25">
      <c r="AO837" s="231"/>
      <c r="AR837" s="235"/>
      <c r="AT837" s="235"/>
      <c r="AV837" s="232"/>
      <c r="AY837" s="235"/>
      <c r="BA837" s="235"/>
      <c r="BC837" s="232"/>
    </row>
    <row r="838" spans="41:55" x14ac:dyDescent="0.25">
      <c r="AO838" s="231"/>
      <c r="AR838" s="235"/>
      <c r="AT838" s="235"/>
      <c r="AV838" s="232"/>
      <c r="AY838" s="235"/>
      <c r="BA838" s="235"/>
      <c r="BC838" s="232"/>
    </row>
    <row r="839" spans="41:55" x14ac:dyDescent="0.25">
      <c r="AO839" s="231"/>
      <c r="AR839" s="235"/>
      <c r="AT839" s="235"/>
      <c r="AV839" s="232"/>
      <c r="AY839" s="235"/>
      <c r="BA839" s="235"/>
      <c r="BC839" s="232"/>
    </row>
    <row r="840" spans="41:55" x14ac:dyDescent="0.25">
      <c r="AO840" s="231"/>
      <c r="AR840" s="235"/>
      <c r="AT840" s="235"/>
      <c r="AV840" s="232"/>
      <c r="AY840" s="235"/>
      <c r="BA840" s="235"/>
      <c r="BC840" s="232"/>
    </row>
    <row r="841" spans="41:55" x14ac:dyDescent="0.25">
      <c r="AO841" s="231"/>
      <c r="AR841" s="235"/>
      <c r="AT841" s="235"/>
      <c r="AV841" s="232"/>
      <c r="AY841" s="235"/>
      <c r="BA841" s="235"/>
      <c r="BC841" s="232"/>
    </row>
    <row r="842" spans="41:55" x14ac:dyDescent="0.25">
      <c r="AO842" s="231"/>
      <c r="AR842" s="235"/>
      <c r="AT842" s="235"/>
      <c r="AV842" s="232"/>
      <c r="AY842" s="235"/>
      <c r="BA842" s="235"/>
      <c r="BC842" s="232"/>
    </row>
    <row r="843" spans="41:55" x14ac:dyDescent="0.25">
      <c r="AO843" s="231"/>
      <c r="AR843" s="235"/>
      <c r="AT843" s="235"/>
      <c r="AV843" s="232"/>
      <c r="AY843" s="235"/>
      <c r="BA843" s="235"/>
      <c r="BC843" s="232"/>
    </row>
    <row r="844" spans="41:55" x14ac:dyDescent="0.25">
      <c r="AO844" s="231"/>
      <c r="AR844" s="235"/>
      <c r="AT844" s="235"/>
      <c r="AV844" s="232"/>
      <c r="AY844" s="235"/>
      <c r="BA844" s="235"/>
      <c r="BC844" s="232"/>
    </row>
    <row r="845" spans="41:55" x14ac:dyDescent="0.25">
      <c r="AO845" s="231"/>
      <c r="AR845" s="235"/>
      <c r="AT845" s="235"/>
      <c r="AV845" s="232"/>
      <c r="AY845" s="235"/>
      <c r="BA845" s="235"/>
      <c r="BC845" s="232"/>
    </row>
    <row r="846" spans="41:55" x14ac:dyDescent="0.25">
      <c r="AO846" s="231"/>
      <c r="AR846" s="235"/>
      <c r="AT846" s="235"/>
      <c r="AV846" s="232"/>
      <c r="AY846" s="235"/>
      <c r="BA846" s="235"/>
      <c r="BC846" s="232"/>
    </row>
    <row r="847" spans="41:55" x14ac:dyDescent="0.25">
      <c r="AO847" s="231"/>
      <c r="AR847" s="235"/>
      <c r="AT847" s="235"/>
      <c r="AV847" s="232"/>
      <c r="AY847" s="235"/>
      <c r="BA847" s="235"/>
      <c r="BC847" s="232"/>
    </row>
    <row r="848" spans="41:55" x14ac:dyDescent="0.25">
      <c r="AO848" s="231"/>
      <c r="AR848" s="235"/>
      <c r="AT848" s="235"/>
      <c r="AV848" s="232"/>
      <c r="AY848" s="235"/>
      <c r="BA848" s="235"/>
      <c r="BC848" s="232"/>
    </row>
    <row r="849" spans="41:55" x14ac:dyDescent="0.25">
      <c r="AO849" s="231"/>
      <c r="AR849" s="235"/>
      <c r="AT849" s="235"/>
      <c r="AV849" s="232"/>
      <c r="AY849" s="235"/>
      <c r="BA849" s="235"/>
      <c r="BC849" s="232"/>
    </row>
    <row r="850" spans="41:55" x14ac:dyDescent="0.25">
      <c r="AO850" s="231"/>
      <c r="AR850" s="235"/>
      <c r="AT850" s="235"/>
      <c r="AV850" s="232"/>
      <c r="AY850" s="235"/>
      <c r="BA850" s="235"/>
      <c r="BC850" s="232"/>
    </row>
    <row r="851" spans="41:55" x14ac:dyDescent="0.25">
      <c r="AO851" s="231"/>
      <c r="AR851" s="235"/>
      <c r="AT851" s="235"/>
      <c r="AV851" s="232"/>
      <c r="AY851" s="235"/>
      <c r="BA851" s="235"/>
      <c r="BC851" s="232"/>
    </row>
    <row r="852" spans="41:55" x14ac:dyDescent="0.25">
      <c r="AO852" s="231"/>
      <c r="AR852" s="235"/>
      <c r="AT852" s="235"/>
      <c r="AV852" s="232"/>
      <c r="AY852" s="235"/>
      <c r="BA852" s="235"/>
      <c r="BC852" s="232"/>
    </row>
    <row r="853" spans="41:55" x14ac:dyDescent="0.25">
      <c r="AO853" s="231"/>
      <c r="AR853" s="235"/>
      <c r="AT853" s="235"/>
      <c r="AV853" s="232"/>
      <c r="AY853" s="235"/>
      <c r="BA853" s="235"/>
      <c r="BC853" s="232"/>
    </row>
    <row r="854" spans="41:55" x14ac:dyDescent="0.25">
      <c r="AO854" s="231"/>
      <c r="AR854" s="235"/>
      <c r="AT854" s="235"/>
      <c r="AV854" s="232"/>
      <c r="AY854" s="235"/>
      <c r="BA854" s="235"/>
      <c r="BC854" s="232"/>
    </row>
    <row r="855" spans="41:55" x14ac:dyDescent="0.25">
      <c r="AO855" s="231"/>
      <c r="AR855" s="235"/>
      <c r="AT855" s="235"/>
      <c r="AV855" s="232"/>
      <c r="AY855" s="235"/>
      <c r="BA855" s="235"/>
      <c r="BC855" s="232"/>
    </row>
    <row r="856" spans="41:55" x14ac:dyDescent="0.25">
      <c r="AO856" s="231"/>
      <c r="AR856" s="235"/>
      <c r="AT856" s="235"/>
      <c r="AV856" s="232"/>
      <c r="AY856" s="235"/>
      <c r="BA856" s="235"/>
      <c r="BC856" s="232"/>
    </row>
    <row r="857" spans="41:55" x14ac:dyDescent="0.25">
      <c r="AO857" s="231"/>
      <c r="AR857" s="235"/>
      <c r="AT857" s="235"/>
      <c r="AV857" s="232"/>
      <c r="AY857" s="235"/>
      <c r="BA857" s="235"/>
      <c r="BC857" s="232"/>
    </row>
    <row r="858" spans="41:55" x14ac:dyDescent="0.25">
      <c r="AO858" s="231"/>
      <c r="AR858" s="235"/>
      <c r="AT858" s="235"/>
      <c r="AV858" s="232"/>
      <c r="AY858" s="235"/>
      <c r="BA858" s="235"/>
      <c r="BC858" s="232"/>
    </row>
    <row r="859" spans="41:55" x14ac:dyDescent="0.25">
      <c r="AO859" s="231"/>
      <c r="AR859" s="235"/>
      <c r="AT859" s="235"/>
      <c r="AV859" s="232"/>
      <c r="AY859" s="235"/>
      <c r="BA859" s="235"/>
      <c r="BC859" s="232"/>
    </row>
    <row r="860" spans="41:55" x14ac:dyDescent="0.25">
      <c r="AO860" s="231"/>
      <c r="AR860" s="235"/>
      <c r="AT860" s="235"/>
      <c r="AV860" s="232"/>
      <c r="AY860" s="235"/>
      <c r="BA860" s="235"/>
      <c r="BC860" s="232"/>
    </row>
    <row r="861" spans="41:55" x14ac:dyDescent="0.25">
      <c r="AO861" s="231"/>
      <c r="AR861" s="235"/>
      <c r="AT861" s="235"/>
      <c r="AV861" s="232"/>
      <c r="AY861" s="235"/>
      <c r="BA861" s="235"/>
      <c r="BC861" s="232"/>
    </row>
    <row r="862" spans="41:55" x14ac:dyDescent="0.25">
      <c r="AO862" s="231"/>
      <c r="AR862" s="235"/>
      <c r="AT862" s="235"/>
      <c r="AV862" s="232"/>
      <c r="AY862" s="235"/>
      <c r="BA862" s="235"/>
      <c r="BC862" s="232"/>
    </row>
    <row r="863" spans="41:55" x14ac:dyDescent="0.25">
      <c r="AO863" s="231"/>
      <c r="AR863" s="235"/>
      <c r="AT863" s="235"/>
      <c r="AV863" s="232"/>
      <c r="AY863" s="235"/>
      <c r="BA863" s="235"/>
      <c r="BC863" s="232"/>
    </row>
    <row r="864" spans="41:55" x14ac:dyDescent="0.25">
      <c r="AO864" s="231"/>
      <c r="AR864" s="235"/>
      <c r="AT864" s="235"/>
      <c r="AV864" s="232"/>
      <c r="AY864" s="235"/>
      <c r="BA864" s="235"/>
      <c r="BC864" s="232"/>
    </row>
    <row r="865" spans="41:55" x14ac:dyDescent="0.25">
      <c r="AO865" s="231"/>
      <c r="AR865" s="235"/>
      <c r="AT865" s="235"/>
      <c r="AV865" s="232"/>
      <c r="AY865" s="235"/>
      <c r="BA865" s="235"/>
      <c r="BC865" s="232"/>
    </row>
    <row r="866" spans="41:55" x14ac:dyDescent="0.25">
      <c r="AO866" s="231"/>
      <c r="AR866" s="235"/>
      <c r="AT866" s="235"/>
      <c r="AV866" s="232"/>
      <c r="AY866" s="235"/>
      <c r="BA866" s="235"/>
      <c r="BC866" s="232"/>
    </row>
    <row r="867" spans="41:55" x14ac:dyDescent="0.25">
      <c r="AO867" s="231"/>
      <c r="AR867" s="235"/>
      <c r="AT867" s="235"/>
      <c r="AV867" s="232"/>
      <c r="AY867" s="235"/>
      <c r="BA867" s="235"/>
      <c r="BC867" s="232"/>
    </row>
    <row r="868" spans="41:55" x14ac:dyDescent="0.25">
      <c r="AO868" s="231"/>
      <c r="AR868" s="235"/>
      <c r="AT868" s="235"/>
      <c r="AV868" s="232"/>
      <c r="AY868" s="235"/>
      <c r="BA868" s="235"/>
      <c r="BC868" s="232"/>
    </row>
    <row r="869" spans="41:55" x14ac:dyDescent="0.25">
      <c r="AO869" s="231"/>
      <c r="AR869" s="235"/>
      <c r="AT869" s="235"/>
      <c r="AV869" s="232"/>
      <c r="AY869" s="235"/>
      <c r="BA869" s="235"/>
      <c r="BC869" s="232"/>
    </row>
    <row r="870" spans="41:55" x14ac:dyDescent="0.25">
      <c r="AO870" s="231"/>
      <c r="AR870" s="235"/>
      <c r="AT870" s="235"/>
      <c r="AV870" s="232"/>
      <c r="AY870" s="235"/>
      <c r="BA870" s="235"/>
      <c r="BC870" s="232"/>
    </row>
    <row r="871" spans="41:55" x14ac:dyDescent="0.25">
      <c r="AO871" s="231"/>
      <c r="AR871" s="235"/>
      <c r="AT871" s="235"/>
      <c r="AV871" s="232"/>
      <c r="AY871" s="235"/>
      <c r="BA871" s="235"/>
      <c r="BC871" s="232"/>
    </row>
    <row r="872" spans="41:55" x14ac:dyDescent="0.25">
      <c r="AO872" s="231"/>
      <c r="AR872" s="235"/>
      <c r="AT872" s="235"/>
      <c r="AV872" s="232"/>
      <c r="AY872" s="235"/>
      <c r="BA872" s="235"/>
      <c r="BC872" s="232"/>
    </row>
    <row r="873" spans="41:55" x14ac:dyDescent="0.25">
      <c r="AO873" s="231"/>
      <c r="AR873" s="235"/>
      <c r="AT873" s="235"/>
      <c r="AV873" s="232"/>
      <c r="AY873" s="235"/>
      <c r="BA873" s="235"/>
      <c r="BC873" s="232"/>
    </row>
    <row r="874" spans="41:55" x14ac:dyDescent="0.25">
      <c r="AO874" s="231"/>
      <c r="AR874" s="235"/>
      <c r="AT874" s="235"/>
      <c r="AV874" s="232"/>
      <c r="AY874" s="235"/>
      <c r="BA874" s="235"/>
      <c r="BC874" s="232"/>
    </row>
    <row r="875" spans="41:55" x14ac:dyDescent="0.25">
      <c r="AO875" s="231"/>
      <c r="AR875" s="235"/>
      <c r="AT875" s="235"/>
      <c r="AV875" s="232"/>
      <c r="AY875" s="235"/>
      <c r="BA875" s="235"/>
      <c r="BC875" s="232"/>
    </row>
    <row r="876" spans="41:55" x14ac:dyDescent="0.25">
      <c r="AO876" s="231"/>
      <c r="AR876" s="235"/>
      <c r="AT876" s="235"/>
      <c r="AV876" s="232"/>
      <c r="AY876" s="235"/>
      <c r="BA876" s="235"/>
      <c r="BC876" s="232"/>
    </row>
    <row r="877" spans="41:55" x14ac:dyDescent="0.25">
      <c r="AO877" s="231"/>
      <c r="AR877" s="235"/>
      <c r="AT877" s="235"/>
      <c r="AV877" s="232"/>
      <c r="AY877" s="235"/>
      <c r="BA877" s="235"/>
      <c r="BC877" s="232"/>
    </row>
    <row r="878" spans="41:55" x14ac:dyDescent="0.25">
      <c r="AO878" s="231"/>
      <c r="AR878" s="235"/>
      <c r="AT878" s="235"/>
      <c r="AV878" s="232"/>
      <c r="AY878" s="235"/>
      <c r="BA878" s="235"/>
      <c r="BC878" s="232"/>
    </row>
    <row r="879" spans="41:55" x14ac:dyDescent="0.25">
      <c r="AO879" s="231"/>
      <c r="AR879" s="235"/>
      <c r="AT879" s="235"/>
      <c r="AV879" s="232"/>
      <c r="AY879" s="235"/>
      <c r="BA879" s="235"/>
      <c r="BC879" s="232"/>
    </row>
    <row r="880" spans="41:55" x14ac:dyDescent="0.25">
      <c r="AO880" s="231"/>
      <c r="AR880" s="235"/>
      <c r="AT880" s="235"/>
      <c r="AV880" s="232"/>
      <c r="AY880" s="235"/>
      <c r="BA880" s="235"/>
      <c r="BC880" s="232"/>
    </row>
    <row r="881" spans="41:55" x14ac:dyDescent="0.25">
      <c r="AO881" s="231"/>
      <c r="AR881" s="235"/>
      <c r="AT881" s="235"/>
      <c r="AV881" s="232"/>
      <c r="AY881" s="235"/>
      <c r="BA881" s="235"/>
      <c r="BC881" s="232"/>
    </row>
    <row r="882" spans="41:55" x14ac:dyDescent="0.25">
      <c r="AO882" s="231"/>
      <c r="AR882" s="235"/>
      <c r="AT882" s="235"/>
      <c r="AV882" s="232"/>
      <c r="AY882" s="235"/>
      <c r="BA882" s="235"/>
      <c r="BC882" s="232"/>
    </row>
    <row r="883" spans="41:55" x14ac:dyDescent="0.25">
      <c r="AO883" s="231"/>
      <c r="AR883" s="235"/>
      <c r="AT883" s="235"/>
      <c r="AV883" s="232"/>
      <c r="AY883" s="235"/>
      <c r="BA883" s="235"/>
      <c r="BC883" s="232"/>
    </row>
    <row r="884" spans="41:55" x14ac:dyDescent="0.25">
      <c r="AO884" s="231"/>
      <c r="AR884" s="235"/>
      <c r="AT884" s="235"/>
      <c r="AV884" s="232"/>
      <c r="AY884" s="235"/>
      <c r="BA884" s="235"/>
      <c r="BC884" s="232"/>
    </row>
    <row r="885" spans="41:55" x14ac:dyDescent="0.25">
      <c r="AO885" s="231"/>
      <c r="AR885" s="235"/>
      <c r="AT885" s="235"/>
      <c r="AV885" s="232"/>
      <c r="AY885" s="235"/>
      <c r="BA885" s="235"/>
      <c r="BC885" s="232"/>
    </row>
    <row r="886" spans="41:55" x14ac:dyDescent="0.25">
      <c r="AO886" s="231"/>
      <c r="AR886" s="235"/>
      <c r="AT886" s="235"/>
      <c r="AV886" s="232"/>
      <c r="AY886" s="235"/>
      <c r="BA886" s="235"/>
      <c r="BC886" s="232"/>
    </row>
    <row r="887" spans="41:55" x14ac:dyDescent="0.25">
      <c r="AO887" s="231"/>
      <c r="AR887" s="235"/>
      <c r="AT887" s="235"/>
      <c r="AV887" s="232"/>
      <c r="AY887" s="235"/>
      <c r="BA887" s="235"/>
      <c r="BC887" s="232"/>
    </row>
    <row r="888" spans="41:55" x14ac:dyDescent="0.25">
      <c r="AO888" s="231"/>
      <c r="AR888" s="235"/>
      <c r="AT888" s="235"/>
      <c r="AV888" s="232"/>
      <c r="AY888" s="235"/>
      <c r="BA888" s="235"/>
      <c r="BC888" s="232"/>
    </row>
    <row r="889" spans="41:55" x14ac:dyDescent="0.25">
      <c r="AO889" s="231"/>
      <c r="AR889" s="235"/>
      <c r="AT889" s="235"/>
      <c r="AV889" s="232"/>
      <c r="AY889" s="235"/>
      <c r="BA889" s="235"/>
      <c r="BC889" s="232"/>
    </row>
    <row r="890" spans="41:55" x14ac:dyDescent="0.25">
      <c r="AO890" s="231"/>
      <c r="AR890" s="235"/>
      <c r="AT890" s="235"/>
      <c r="AV890" s="232"/>
      <c r="AY890" s="235"/>
      <c r="BA890" s="235"/>
      <c r="BC890" s="232"/>
    </row>
    <row r="891" spans="41:55" x14ac:dyDescent="0.25">
      <c r="AO891" s="231"/>
      <c r="AR891" s="235"/>
      <c r="AT891" s="235"/>
      <c r="AV891" s="232"/>
      <c r="AY891" s="235"/>
      <c r="BA891" s="235"/>
      <c r="BC891" s="232"/>
    </row>
    <row r="892" spans="41:55" x14ac:dyDescent="0.25">
      <c r="AO892" s="231"/>
      <c r="AR892" s="235"/>
      <c r="AT892" s="235"/>
      <c r="AV892" s="232"/>
      <c r="AY892" s="235"/>
      <c r="BA892" s="235"/>
      <c r="BC892" s="232"/>
    </row>
    <row r="893" spans="41:55" x14ac:dyDescent="0.25">
      <c r="AO893" s="231"/>
      <c r="AR893" s="235"/>
      <c r="AT893" s="235"/>
      <c r="AV893" s="232"/>
      <c r="AY893" s="235"/>
      <c r="BA893" s="235"/>
      <c r="BC893" s="232"/>
    </row>
    <row r="894" spans="41:55" x14ac:dyDescent="0.25">
      <c r="AO894" s="231"/>
      <c r="AR894" s="235"/>
      <c r="AT894" s="235"/>
      <c r="AV894" s="232"/>
      <c r="AY894" s="235"/>
      <c r="BA894" s="235"/>
      <c r="BC894" s="232"/>
    </row>
    <row r="895" spans="41:55" x14ac:dyDescent="0.25">
      <c r="AO895" s="231"/>
      <c r="AR895" s="235"/>
      <c r="AT895" s="235"/>
      <c r="AV895" s="232"/>
      <c r="AY895" s="235"/>
      <c r="BA895" s="235"/>
      <c r="BC895" s="232"/>
    </row>
    <row r="896" spans="41:55" x14ac:dyDescent="0.25">
      <c r="AO896" s="231"/>
      <c r="AR896" s="235"/>
      <c r="AT896" s="235"/>
      <c r="AV896" s="232"/>
      <c r="AY896" s="235"/>
      <c r="BA896" s="235"/>
      <c r="BC896" s="232"/>
    </row>
    <row r="897" spans="41:55" x14ac:dyDescent="0.25">
      <c r="AO897" s="231"/>
      <c r="AR897" s="235"/>
      <c r="AT897" s="235"/>
      <c r="AV897" s="232"/>
      <c r="AY897" s="235"/>
      <c r="BA897" s="235"/>
      <c r="BC897" s="232"/>
    </row>
    <row r="898" spans="41:55" x14ac:dyDescent="0.25">
      <c r="AO898" s="231"/>
      <c r="AR898" s="235"/>
      <c r="AT898" s="235"/>
      <c r="AV898" s="232"/>
      <c r="AY898" s="235"/>
      <c r="BA898" s="235"/>
      <c r="BC898" s="232"/>
    </row>
    <row r="899" spans="41:55" x14ac:dyDescent="0.25">
      <c r="AO899" s="231"/>
      <c r="AR899" s="235"/>
      <c r="AT899" s="235"/>
      <c r="AV899" s="232"/>
      <c r="AY899" s="235"/>
      <c r="BA899" s="235"/>
      <c r="BC899" s="232"/>
    </row>
    <row r="900" spans="41:55" x14ac:dyDescent="0.25">
      <c r="AO900" s="231"/>
      <c r="AR900" s="235"/>
      <c r="AT900" s="235"/>
      <c r="AV900" s="232"/>
      <c r="AY900" s="235"/>
      <c r="BA900" s="235"/>
      <c r="BC900" s="232"/>
    </row>
    <row r="901" spans="41:55" x14ac:dyDescent="0.25">
      <c r="AO901" s="231"/>
      <c r="AR901" s="235"/>
      <c r="AT901" s="235"/>
      <c r="AV901" s="232"/>
      <c r="AY901" s="235"/>
      <c r="BA901" s="235"/>
      <c r="BC901" s="232"/>
    </row>
    <row r="902" spans="41:55" x14ac:dyDescent="0.25">
      <c r="AO902" s="231"/>
      <c r="AR902" s="235"/>
      <c r="AT902" s="235"/>
      <c r="AV902" s="232"/>
      <c r="AY902" s="235"/>
      <c r="BA902" s="235"/>
      <c r="BC902" s="232"/>
    </row>
    <row r="903" spans="41:55" x14ac:dyDescent="0.25">
      <c r="AO903" s="231"/>
      <c r="AR903" s="235"/>
      <c r="AT903" s="235"/>
      <c r="AV903" s="232"/>
      <c r="AY903" s="235"/>
      <c r="BA903" s="235"/>
      <c r="BC903" s="232"/>
    </row>
    <row r="904" spans="41:55" x14ac:dyDescent="0.25">
      <c r="AO904" s="231"/>
      <c r="AR904" s="235"/>
      <c r="AT904" s="235"/>
      <c r="AV904" s="232"/>
      <c r="AY904" s="235"/>
      <c r="BA904" s="235"/>
      <c r="BC904" s="232"/>
    </row>
    <row r="905" spans="41:55" x14ac:dyDescent="0.25">
      <c r="AO905" s="231"/>
      <c r="AR905" s="235"/>
      <c r="AT905" s="235"/>
      <c r="AV905" s="232"/>
      <c r="AY905" s="235"/>
      <c r="BA905" s="235"/>
      <c r="BC905" s="232"/>
    </row>
    <row r="906" spans="41:55" x14ac:dyDescent="0.25">
      <c r="AO906" s="231"/>
      <c r="AR906" s="235"/>
      <c r="AT906" s="235"/>
      <c r="AV906" s="232"/>
      <c r="AY906" s="235"/>
      <c r="BA906" s="235"/>
      <c r="BC906" s="232"/>
    </row>
    <row r="907" spans="41:55" x14ac:dyDescent="0.25">
      <c r="AO907" s="231"/>
      <c r="AR907" s="235"/>
      <c r="AT907" s="235"/>
      <c r="AV907" s="232"/>
      <c r="AY907" s="235"/>
      <c r="BA907" s="235"/>
      <c r="BC907" s="232"/>
    </row>
    <row r="908" spans="41:55" x14ac:dyDescent="0.25">
      <c r="AO908" s="231"/>
      <c r="AR908" s="235"/>
      <c r="AT908" s="235"/>
      <c r="AV908" s="232"/>
      <c r="AY908" s="235"/>
      <c r="BA908" s="235"/>
      <c r="BC908" s="232"/>
    </row>
    <row r="909" spans="41:55" x14ac:dyDescent="0.25">
      <c r="AO909" s="231"/>
      <c r="AR909" s="235"/>
      <c r="AT909" s="235"/>
      <c r="AV909" s="232"/>
      <c r="AY909" s="235"/>
      <c r="BA909" s="235"/>
      <c r="BC909" s="232"/>
    </row>
    <row r="910" spans="41:55" x14ac:dyDescent="0.25">
      <c r="AO910" s="231"/>
      <c r="AR910" s="235"/>
      <c r="AT910" s="235"/>
      <c r="AV910" s="232"/>
      <c r="AY910" s="235"/>
      <c r="BA910" s="235"/>
      <c r="BC910" s="232"/>
    </row>
    <row r="911" spans="41:55" x14ac:dyDescent="0.25">
      <c r="AO911" s="231"/>
      <c r="AR911" s="235"/>
      <c r="AT911" s="235"/>
      <c r="AV911" s="232"/>
      <c r="AY911" s="235"/>
      <c r="BA911" s="235"/>
      <c r="BC911" s="232"/>
    </row>
    <row r="912" spans="41:55" x14ac:dyDescent="0.25">
      <c r="AO912" s="231"/>
      <c r="AR912" s="235"/>
      <c r="AT912" s="235"/>
      <c r="AV912" s="232"/>
      <c r="AY912" s="235"/>
      <c r="BA912" s="235"/>
      <c r="BC912" s="232"/>
    </row>
    <row r="913" spans="41:55" x14ac:dyDescent="0.25">
      <c r="AO913" s="231"/>
      <c r="AR913" s="235"/>
      <c r="AT913" s="235"/>
      <c r="AV913" s="232"/>
      <c r="AY913" s="235"/>
      <c r="BA913" s="235"/>
      <c r="BC913" s="232"/>
    </row>
    <row r="914" spans="41:55" x14ac:dyDescent="0.25">
      <c r="AO914" s="231"/>
      <c r="AR914" s="235"/>
      <c r="AT914" s="235"/>
      <c r="AV914" s="232"/>
      <c r="AY914" s="235"/>
      <c r="BA914" s="235"/>
      <c r="BC914" s="232"/>
    </row>
    <row r="915" spans="41:55" x14ac:dyDescent="0.25">
      <c r="AO915" s="231"/>
      <c r="AR915" s="235"/>
      <c r="AT915" s="235"/>
      <c r="AV915" s="232"/>
      <c r="AY915" s="235"/>
      <c r="BA915" s="235"/>
      <c r="BC915" s="232"/>
    </row>
    <row r="916" spans="41:55" x14ac:dyDescent="0.25">
      <c r="AO916" s="231"/>
      <c r="AR916" s="235"/>
      <c r="AT916" s="235"/>
      <c r="AV916" s="232"/>
      <c r="AY916" s="235"/>
      <c r="BA916" s="235"/>
      <c r="BC916" s="232"/>
    </row>
    <row r="917" spans="41:55" x14ac:dyDescent="0.25">
      <c r="AO917" s="231"/>
      <c r="AR917" s="235"/>
      <c r="AT917" s="235"/>
      <c r="AV917" s="232"/>
      <c r="AY917" s="235"/>
      <c r="BA917" s="235"/>
      <c r="BC917" s="232"/>
    </row>
    <row r="918" spans="41:55" x14ac:dyDescent="0.25">
      <c r="AO918" s="231"/>
      <c r="AR918" s="235"/>
      <c r="AT918" s="235"/>
      <c r="AV918" s="232"/>
      <c r="AY918" s="235"/>
      <c r="BA918" s="235"/>
      <c r="BC918" s="232"/>
    </row>
    <row r="919" spans="41:55" x14ac:dyDescent="0.25">
      <c r="AO919" s="231"/>
      <c r="AR919" s="235"/>
      <c r="AT919" s="235"/>
      <c r="AV919" s="232"/>
      <c r="AY919" s="235"/>
      <c r="BA919" s="235"/>
      <c r="BC919" s="232"/>
    </row>
    <row r="920" spans="41:55" x14ac:dyDescent="0.25">
      <c r="AO920" s="231"/>
      <c r="AR920" s="235"/>
      <c r="AT920" s="235"/>
      <c r="AV920" s="232"/>
      <c r="AY920" s="235"/>
      <c r="BA920" s="235"/>
      <c r="BC920" s="232"/>
    </row>
    <row r="921" spans="41:55" x14ac:dyDescent="0.25">
      <c r="AO921" s="231"/>
      <c r="AR921" s="235"/>
      <c r="AT921" s="235"/>
      <c r="AV921" s="232"/>
      <c r="AY921" s="235"/>
      <c r="BA921" s="235"/>
      <c r="BC921" s="232"/>
    </row>
    <row r="922" spans="41:55" x14ac:dyDescent="0.25">
      <c r="AO922" s="231"/>
      <c r="AR922" s="235"/>
      <c r="AT922" s="235"/>
      <c r="AV922" s="232"/>
      <c r="AY922" s="235"/>
      <c r="BA922" s="235"/>
      <c r="BC922" s="232"/>
    </row>
    <row r="923" spans="41:55" x14ac:dyDescent="0.25">
      <c r="AO923" s="231"/>
      <c r="AR923" s="235"/>
      <c r="AT923" s="235"/>
      <c r="AV923" s="232"/>
      <c r="AY923" s="235"/>
      <c r="BA923" s="235"/>
      <c r="BC923" s="232"/>
    </row>
    <row r="924" spans="41:55" x14ac:dyDescent="0.25">
      <c r="AO924" s="231"/>
      <c r="AR924" s="235"/>
      <c r="AT924" s="235"/>
      <c r="AV924" s="232"/>
      <c r="AY924" s="235"/>
      <c r="BA924" s="235"/>
      <c r="BC924" s="232"/>
    </row>
    <row r="925" spans="41:55" x14ac:dyDescent="0.25">
      <c r="AO925" s="231"/>
      <c r="AR925" s="235"/>
      <c r="AT925" s="235"/>
      <c r="AV925" s="232"/>
      <c r="AY925" s="235"/>
      <c r="BA925" s="235"/>
      <c r="BC925" s="232"/>
    </row>
    <row r="926" spans="41:55" x14ac:dyDescent="0.25">
      <c r="AO926" s="231"/>
      <c r="AR926" s="235"/>
      <c r="AT926" s="235"/>
      <c r="AV926" s="232"/>
      <c r="AY926" s="235"/>
      <c r="BA926" s="235"/>
      <c r="BC926" s="232"/>
    </row>
    <row r="927" spans="41:55" x14ac:dyDescent="0.25">
      <c r="AO927" s="231"/>
      <c r="AR927" s="235"/>
      <c r="AT927" s="235"/>
      <c r="AV927" s="232"/>
      <c r="AY927" s="235"/>
      <c r="BA927" s="235"/>
      <c r="BC927" s="232"/>
    </row>
    <row r="928" spans="41:55" x14ac:dyDescent="0.25">
      <c r="AO928" s="231"/>
      <c r="AR928" s="235"/>
      <c r="AT928" s="235"/>
      <c r="AV928" s="232"/>
      <c r="AY928" s="235"/>
      <c r="BA928" s="235"/>
      <c r="BC928" s="232"/>
    </row>
    <row r="929" spans="41:55" x14ac:dyDescent="0.25">
      <c r="AO929" s="231"/>
      <c r="AR929" s="235"/>
      <c r="AT929" s="235"/>
      <c r="AV929" s="232"/>
      <c r="AY929" s="235"/>
      <c r="BA929" s="235"/>
      <c r="BC929" s="232"/>
    </row>
    <row r="930" spans="41:55" x14ac:dyDescent="0.25">
      <c r="AO930" s="231"/>
      <c r="AR930" s="235"/>
      <c r="AT930" s="235"/>
      <c r="AV930" s="232"/>
      <c r="AY930" s="235"/>
      <c r="BA930" s="235"/>
      <c r="BC930" s="232"/>
    </row>
    <row r="931" spans="41:55" x14ac:dyDescent="0.25">
      <c r="AO931" s="231"/>
      <c r="AR931" s="235"/>
      <c r="AT931" s="235"/>
      <c r="AV931" s="232"/>
      <c r="AY931" s="235"/>
      <c r="BA931" s="235"/>
      <c r="BC931" s="232"/>
    </row>
    <row r="932" spans="41:55" x14ac:dyDescent="0.25">
      <c r="AO932" s="231"/>
      <c r="AR932" s="235"/>
      <c r="AT932" s="235"/>
      <c r="AV932" s="232"/>
      <c r="AY932" s="235"/>
      <c r="BA932" s="235"/>
      <c r="BC932" s="232"/>
    </row>
    <row r="933" spans="41:55" x14ac:dyDescent="0.25">
      <c r="AO933" s="231"/>
      <c r="AR933" s="235"/>
      <c r="AT933" s="235"/>
      <c r="AV933" s="232"/>
      <c r="AY933" s="235"/>
      <c r="BA933" s="235"/>
      <c r="BC933" s="232"/>
    </row>
    <row r="934" spans="41:55" x14ac:dyDescent="0.25">
      <c r="AO934" s="231"/>
      <c r="AR934" s="235"/>
      <c r="AT934" s="235"/>
      <c r="AV934" s="232"/>
      <c r="AY934" s="235"/>
      <c r="BA934" s="235"/>
      <c r="BC934" s="232"/>
    </row>
    <row r="935" spans="41:55" x14ac:dyDescent="0.25">
      <c r="AO935" s="231"/>
      <c r="AR935" s="235"/>
      <c r="AT935" s="235"/>
      <c r="AV935" s="232"/>
      <c r="AY935" s="235"/>
      <c r="BA935" s="235"/>
      <c r="BC935" s="232"/>
    </row>
    <row r="936" spans="41:55" x14ac:dyDescent="0.25">
      <c r="AO936" s="231"/>
      <c r="AR936" s="235"/>
      <c r="AT936" s="235"/>
      <c r="AV936" s="232"/>
      <c r="AY936" s="235"/>
      <c r="BA936" s="235"/>
      <c r="BC936" s="232"/>
    </row>
    <row r="937" spans="41:55" x14ac:dyDescent="0.25">
      <c r="AO937" s="231"/>
      <c r="AR937" s="235"/>
      <c r="AT937" s="235"/>
      <c r="AV937" s="232"/>
      <c r="AY937" s="235"/>
      <c r="BA937" s="235"/>
      <c r="BC937" s="232"/>
    </row>
    <row r="938" spans="41:55" x14ac:dyDescent="0.25">
      <c r="AO938" s="231"/>
      <c r="AR938" s="235"/>
      <c r="AT938" s="235"/>
      <c r="AV938" s="232"/>
      <c r="AY938" s="235"/>
      <c r="BA938" s="235"/>
      <c r="BC938" s="232"/>
    </row>
    <row r="939" spans="41:55" x14ac:dyDescent="0.25">
      <c r="AO939" s="231"/>
      <c r="AR939" s="235"/>
      <c r="AT939" s="235"/>
      <c r="AV939" s="232"/>
      <c r="AY939" s="235"/>
      <c r="BA939" s="235"/>
      <c r="BC939" s="232"/>
    </row>
    <row r="940" spans="41:55" x14ac:dyDescent="0.25">
      <c r="AO940" s="231"/>
      <c r="AR940" s="235"/>
      <c r="AT940" s="235"/>
      <c r="AV940" s="232"/>
      <c r="AY940" s="235"/>
      <c r="BA940" s="235"/>
      <c r="BC940" s="232"/>
    </row>
    <row r="941" spans="41:55" x14ac:dyDescent="0.25">
      <c r="AO941" s="231"/>
      <c r="AR941" s="235"/>
      <c r="AT941" s="235"/>
      <c r="AV941" s="232"/>
      <c r="AY941" s="235"/>
      <c r="BA941" s="235"/>
      <c r="BC941" s="232"/>
    </row>
    <row r="942" spans="41:55" x14ac:dyDescent="0.25">
      <c r="AO942" s="231"/>
      <c r="AR942" s="235"/>
      <c r="AT942" s="235"/>
      <c r="AV942" s="232"/>
      <c r="AY942" s="235"/>
      <c r="BA942" s="235"/>
      <c r="BC942" s="232"/>
    </row>
    <row r="943" spans="41:55" x14ac:dyDescent="0.25">
      <c r="AO943" s="231"/>
      <c r="AR943" s="235"/>
      <c r="AT943" s="235"/>
      <c r="AV943" s="232"/>
      <c r="AY943" s="235"/>
      <c r="BA943" s="235"/>
      <c r="BC943" s="232"/>
    </row>
    <row r="944" spans="41:55" x14ac:dyDescent="0.25">
      <c r="AO944" s="231"/>
      <c r="AR944" s="235"/>
      <c r="AT944" s="235"/>
      <c r="AV944" s="232"/>
      <c r="AY944" s="235"/>
      <c r="BA944" s="235"/>
      <c r="BC944" s="232"/>
    </row>
    <row r="945" spans="41:55" x14ac:dyDescent="0.25">
      <c r="AO945" s="231"/>
      <c r="AR945" s="235"/>
      <c r="AT945" s="235"/>
      <c r="AV945" s="232"/>
      <c r="AY945" s="235"/>
      <c r="BA945" s="235"/>
      <c r="BC945" s="232"/>
    </row>
    <row r="946" spans="41:55" x14ac:dyDescent="0.25">
      <c r="AO946" s="231"/>
      <c r="AR946" s="235"/>
      <c r="AT946" s="235"/>
      <c r="AV946" s="232"/>
      <c r="AY946" s="235"/>
      <c r="BA946" s="235"/>
      <c r="BC946" s="232"/>
    </row>
    <row r="947" spans="41:55" x14ac:dyDescent="0.25">
      <c r="AO947" s="231"/>
      <c r="AR947" s="235"/>
      <c r="AT947" s="235"/>
      <c r="AV947" s="232"/>
      <c r="AY947" s="235"/>
      <c r="BA947" s="235"/>
      <c r="BC947" s="232"/>
    </row>
    <row r="948" spans="41:55" x14ac:dyDescent="0.25">
      <c r="AO948" s="231"/>
      <c r="AR948" s="235"/>
      <c r="AT948" s="235"/>
      <c r="AV948" s="232"/>
      <c r="AY948" s="235"/>
      <c r="BA948" s="235"/>
      <c r="BC948" s="232"/>
    </row>
    <row r="949" spans="41:55" x14ac:dyDescent="0.25">
      <c r="AO949" s="231"/>
      <c r="AR949" s="235"/>
      <c r="AT949" s="235"/>
      <c r="AV949" s="232"/>
      <c r="AY949" s="235"/>
      <c r="BA949" s="235"/>
      <c r="BC949" s="232"/>
    </row>
    <row r="950" spans="41:55" x14ac:dyDescent="0.25">
      <c r="AO950" s="231"/>
      <c r="AR950" s="235"/>
      <c r="AT950" s="235"/>
      <c r="AV950" s="232"/>
      <c r="AY950" s="235"/>
      <c r="BA950" s="235"/>
      <c r="BC950" s="232"/>
    </row>
    <row r="951" spans="41:55" x14ac:dyDescent="0.25">
      <c r="AO951" s="231"/>
      <c r="AR951" s="235"/>
      <c r="AT951" s="235"/>
      <c r="AV951" s="232"/>
      <c r="AY951" s="235"/>
      <c r="BA951" s="235"/>
      <c r="BC951" s="232"/>
    </row>
    <row r="952" spans="41:55" x14ac:dyDescent="0.25">
      <c r="AO952" s="231"/>
      <c r="AR952" s="235"/>
      <c r="AT952" s="235"/>
      <c r="AV952" s="232"/>
      <c r="AY952" s="235"/>
      <c r="BA952" s="235"/>
      <c r="BC952" s="232"/>
    </row>
    <row r="953" spans="41:55" x14ac:dyDescent="0.25">
      <c r="AO953" s="231"/>
      <c r="AR953" s="235"/>
      <c r="AT953" s="235"/>
      <c r="AV953" s="232"/>
      <c r="AY953" s="235"/>
      <c r="BA953" s="235"/>
      <c r="BC953" s="232"/>
    </row>
    <row r="954" spans="41:55" x14ac:dyDescent="0.25">
      <c r="AO954" s="231"/>
      <c r="AR954" s="235"/>
      <c r="AT954" s="235"/>
      <c r="AV954" s="232"/>
      <c r="AY954" s="235"/>
      <c r="BA954" s="235"/>
      <c r="BC954" s="232"/>
    </row>
    <row r="955" spans="41:55" x14ac:dyDescent="0.25">
      <c r="AO955" s="231"/>
      <c r="AR955" s="235"/>
      <c r="AT955" s="235"/>
      <c r="AV955" s="232"/>
      <c r="AY955" s="235"/>
      <c r="BA955" s="235"/>
      <c r="BC955" s="232"/>
    </row>
    <row r="956" spans="41:55" x14ac:dyDescent="0.25">
      <c r="AO956" s="231"/>
      <c r="AR956" s="235"/>
      <c r="AT956" s="235"/>
      <c r="AV956" s="232"/>
      <c r="AY956" s="235"/>
      <c r="BA956" s="235"/>
      <c r="BC956" s="232"/>
    </row>
    <row r="957" spans="41:55" x14ac:dyDescent="0.25">
      <c r="AO957" s="231"/>
      <c r="AR957" s="235"/>
      <c r="AT957" s="235"/>
      <c r="AV957" s="232"/>
      <c r="AY957" s="235"/>
      <c r="BA957" s="235"/>
      <c r="BC957" s="232"/>
    </row>
    <row r="958" spans="41:55" x14ac:dyDescent="0.25">
      <c r="AO958" s="231"/>
      <c r="AR958" s="235"/>
      <c r="AT958" s="235"/>
      <c r="AV958" s="232"/>
      <c r="AY958" s="235"/>
      <c r="BA958" s="235"/>
      <c r="BC958" s="232"/>
    </row>
    <row r="959" spans="41:55" x14ac:dyDescent="0.25">
      <c r="AO959" s="231"/>
      <c r="AR959" s="235"/>
      <c r="AT959" s="235"/>
      <c r="AV959" s="232"/>
      <c r="AY959" s="235"/>
      <c r="BA959" s="235"/>
      <c r="BC959" s="232"/>
    </row>
    <row r="960" spans="41:55" x14ac:dyDescent="0.25">
      <c r="AO960" s="231"/>
      <c r="AR960" s="235"/>
      <c r="AT960" s="235"/>
      <c r="AV960" s="232"/>
      <c r="AY960" s="235"/>
      <c r="BA960" s="235"/>
      <c r="BC960" s="232"/>
    </row>
    <row r="961" spans="41:55" x14ac:dyDescent="0.25">
      <c r="AO961" s="231"/>
      <c r="AR961" s="235"/>
      <c r="AT961" s="235"/>
      <c r="AV961" s="232"/>
      <c r="AY961" s="235"/>
      <c r="BA961" s="235"/>
      <c r="BC961" s="232"/>
    </row>
    <row r="962" spans="41:55" x14ac:dyDescent="0.25">
      <c r="AO962" s="231"/>
      <c r="AR962" s="235"/>
      <c r="AT962" s="235"/>
      <c r="AV962" s="232"/>
      <c r="AY962" s="235"/>
      <c r="BA962" s="235"/>
      <c r="BC962" s="232"/>
    </row>
    <row r="963" spans="41:55" x14ac:dyDescent="0.25">
      <c r="AO963" s="231"/>
      <c r="AR963" s="235"/>
      <c r="AT963" s="235"/>
      <c r="AV963" s="232"/>
      <c r="AY963" s="235"/>
      <c r="BA963" s="235"/>
      <c r="BC963" s="232"/>
    </row>
    <row r="964" spans="41:55" x14ac:dyDescent="0.25">
      <c r="AO964" s="231"/>
      <c r="AR964" s="235"/>
      <c r="AT964" s="235"/>
      <c r="AV964" s="232"/>
      <c r="AY964" s="235"/>
      <c r="BA964" s="235"/>
      <c r="BC964" s="232"/>
    </row>
    <row r="965" spans="41:55" x14ac:dyDescent="0.25">
      <c r="AO965" s="231"/>
      <c r="AR965" s="235"/>
      <c r="AT965" s="235"/>
      <c r="AV965" s="232"/>
      <c r="AY965" s="235"/>
      <c r="BA965" s="235"/>
      <c r="BC965" s="232"/>
    </row>
    <row r="966" spans="41:55" x14ac:dyDescent="0.25">
      <c r="AO966" s="231"/>
      <c r="AR966" s="235"/>
      <c r="AT966" s="235"/>
      <c r="AV966" s="232"/>
      <c r="AY966" s="235"/>
      <c r="BA966" s="235"/>
      <c r="BC966" s="232"/>
    </row>
    <row r="967" spans="41:55" x14ac:dyDescent="0.25">
      <c r="AO967" s="231"/>
      <c r="AR967" s="235"/>
      <c r="AT967" s="235"/>
      <c r="AV967" s="232"/>
      <c r="AY967" s="235"/>
      <c r="BA967" s="235"/>
      <c r="BC967" s="232"/>
    </row>
    <row r="968" spans="41:55" x14ac:dyDescent="0.25">
      <c r="AO968" s="231"/>
      <c r="AR968" s="235"/>
      <c r="AT968" s="235"/>
      <c r="AV968" s="232"/>
      <c r="AY968" s="235"/>
      <c r="BA968" s="235"/>
      <c r="BC968" s="232"/>
    </row>
    <row r="969" spans="41:55" x14ac:dyDescent="0.25">
      <c r="AO969" s="231"/>
      <c r="AR969" s="235"/>
      <c r="AT969" s="235"/>
      <c r="AV969" s="232"/>
      <c r="AY969" s="235"/>
      <c r="BA969" s="235"/>
      <c r="BC969" s="232"/>
    </row>
    <row r="970" spans="41:55" x14ac:dyDescent="0.25">
      <c r="AO970" s="231"/>
      <c r="AR970" s="235"/>
      <c r="AT970" s="235"/>
      <c r="AV970" s="232"/>
      <c r="AY970" s="235"/>
      <c r="BA970" s="235"/>
      <c r="BC970" s="232"/>
    </row>
    <row r="971" spans="41:55" x14ac:dyDescent="0.25">
      <c r="AO971" s="231"/>
      <c r="AR971" s="235"/>
      <c r="AT971" s="235"/>
      <c r="AV971" s="232"/>
      <c r="AY971" s="235"/>
      <c r="BA971" s="235"/>
      <c r="BC971" s="232"/>
    </row>
    <row r="972" spans="41:55" x14ac:dyDescent="0.25">
      <c r="AO972" s="231"/>
      <c r="AR972" s="235"/>
      <c r="AT972" s="235"/>
      <c r="AV972" s="232"/>
      <c r="AY972" s="235"/>
      <c r="BA972" s="235"/>
      <c r="BC972" s="232"/>
    </row>
    <row r="973" spans="41:55" x14ac:dyDescent="0.25">
      <c r="AO973" s="231"/>
      <c r="AR973" s="235"/>
      <c r="AT973" s="235"/>
      <c r="AV973" s="232"/>
      <c r="AY973" s="235"/>
      <c r="BA973" s="235"/>
      <c r="BC973" s="232"/>
    </row>
    <row r="974" spans="41:55" x14ac:dyDescent="0.25">
      <c r="AO974" s="231"/>
      <c r="AR974" s="235"/>
      <c r="AT974" s="235"/>
      <c r="AV974" s="232"/>
      <c r="AY974" s="235"/>
      <c r="BA974" s="235"/>
      <c r="BC974" s="232"/>
    </row>
    <row r="975" spans="41:55" x14ac:dyDescent="0.25">
      <c r="AO975" s="231"/>
      <c r="AR975" s="235"/>
      <c r="AT975" s="235"/>
      <c r="AV975" s="232"/>
      <c r="AY975" s="235"/>
      <c r="BA975" s="235"/>
      <c r="BC975" s="232"/>
    </row>
    <row r="976" spans="41:55" x14ac:dyDescent="0.25">
      <c r="AO976" s="231"/>
      <c r="AR976" s="235"/>
      <c r="AT976" s="235"/>
      <c r="AV976" s="232"/>
      <c r="AY976" s="235"/>
      <c r="BA976" s="235"/>
      <c r="BC976" s="232"/>
    </row>
    <row r="977" spans="41:55" x14ac:dyDescent="0.25">
      <c r="AO977" s="231"/>
      <c r="AR977" s="235"/>
      <c r="AT977" s="235"/>
      <c r="AV977" s="232"/>
      <c r="AY977" s="235"/>
      <c r="BA977" s="235"/>
      <c r="BC977" s="232"/>
    </row>
    <row r="978" spans="41:55" x14ac:dyDescent="0.25">
      <c r="AO978" s="231"/>
      <c r="AR978" s="235"/>
      <c r="AT978" s="235"/>
      <c r="AV978" s="232"/>
      <c r="AY978" s="235"/>
      <c r="BA978" s="235"/>
      <c r="BC978" s="232"/>
    </row>
    <row r="979" spans="41:55" x14ac:dyDescent="0.25">
      <c r="AO979" s="231"/>
      <c r="AR979" s="235"/>
      <c r="AT979" s="235"/>
      <c r="AV979" s="232"/>
      <c r="AY979" s="235"/>
      <c r="BA979" s="235"/>
      <c r="BC979" s="232"/>
    </row>
    <row r="980" spans="41:55" x14ac:dyDescent="0.25">
      <c r="AO980" s="231"/>
      <c r="AR980" s="235"/>
      <c r="AT980" s="235"/>
      <c r="AV980" s="232"/>
      <c r="AY980" s="235"/>
      <c r="BA980" s="235"/>
      <c r="BC980" s="232"/>
    </row>
    <row r="981" spans="41:55" x14ac:dyDescent="0.25">
      <c r="AO981" s="231"/>
      <c r="AR981" s="235"/>
      <c r="AT981" s="235"/>
      <c r="AV981" s="232"/>
      <c r="AY981" s="235"/>
      <c r="BA981" s="235"/>
      <c r="BC981" s="232"/>
    </row>
    <row r="982" spans="41:55" x14ac:dyDescent="0.25">
      <c r="AO982" s="231"/>
      <c r="AR982" s="235"/>
      <c r="AT982" s="235"/>
      <c r="AV982" s="232"/>
      <c r="AY982" s="235"/>
      <c r="BA982" s="235"/>
      <c r="BC982" s="232"/>
    </row>
    <row r="983" spans="41:55" x14ac:dyDescent="0.25">
      <c r="AO983" s="231"/>
      <c r="AR983" s="235"/>
      <c r="AT983" s="235"/>
      <c r="AV983" s="232"/>
      <c r="AY983" s="235"/>
      <c r="BA983" s="235"/>
      <c r="BC983" s="232"/>
    </row>
    <row r="984" spans="41:55" x14ac:dyDescent="0.25">
      <c r="AO984" s="231"/>
      <c r="AR984" s="235"/>
      <c r="AT984" s="235"/>
      <c r="AV984" s="232"/>
      <c r="AY984" s="235"/>
      <c r="BA984" s="235"/>
      <c r="BC984" s="232"/>
    </row>
    <row r="985" spans="41:55" x14ac:dyDescent="0.25">
      <c r="AO985" s="231"/>
      <c r="AR985" s="235"/>
      <c r="AT985" s="235"/>
      <c r="AV985" s="232"/>
      <c r="AY985" s="235"/>
      <c r="BA985" s="235"/>
      <c r="BC985" s="232"/>
    </row>
    <row r="986" spans="41:55" x14ac:dyDescent="0.25">
      <c r="AO986" s="231"/>
      <c r="AR986" s="235"/>
      <c r="AT986" s="235"/>
      <c r="AV986" s="232"/>
      <c r="AY986" s="235"/>
      <c r="BA986" s="235"/>
      <c r="BC986" s="232"/>
    </row>
    <row r="987" spans="41:55" x14ac:dyDescent="0.25">
      <c r="AO987" s="231"/>
      <c r="AR987" s="235"/>
      <c r="AT987" s="235"/>
      <c r="AV987" s="232"/>
      <c r="AY987" s="235"/>
      <c r="BA987" s="235"/>
      <c r="BC987" s="232"/>
    </row>
    <row r="988" spans="41:55" x14ac:dyDescent="0.25">
      <c r="AO988" s="231"/>
      <c r="AR988" s="235"/>
      <c r="AT988" s="235"/>
      <c r="AV988" s="232"/>
      <c r="AY988" s="235"/>
      <c r="BA988" s="235"/>
      <c r="BC988" s="232"/>
    </row>
    <row r="989" spans="41:55" x14ac:dyDescent="0.25">
      <c r="AO989" s="231"/>
      <c r="AR989" s="235"/>
      <c r="AT989" s="235"/>
      <c r="AV989" s="232"/>
      <c r="AY989" s="235"/>
      <c r="BA989" s="235"/>
      <c r="BC989" s="232"/>
    </row>
    <row r="990" spans="41:55" x14ac:dyDescent="0.25">
      <c r="AO990" s="231"/>
      <c r="AR990" s="235"/>
      <c r="AT990" s="235"/>
      <c r="AV990" s="232"/>
      <c r="AY990" s="235"/>
      <c r="BA990" s="235"/>
      <c r="BC990" s="232"/>
    </row>
    <row r="991" spans="41:55" x14ac:dyDescent="0.25">
      <c r="AO991" s="231"/>
      <c r="AR991" s="235"/>
      <c r="AT991" s="235"/>
      <c r="AV991" s="232"/>
      <c r="AY991" s="235"/>
      <c r="BA991" s="235"/>
      <c r="BC991" s="232"/>
    </row>
    <row r="992" spans="41:55" x14ac:dyDescent="0.25">
      <c r="AO992" s="231"/>
      <c r="AR992" s="235"/>
      <c r="AT992" s="235"/>
      <c r="AV992" s="232"/>
      <c r="AY992" s="235"/>
      <c r="BA992" s="235"/>
      <c r="BC992" s="232"/>
    </row>
    <row r="993" spans="41:55" x14ac:dyDescent="0.25">
      <c r="AO993" s="231"/>
      <c r="AR993" s="235"/>
      <c r="AT993" s="235"/>
      <c r="AV993" s="232"/>
      <c r="AY993" s="235"/>
      <c r="BA993" s="235"/>
      <c r="BC993" s="232"/>
    </row>
    <row r="994" spans="41:55" x14ac:dyDescent="0.25">
      <c r="AO994" s="231"/>
      <c r="AR994" s="235"/>
      <c r="AT994" s="235"/>
      <c r="AV994" s="232"/>
      <c r="AY994" s="235"/>
      <c r="BA994" s="235"/>
      <c r="BC994" s="232"/>
    </row>
    <row r="995" spans="41:55" x14ac:dyDescent="0.25">
      <c r="AO995" s="231"/>
      <c r="AR995" s="235"/>
      <c r="AT995" s="235"/>
      <c r="AV995" s="232"/>
      <c r="AY995" s="235"/>
      <c r="BA995" s="235"/>
      <c r="BC995" s="232"/>
    </row>
    <row r="996" spans="41:55" x14ac:dyDescent="0.25">
      <c r="AO996" s="231"/>
      <c r="AR996" s="235"/>
      <c r="AT996" s="235"/>
      <c r="AV996" s="232"/>
      <c r="AY996" s="235"/>
      <c r="BA996" s="235"/>
      <c r="BC996" s="232"/>
    </row>
    <row r="997" spans="41:55" x14ac:dyDescent="0.25">
      <c r="AO997" s="231"/>
      <c r="AR997" s="235"/>
      <c r="AT997" s="235"/>
      <c r="AV997" s="232"/>
      <c r="AY997" s="235"/>
      <c r="BA997" s="235"/>
      <c r="BC997" s="232"/>
    </row>
    <row r="998" spans="41:55" x14ac:dyDescent="0.25">
      <c r="AO998" s="231"/>
      <c r="AR998" s="235"/>
      <c r="AT998" s="235"/>
      <c r="AV998" s="232"/>
      <c r="AY998" s="235"/>
      <c r="BA998" s="235"/>
      <c r="BC998" s="232"/>
    </row>
    <row r="999" spans="41:55" x14ac:dyDescent="0.25">
      <c r="AO999" s="231"/>
      <c r="AR999" s="235"/>
      <c r="AT999" s="235"/>
      <c r="AV999" s="232"/>
      <c r="AY999" s="235"/>
      <c r="BA999" s="235"/>
      <c r="BC999" s="232"/>
    </row>
    <row r="1000" spans="41:55" x14ac:dyDescent="0.25">
      <c r="AO1000" s="231"/>
      <c r="AR1000" s="235"/>
      <c r="AT1000" s="235"/>
      <c r="AV1000" s="232"/>
      <c r="AY1000" s="235"/>
      <c r="BA1000" s="235"/>
      <c r="BC1000" s="232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165">
    <cfRule type="cellIs" dxfId="21" priority="536" operator="equal">
      <formula>0</formula>
    </cfRule>
  </conditionalFormatting>
  <conditionalFormatting sqref="J6:J31">
    <cfRule type="dataBar" priority="5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{A4A910FB-B7BA-4741-A90A-A40A3CC5EDE4}</x14:id>
        </ext>
      </extLst>
    </cfRule>
  </conditionalFormatting>
  <conditionalFormatting sqref="N6:N165">
    <cfRule type="cellIs" dxfId="20" priority="535" stopIfTrue="1" operator="equal">
      <formula>0</formula>
    </cfRule>
  </conditionalFormatting>
  <conditionalFormatting sqref="V6:W165">
    <cfRule type="cellIs" dxfId="19" priority="534" operator="equal">
      <formula>0</formula>
    </cfRule>
  </conditionalFormatting>
  <conditionalFormatting sqref="X6:X165">
    <cfRule type="cellIs" dxfId="18" priority="533" stopIfTrue="1" operator="equal">
      <formula>0</formula>
    </cfRule>
  </conditionalFormatting>
  <conditionalFormatting sqref="AB6:AB165">
    <cfRule type="cellIs" dxfId="17" priority="532" operator="equal">
      <formula>0</formula>
    </cfRule>
  </conditionalFormatting>
  <conditionalFormatting sqref="AC6:AC165">
    <cfRule type="cellIs" dxfId="16" priority="531" stopIfTrue="1" operator="equal">
      <formula>0</formula>
    </cfRule>
  </conditionalFormatting>
  <conditionalFormatting sqref="R6:R165">
    <cfRule type="cellIs" dxfId="15" priority="530" operator="equal">
      <formula>0</formula>
    </cfRule>
  </conditionalFormatting>
  <conditionalFormatting sqref="Q6:Q165">
    <cfRule type="cellIs" dxfId="14" priority="529" operator="equal">
      <formula>0</formula>
    </cfRule>
  </conditionalFormatting>
  <conditionalFormatting sqref="S6:S165">
    <cfRule type="cellIs" dxfId="13" priority="528" stopIfTrue="1" operator="equal">
      <formula>0</formula>
    </cfRule>
  </conditionalFormatting>
  <conditionalFormatting sqref="AA6:AA165">
    <cfRule type="cellIs" dxfId="12" priority="527" operator="equal">
      <formula>0</formula>
    </cfRule>
  </conditionalFormatting>
  <conditionalFormatting sqref="AH6:AH165">
    <cfRule type="cellIs" dxfId="11" priority="525" stopIfTrue="1" operator="equal">
      <formula>0</formula>
    </cfRule>
  </conditionalFormatting>
  <conditionalFormatting sqref="AM6:AM165">
    <cfRule type="cellIs" dxfId="10" priority="523" stopIfTrue="1" operator="equal">
      <formula>0</formula>
    </cfRule>
  </conditionalFormatting>
  <conditionalFormatting sqref="AO6:AO165">
    <cfRule type="cellIs" dxfId="9" priority="521" operator="lessThanOrEqual">
      <formula>0.01</formula>
    </cfRule>
    <cfRule type="colorScale" priority="522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165:F165 B6:G164">
    <cfRule type="expression" dxfId="8" priority="3">
      <formula>IF($A6=1,TRUE,FALSE)</formula>
    </cfRule>
  </conditionalFormatting>
  <conditionalFormatting sqref="N6:N165">
    <cfRule type="colorScale" priority="551">
      <colorScale>
        <cfvo type="min"/>
        <cfvo type="max"/>
        <color theme="7" tint="0.39997558519241921"/>
        <color theme="5"/>
      </colorScale>
    </cfRule>
  </conditionalFormatting>
  <conditionalFormatting sqref="X6:X165">
    <cfRule type="colorScale" priority="552">
      <colorScale>
        <cfvo type="min"/>
        <cfvo type="max"/>
        <color theme="7" tint="0.39997558519241921"/>
        <color theme="5"/>
      </colorScale>
    </cfRule>
  </conditionalFormatting>
  <conditionalFormatting sqref="AC6:AC165">
    <cfRule type="colorScale" priority="553">
      <colorScale>
        <cfvo type="min"/>
        <cfvo type="max"/>
        <color theme="7" tint="0.39997558519241921"/>
        <color theme="5"/>
      </colorScale>
    </cfRule>
  </conditionalFormatting>
  <conditionalFormatting sqref="S6:S165">
    <cfRule type="colorScale" priority="554">
      <colorScale>
        <cfvo type="min"/>
        <cfvo type="max"/>
        <color theme="7" tint="0.39997558519241921"/>
        <color theme="5"/>
      </colorScale>
    </cfRule>
  </conditionalFormatting>
  <conditionalFormatting sqref="AH6:AH165">
    <cfRule type="colorScale" priority="555">
      <colorScale>
        <cfvo type="min"/>
        <cfvo type="max"/>
        <color theme="7" tint="0.39997558519241921"/>
        <color theme="5"/>
      </colorScale>
    </cfRule>
  </conditionalFormatting>
  <conditionalFormatting sqref="AM6:AM165">
    <cfRule type="colorScale" priority="556">
      <colorScale>
        <cfvo type="min"/>
        <cfvo type="max"/>
        <color theme="7" tint="0.39997558519241921"/>
        <color theme="5"/>
      </colorScale>
    </cfRule>
  </conditionalFormatting>
  <conditionalFormatting sqref="G165">
    <cfRule type="expression" dxfId="7" priority="4">
      <formula>IF(#REF!=1,TRUE,FALSE)</formula>
    </cfRule>
  </conditionalFormatting>
  <conditionalFormatting sqref="H6:H164">
    <cfRule type="expression" dxfId="2" priority="1">
      <formula>IF($A6=1,TRUE,FALSE)</formula>
    </cfRule>
  </conditionalFormatting>
  <conditionalFormatting sqref="H165">
    <cfRule type="expression" dxfId="1" priority="2">
      <formula>IF(#REF!=1,TRUE,FALSE)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A910FB-B7BA-4741-A90A-A40A3CC5ED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6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9" customFormat="1" x14ac:dyDescent="0.25">
      <c r="A1" s="158" t="s">
        <v>4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0" x14ac:dyDescent="0.25">
      <c r="A2" s="27"/>
    </row>
    <row r="3" spans="1:20" x14ac:dyDescent="0.25">
      <c r="A3" s="160" t="s">
        <v>6906</v>
      </c>
    </row>
    <row r="5" spans="1:20" s="29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33</v>
      </c>
      <c r="H5" s="161" t="s">
        <v>35</v>
      </c>
      <c r="I5" s="161" t="s">
        <v>37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49</v>
      </c>
      <c r="O5" s="161" t="s">
        <v>51</v>
      </c>
      <c r="P5" s="161" t="s">
        <v>60</v>
      </c>
      <c r="Q5" s="161" t="s">
        <v>68</v>
      </c>
      <c r="R5" s="161" t="s">
        <v>70</v>
      </c>
      <c r="S5" s="161" t="s">
        <v>72</v>
      </c>
      <c r="T5" s="161" t="s">
        <v>74</v>
      </c>
    </row>
    <row r="6" spans="1:20" x14ac:dyDescent="0.25">
      <c r="A6" s="137" t="s">
        <v>161</v>
      </c>
      <c r="B6" s="137">
        <v>53</v>
      </c>
      <c r="C6" s="137" t="s">
        <v>218</v>
      </c>
      <c r="D6" s="137">
        <v>192052351</v>
      </c>
      <c r="E6" s="137">
        <v>0</v>
      </c>
      <c r="F6" s="137">
        <v>1025</v>
      </c>
      <c r="G6" s="137">
        <v>1122</v>
      </c>
      <c r="I6" s="137">
        <v>113</v>
      </c>
      <c r="J6" s="137">
        <v>1002383</v>
      </c>
      <c r="K6" s="137" t="s">
        <v>6835</v>
      </c>
      <c r="L6" s="137" t="s">
        <v>536</v>
      </c>
      <c r="M6" s="137">
        <v>8180</v>
      </c>
      <c r="N6" s="137">
        <v>0</v>
      </c>
      <c r="O6" s="137" t="s">
        <v>218</v>
      </c>
      <c r="P6" s="137" t="s">
        <v>6836</v>
      </c>
      <c r="Q6" s="137" t="s">
        <v>6078</v>
      </c>
      <c r="R6" s="137" t="s">
        <v>6837</v>
      </c>
      <c r="S6" s="137">
        <v>0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baseColWidth="10"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3" customFormat="1" x14ac:dyDescent="0.25">
      <c r="A1" s="162" t="s">
        <v>7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17" x14ac:dyDescent="0.25">
      <c r="A3" s="160" t="s">
        <v>6906</v>
      </c>
    </row>
    <row r="5" spans="1:17" s="161" customFormat="1" x14ac:dyDescent="0.25">
      <c r="A5" s="260" t="s">
        <v>358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64"/>
      <c r="N5" s="164"/>
      <c r="O5" s="262" t="s">
        <v>359</v>
      </c>
      <c r="P5" s="263"/>
      <c r="Q5" s="263"/>
    </row>
    <row r="6" spans="1:17" x14ac:dyDescent="0.25">
      <c r="A6" s="161" t="s">
        <v>22</v>
      </c>
      <c r="B6" s="161" t="s">
        <v>24</v>
      </c>
      <c r="C6" s="161" t="s">
        <v>26</v>
      </c>
      <c r="D6" s="161" t="s">
        <v>28</v>
      </c>
      <c r="E6" s="161" t="s">
        <v>345</v>
      </c>
      <c r="F6" s="161" t="s">
        <v>39</v>
      </c>
      <c r="G6" s="161" t="s">
        <v>35</v>
      </c>
      <c r="H6" s="161" t="s">
        <v>32</v>
      </c>
      <c r="I6" s="161" t="s">
        <v>33</v>
      </c>
      <c r="J6" s="161" t="s">
        <v>62</v>
      </c>
      <c r="K6" s="161" t="s">
        <v>64</v>
      </c>
      <c r="L6" s="161" t="s">
        <v>66</v>
      </c>
      <c r="M6" s="161" t="s">
        <v>70</v>
      </c>
      <c r="N6" s="161" t="s">
        <v>68</v>
      </c>
      <c r="O6" s="165" t="s">
        <v>22</v>
      </c>
      <c r="P6" s="165" t="s">
        <v>24</v>
      </c>
      <c r="Q6" s="165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20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7" customFormat="1" x14ac:dyDescent="0.25">
      <c r="A1" s="166" t="s">
        <v>10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3" spans="1:25" x14ac:dyDescent="0.25">
      <c r="A3" s="168" t="s">
        <v>6906</v>
      </c>
      <c r="G3" s="179" t="s">
        <v>357</v>
      </c>
    </row>
    <row r="4" spans="1:25" x14ac:dyDescent="0.25">
      <c r="K4" s="264" t="s">
        <v>360</v>
      </c>
      <c r="L4" s="264"/>
      <c r="M4" s="264"/>
    </row>
    <row r="5" spans="1:25" s="161" customFormat="1" x14ac:dyDescent="0.25">
      <c r="A5" s="169" t="s">
        <v>22</v>
      </c>
      <c r="B5" s="169" t="s">
        <v>24</v>
      </c>
      <c r="C5" s="169" t="s">
        <v>26</v>
      </c>
      <c r="D5" s="169" t="s">
        <v>28</v>
      </c>
      <c r="E5" s="169" t="s">
        <v>30</v>
      </c>
      <c r="F5" s="169" t="s">
        <v>43</v>
      </c>
      <c r="G5" s="170" t="s">
        <v>45</v>
      </c>
      <c r="H5" s="169" t="s">
        <v>47</v>
      </c>
      <c r="I5" s="169" t="s">
        <v>51</v>
      </c>
      <c r="J5" s="169" t="s">
        <v>53</v>
      </c>
      <c r="K5" s="171" t="s">
        <v>76</v>
      </c>
      <c r="L5" s="171" t="s">
        <v>78</v>
      </c>
      <c r="M5" s="171" t="s">
        <v>80</v>
      </c>
      <c r="N5" s="169" t="s">
        <v>68</v>
      </c>
      <c r="O5" s="169" t="s">
        <v>70</v>
      </c>
      <c r="P5" s="169" t="s">
        <v>39</v>
      </c>
      <c r="Q5" s="169" t="s">
        <v>32</v>
      </c>
      <c r="R5" s="169" t="s">
        <v>33</v>
      </c>
      <c r="S5" s="169" t="s">
        <v>35</v>
      </c>
      <c r="T5" s="169" t="s">
        <v>62</v>
      </c>
      <c r="U5" s="169" t="s">
        <v>64</v>
      </c>
      <c r="V5" s="169" t="s">
        <v>66</v>
      </c>
      <c r="W5" s="169" t="s">
        <v>55</v>
      </c>
      <c r="X5" s="169" t="s">
        <v>57</v>
      </c>
      <c r="Y5" s="161" t="s">
        <v>82</v>
      </c>
    </row>
    <row r="6" spans="1:25" x14ac:dyDescent="0.25">
      <c r="A6" s="29" t="s">
        <v>161</v>
      </c>
      <c r="B6" s="29">
        <v>4</v>
      </c>
      <c r="C6" s="29" t="s">
        <v>186</v>
      </c>
      <c r="D6" s="29">
        <v>210242062</v>
      </c>
      <c r="E6" s="29">
        <v>0</v>
      </c>
      <c r="F6" s="29" t="s">
        <v>369</v>
      </c>
      <c r="G6" s="29" t="s">
        <v>344</v>
      </c>
      <c r="H6" s="29">
        <v>8915</v>
      </c>
      <c r="I6" s="29" t="s">
        <v>186</v>
      </c>
      <c r="J6" s="29">
        <v>891500</v>
      </c>
      <c r="K6" s="29">
        <v>8135</v>
      </c>
      <c r="L6" s="29" t="s">
        <v>273</v>
      </c>
      <c r="M6" s="29">
        <v>813500</v>
      </c>
      <c r="N6" s="137" t="s">
        <v>2481</v>
      </c>
      <c r="O6" s="137" t="s">
        <v>656</v>
      </c>
      <c r="P6" s="29">
        <v>1004</v>
      </c>
      <c r="Q6" s="29">
        <v>1060</v>
      </c>
      <c r="R6" s="29">
        <v>1274</v>
      </c>
      <c r="S6" s="29">
        <v>1966</v>
      </c>
      <c r="T6" s="29">
        <v>2682004.3820000002</v>
      </c>
      <c r="U6" s="29">
        <v>1235559.8759999999</v>
      </c>
      <c r="V6" s="29">
        <v>909</v>
      </c>
      <c r="W6" s="29">
        <v>2682004.3820000002</v>
      </c>
      <c r="X6" s="29">
        <v>1235559.8759999999</v>
      </c>
    </row>
    <row r="7" spans="1:25" x14ac:dyDescent="0.25">
      <c r="A7" s="29" t="s">
        <v>161</v>
      </c>
      <c r="B7" s="29">
        <v>66</v>
      </c>
      <c r="C7" s="29" t="s">
        <v>231</v>
      </c>
      <c r="D7" s="29">
        <v>191986228</v>
      </c>
      <c r="E7" s="29">
        <v>0</v>
      </c>
      <c r="F7" s="29" t="s">
        <v>5259</v>
      </c>
      <c r="G7" s="29" t="s">
        <v>674</v>
      </c>
      <c r="H7" s="29">
        <v>8152</v>
      </c>
      <c r="I7" s="29" t="s">
        <v>491</v>
      </c>
      <c r="J7" s="29">
        <v>815200</v>
      </c>
      <c r="K7" s="29">
        <v>8152</v>
      </c>
      <c r="L7" s="29" t="s">
        <v>231</v>
      </c>
      <c r="M7" s="29">
        <v>815201</v>
      </c>
      <c r="N7" s="137" t="s">
        <v>5260</v>
      </c>
      <c r="O7" s="137" t="s">
        <v>5261</v>
      </c>
      <c r="P7" s="29">
        <v>1003</v>
      </c>
      <c r="Q7" s="29">
        <v>1060</v>
      </c>
      <c r="R7" s="29">
        <v>1265</v>
      </c>
      <c r="T7" s="29">
        <v>2685410.54</v>
      </c>
      <c r="U7" s="29">
        <v>1254482.6240000001</v>
      </c>
      <c r="V7" s="29">
        <v>905</v>
      </c>
    </row>
    <row r="8" spans="1:25" x14ac:dyDescent="0.25">
      <c r="A8" s="29" t="s">
        <v>161</v>
      </c>
      <c r="B8" s="29">
        <v>101</v>
      </c>
      <c r="C8" s="29" t="s">
        <v>258</v>
      </c>
      <c r="D8" s="29">
        <v>192001826</v>
      </c>
      <c r="E8" s="29">
        <v>0</v>
      </c>
      <c r="F8" s="29" t="s">
        <v>3933</v>
      </c>
      <c r="G8" s="29" t="s">
        <v>433</v>
      </c>
      <c r="H8" s="29">
        <v>8162</v>
      </c>
      <c r="I8" s="29" t="s">
        <v>258</v>
      </c>
      <c r="J8" s="29">
        <v>816200</v>
      </c>
      <c r="K8" s="29">
        <v>8162</v>
      </c>
      <c r="L8" s="29" t="s">
        <v>3934</v>
      </c>
      <c r="M8" s="29">
        <v>816201</v>
      </c>
      <c r="N8" s="137" t="s">
        <v>5470</v>
      </c>
      <c r="O8" s="137" t="s">
        <v>3935</v>
      </c>
      <c r="P8" s="29">
        <v>1003</v>
      </c>
      <c r="Q8" s="29">
        <v>1025</v>
      </c>
      <c r="R8" s="29">
        <v>1122</v>
      </c>
      <c r="T8" s="29">
        <v>2675376.321</v>
      </c>
      <c r="U8" s="29">
        <v>1260404.5349999999</v>
      </c>
      <c r="V8" s="29">
        <v>904</v>
      </c>
    </row>
    <row r="9" spans="1:25" x14ac:dyDescent="0.25">
      <c r="A9" s="29" t="s">
        <v>161</v>
      </c>
      <c r="B9" s="29">
        <v>121</v>
      </c>
      <c r="C9" s="29" t="s">
        <v>270</v>
      </c>
      <c r="D9" s="29">
        <v>191961685</v>
      </c>
      <c r="E9" s="29">
        <v>1</v>
      </c>
      <c r="F9" s="29" t="s">
        <v>379</v>
      </c>
      <c r="G9" s="29" t="s">
        <v>2482</v>
      </c>
      <c r="H9" s="29">
        <v>8345</v>
      </c>
      <c r="I9" s="29" t="s">
        <v>374</v>
      </c>
      <c r="J9" s="29">
        <v>834500</v>
      </c>
      <c r="K9" s="29">
        <v>8623</v>
      </c>
      <c r="L9" s="29" t="s">
        <v>378</v>
      </c>
      <c r="M9" s="29">
        <v>862300</v>
      </c>
      <c r="N9" s="137" t="s">
        <v>2483</v>
      </c>
      <c r="O9" s="137" t="s">
        <v>2484</v>
      </c>
      <c r="P9" s="29">
        <v>1004</v>
      </c>
      <c r="Q9" s="29">
        <v>1060</v>
      </c>
      <c r="R9" s="29">
        <v>1271</v>
      </c>
      <c r="S9" s="29">
        <v>2018</v>
      </c>
      <c r="T9" s="29">
        <v>2705223.6439999999</v>
      </c>
      <c r="U9" s="29">
        <v>1243547.5</v>
      </c>
      <c r="V9" s="29">
        <v>905</v>
      </c>
    </row>
    <row r="10" spans="1:25" x14ac:dyDescent="0.25">
      <c r="A10" s="29" t="s">
        <v>161</v>
      </c>
      <c r="B10" s="29">
        <v>121</v>
      </c>
      <c r="C10" s="29" t="s">
        <v>270</v>
      </c>
      <c r="D10" s="29">
        <v>201024416</v>
      </c>
      <c r="E10" s="29">
        <v>0</v>
      </c>
      <c r="F10" s="29" t="s">
        <v>379</v>
      </c>
      <c r="H10" s="29">
        <v>8345</v>
      </c>
      <c r="I10" s="29" t="s">
        <v>374</v>
      </c>
      <c r="J10" s="29">
        <v>834500</v>
      </c>
      <c r="K10" s="29">
        <v>8623</v>
      </c>
      <c r="L10" s="29" t="s">
        <v>378</v>
      </c>
      <c r="M10" s="29">
        <v>862300</v>
      </c>
      <c r="N10" s="137" t="s">
        <v>2485</v>
      </c>
      <c r="O10" s="137" t="s">
        <v>2484</v>
      </c>
      <c r="P10" s="29">
        <v>1004</v>
      </c>
      <c r="Q10" s="29">
        <v>1060</v>
      </c>
      <c r="R10" s="29">
        <v>1271</v>
      </c>
      <c r="S10" s="29">
        <v>2007</v>
      </c>
      <c r="T10" s="29">
        <v>2705242</v>
      </c>
      <c r="U10" s="29">
        <v>1243567</v>
      </c>
      <c r="V10" s="29">
        <v>904</v>
      </c>
      <c r="W10" s="29">
        <v>2705244.6579999998</v>
      </c>
      <c r="X10" s="29">
        <v>1243578.0049999999</v>
      </c>
    </row>
    <row r="11" spans="1:25" x14ac:dyDescent="0.25">
      <c r="A11" s="29" t="s">
        <v>161</v>
      </c>
      <c r="B11" s="29">
        <v>176</v>
      </c>
      <c r="C11" s="29" t="s">
        <v>291</v>
      </c>
      <c r="D11" s="29">
        <v>87060</v>
      </c>
      <c r="E11" s="29">
        <v>0</v>
      </c>
      <c r="F11" s="29" t="s">
        <v>5565</v>
      </c>
      <c r="G11" s="29" t="s">
        <v>5566</v>
      </c>
      <c r="H11" s="29">
        <v>8315</v>
      </c>
      <c r="I11" s="29" t="s">
        <v>291</v>
      </c>
      <c r="J11" s="29">
        <v>831500</v>
      </c>
      <c r="K11" s="29">
        <v>8312</v>
      </c>
      <c r="L11" s="29" t="s">
        <v>5567</v>
      </c>
      <c r="M11" s="29">
        <v>831200</v>
      </c>
      <c r="N11" s="137" t="s">
        <v>5568</v>
      </c>
      <c r="O11" s="137" t="s">
        <v>5569</v>
      </c>
      <c r="P11" s="29">
        <v>1004</v>
      </c>
      <c r="Q11" s="29">
        <v>1021</v>
      </c>
      <c r="R11" s="29">
        <v>1110</v>
      </c>
      <c r="S11" s="29">
        <v>1959</v>
      </c>
      <c r="T11" s="29">
        <v>2694449.2740000002</v>
      </c>
      <c r="U11" s="29">
        <v>1256365.93</v>
      </c>
      <c r="V11" s="29">
        <v>901</v>
      </c>
      <c r="W11" s="29">
        <v>2694441.67</v>
      </c>
      <c r="X11" s="29">
        <v>1256370.1540000001</v>
      </c>
    </row>
    <row r="12" spans="1:25" x14ac:dyDescent="0.25">
      <c r="A12" s="29" t="s">
        <v>161</v>
      </c>
      <c r="B12" s="29">
        <v>195</v>
      </c>
      <c r="C12" s="29" t="s">
        <v>301</v>
      </c>
      <c r="D12" s="29">
        <v>192050093</v>
      </c>
      <c r="E12" s="29">
        <v>0</v>
      </c>
      <c r="F12" s="29" t="s">
        <v>6503</v>
      </c>
      <c r="G12" s="29" t="s">
        <v>6504</v>
      </c>
      <c r="H12" s="29">
        <v>8124</v>
      </c>
      <c r="I12" s="29" t="s">
        <v>301</v>
      </c>
      <c r="J12" s="29">
        <v>812400</v>
      </c>
      <c r="K12" s="29">
        <v>8132</v>
      </c>
      <c r="L12" s="29" t="s">
        <v>6239</v>
      </c>
      <c r="M12" s="29">
        <v>813202</v>
      </c>
      <c r="O12" s="137" t="s">
        <v>6505</v>
      </c>
      <c r="P12" s="29">
        <v>1001</v>
      </c>
      <c r="Q12" s="29">
        <v>1060</v>
      </c>
      <c r="R12" s="29">
        <v>1261</v>
      </c>
      <c r="T12" s="29">
        <v>2695144</v>
      </c>
      <c r="U12" s="29">
        <v>1241891</v>
      </c>
      <c r="V12" s="29">
        <v>905</v>
      </c>
    </row>
    <row r="13" spans="1:25" x14ac:dyDescent="0.25">
      <c r="A13" s="29" t="s">
        <v>161</v>
      </c>
      <c r="B13" s="29">
        <v>195</v>
      </c>
      <c r="C13" s="29" t="s">
        <v>301</v>
      </c>
      <c r="D13" s="29">
        <v>192050179</v>
      </c>
      <c r="E13" s="29">
        <v>0</v>
      </c>
      <c r="F13" s="29" t="s">
        <v>6503</v>
      </c>
      <c r="G13" s="29" t="s">
        <v>6506</v>
      </c>
      <c r="H13" s="29">
        <v>8124</v>
      </c>
      <c r="I13" s="29" t="s">
        <v>301</v>
      </c>
      <c r="J13" s="29">
        <v>812400</v>
      </c>
      <c r="K13" s="29">
        <v>8132</v>
      </c>
      <c r="L13" s="29" t="s">
        <v>6239</v>
      </c>
      <c r="M13" s="29">
        <v>813202</v>
      </c>
      <c r="O13" s="137" t="s">
        <v>6505</v>
      </c>
      <c r="P13" s="29">
        <v>1001</v>
      </c>
      <c r="Q13" s="29">
        <v>1060</v>
      </c>
      <c r="R13" s="29">
        <v>1274</v>
      </c>
      <c r="T13" s="29">
        <v>2695135</v>
      </c>
      <c r="U13" s="29">
        <v>1241920</v>
      </c>
      <c r="V13" s="29">
        <v>905</v>
      </c>
    </row>
    <row r="14" spans="1:25" x14ac:dyDescent="0.25">
      <c r="A14" s="29" t="s">
        <v>161</v>
      </c>
      <c r="B14" s="29">
        <v>199</v>
      </c>
      <c r="C14" s="29" t="s">
        <v>305</v>
      </c>
      <c r="D14" s="29">
        <v>103080</v>
      </c>
      <c r="E14" s="29">
        <v>0</v>
      </c>
      <c r="F14" s="29" t="s">
        <v>386</v>
      </c>
      <c r="G14" s="29" t="s">
        <v>669</v>
      </c>
      <c r="H14" s="29">
        <v>8604</v>
      </c>
      <c r="I14" s="29" t="s">
        <v>305</v>
      </c>
      <c r="J14" s="29">
        <v>860400</v>
      </c>
      <c r="K14" s="29">
        <v>8307</v>
      </c>
      <c r="L14" s="29" t="s">
        <v>387</v>
      </c>
      <c r="M14" s="29">
        <v>830700</v>
      </c>
      <c r="N14" s="137" t="s">
        <v>2486</v>
      </c>
      <c r="O14" s="137" t="s">
        <v>2487</v>
      </c>
      <c r="P14" s="29">
        <v>1004</v>
      </c>
      <c r="Q14" s="29">
        <v>1030</v>
      </c>
      <c r="R14" s="29">
        <v>1121</v>
      </c>
      <c r="S14" s="29">
        <v>1965</v>
      </c>
      <c r="T14" s="29">
        <v>2693888.6660000002</v>
      </c>
      <c r="U14" s="29">
        <v>1252019.1950000001</v>
      </c>
      <c r="V14" s="29">
        <v>909</v>
      </c>
      <c r="W14" s="29">
        <v>2693888.6660000002</v>
      </c>
      <c r="X14" s="29">
        <v>1252019.1950000001</v>
      </c>
    </row>
    <row r="15" spans="1:25" x14ac:dyDescent="0.25">
      <c r="A15" s="29" t="s">
        <v>161</v>
      </c>
      <c r="B15" s="29">
        <v>199</v>
      </c>
      <c r="C15" s="29" t="s">
        <v>305</v>
      </c>
      <c r="D15" s="29">
        <v>210294007</v>
      </c>
      <c r="E15" s="29">
        <v>0</v>
      </c>
      <c r="F15" s="29" t="s">
        <v>388</v>
      </c>
      <c r="H15" s="29">
        <v>8604</v>
      </c>
      <c r="I15" s="29" t="s">
        <v>305</v>
      </c>
      <c r="J15" s="29">
        <v>860400</v>
      </c>
      <c r="K15" s="29">
        <v>8605</v>
      </c>
      <c r="L15" s="29" t="s">
        <v>385</v>
      </c>
      <c r="M15" s="29">
        <v>860500</v>
      </c>
      <c r="O15" s="137" t="s">
        <v>2488</v>
      </c>
      <c r="P15" s="29">
        <v>1001</v>
      </c>
      <c r="Q15" s="29">
        <v>1080</v>
      </c>
      <c r="R15" s="29">
        <v>1242</v>
      </c>
      <c r="T15" s="29">
        <v>2696289.3459999999</v>
      </c>
      <c r="U15" s="29">
        <v>1248984.2150000001</v>
      </c>
      <c r="V15" s="29">
        <v>909</v>
      </c>
      <c r="W15" s="29">
        <v>2696289.3459999999</v>
      </c>
      <c r="X15" s="29">
        <v>1248984.2150000001</v>
      </c>
    </row>
    <row r="16" spans="1:25" x14ac:dyDescent="0.25">
      <c r="A16" s="29" t="s">
        <v>161</v>
      </c>
      <c r="B16" s="29">
        <v>247</v>
      </c>
      <c r="C16" s="29" t="s">
        <v>330</v>
      </c>
      <c r="D16" s="29">
        <v>191900432</v>
      </c>
      <c r="E16" s="29">
        <v>0</v>
      </c>
      <c r="F16" s="29" t="s">
        <v>391</v>
      </c>
      <c r="G16" s="29" t="s">
        <v>5173</v>
      </c>
      <c r="H16" s="29">
        <v>8952</v>
      </c>
      <c r="I16" s="29" t="s">
        <v>330</v>
      </c>
      <c r="J16" s="29">
        <v>895200</v>
      </c>
      <c r="K16" s="29">
        <v>8902</v>
      </c>
      <c r="L16" s="29" t="s">
        <v>333</v>
      </c>
      <c r="M16" s="29">
        <v>890200</v>
      </c>
      <c r="N16" s="137" t="s">
        <v>5174</v>
      </c>
      <c r="O16" s="137" t="s">
        <v>5175</v>
      </c>
      <c r="P16" s="29">
        <v>1004</v>
      </c>
      <c r="Q16" s="29">
        <v>1060</v>
      </c>
      <c r="R16" s="29">
        <v>1251</v>
      </c>
      <c r="S16" s="29">
        <v>1897</v>
      </c>
      <c r="T16" s="29">
        <v>2675331.31</v>
      </c>
      <c r="U16" s="29">
        <v>1249386.4950000001</v>
      </c>
      <c r="V16" s="29">
        <v>901</v>
      </c>
      <c r="W16" s="29">
        <v>2675329.0260000001</v>
      </c>
      <c r="X16" s="29">
        <v>1249395.746</v>
      </c>
    </row>
    <row r="17" spans="1:24" x14ac:dyDescent="0.25">
      <c r="A17" s="29" t="s">
        <v>161</v>
      </c>
      <c r="B17" s="29">
        <v>261</v>
      </c>
      <c r="C17" s="29" t="s">
        <v>160</v>
      </c>
      <c r="D17" s="29">
        <v>302031004</v>
      </c>
      <c r="E17" s="29">
        <v>0</v>
      </c>
      <c r="F17" s="29" t="s">
        <v>6178</v>
      </c>
      <c r="G17" s="29" t="s">
        <v>6179</v>
      </c>
      <c r="H17" s="29">
        <v>8032</v>
      </c>
      <c r="I17" s="29" t="s">
        <v>160</v>
      </c>
      <c r="J17" s="29">
        <v>803200</v>
      </c>
      <c r="K17" s="29">
        <v>8044</v>
      </c>
      <c r="L17" s="29" t="s">
        <v>160</v>
      </c>
      <c r="M17" s="29">
        <v>804400</v>
      </c>
      <c r="N17" s="137" t="s">
        <v>6180</v>
      </c>
      <c r="O17" s="137" t="s">
        <v>6181</v>
      </c>
      <c r="P17" s="29">
        <v>1004</v>
      </c>
      <c r="Q17" s="29">
        <v>1080</v>
      </c>
      <c r="R17" s="29">
        <v>1242</v>
      </c>
      <c r="S17" s="29">
        <v>1977</v>
      </c>
      <c r="T17" s="29">
        <v>2684503.4580000001</v>
      </c>
      <c r="U17" s="29">
        <v>1247625.392</v>
      </c>
      <c r="V17" s="29">
        <v>904</v>
      </c>
      <c r="W17" s="29">
        <v>2684490.1179999998</v>
      </c>
      <c r="X17" s="29">
        <v>1247623.4990000001</v>
      </c>
    </row>
    <row r="18" spans="1:24" x14ac:dyDescent="0.25">
      <c r="A18" s="29" t="s">
        <v>161</v>
      </c>
      <c r="B18" s="29">
        <v>261</v>
      </c>
      <c r="C18" s="29" t="s">
        <v>160</v>
      </c>
      <c r="D18" s="29">
        <v>302067258</v>
      </c>
      <c r="E18" s="29">
        <v>2</v>
      </c>
      <c r="F18" s="29" t="s">
        <v>5726</v>
      </c>
      <c r="G18" s="29" t="s">
        <v>513</v>
      </c>
      <c r="H18" s="29">
        <v>8003</v>
      </c>
      <c r="I18" s="29" t="s">
        <v>160</v>
      </c>
      <c r="J18" s="29">
        <v>800300</v>
      </c>
      <c r="K18" s="29">
        <v>8055</v>
      </c>
      <c r="L18" s="29" t="s">
        <v>160</v>
      </c>
      <c r="M18" s="29">
        <v>805500</v>
      </c>
      <c r="N18" s="137" t="s">
        <v>372</v>
      </c>
      <c r="O18" s="137" t="s">
        <v>5727</v>
      </c>
      <c r="P18" s="29">
        <v>1001</v>
      </c>
      <c r="Q18" s="29">
        <v>1030</v>
      </c>
      <c r="R18" s="29">
        <v>1122</v>
      </c>
      <c r="T18" s="29">
        <v>2681151.4900000002</v>
      </c>
      <c r="U18" s="29">
        <v>1247211.08</v>
      </c>
      <c r="V18" s="29">
        <v>904</v>
      </c>
    </row>
    <row r="19" spans="1:24" x14ac:dyDescent="0.25">
      <c r="A19" s="29" t="s">
        <v>161</v>
      </c>
      <c r="B19" s="29">
        <v>292</v>
      </c>
      <c r="C19" s="29" t="s">
        <v>335</v>
      </c>
      <c r="D19" s="29">
        <v>191952019</v>
      </c>
      <c r="E19" s="29">
        <v>0</v>
      </c>
      <c r="F19" s="29" t="s">
        <v>5471</v>
      </c>
      <c r="G19" s="29" t="s">
        <v>610</v>
      </c>
      <c r="H19" s="29">
        <v>8476</v>
      </c>
      <c r="I19" s="29" t="s">
        <v>392</v>
      </c>
      <c r="J19" s="29">
        <v>847600</v>
      </c>
      <c r="K19" s="29">
        <v>8477</v>
      </c>
      <c r="L19" s="29" t="s">
        <v>5472</v>
      </c>
      <c r="M19" s="29">
        <v>847700</v>
      </c>
      <c r="N19" s="137" t="s">
        <v>5473</v>
      </c>
      <c r="O19" s="137" t="s">
        <v>5474</v>
      </c>
      <c r="P19" s="29">
        <v>1004</v>
      </c>
      <c r="Q19" s="29">
        <v>1025</v>
      </c>
      <c r="R19" s="29">
        <v>1121</v>
      </c>
      <c r="S19" s="29">
        <v>2023</v>
      </c>
      <c r="T19" s="29">
        <v>2701869</v>
      </c>
      <c r="U19" s="29">
        <v>1276728</v>
      </c>
      <c r="V19" s="29">
        <v>905</v>
      </c>
    </row>
    <row r="20" spans="1:24" x14ac:dyDescent="0.25">
      <c r="A20" s="29" t="s">
        <v>161</v>
      </c>
      <c r="B20" s="29">
        <v>292</v>
      </c>
      <c r="C20" s="29" t="s">
        <v>335</v>
      </c>
      <c r="D20" s="29">
        <v>191952019</v>
      </c>
      <c r="E20" s="29">
        <v>1</v>
      </c>
      <c r="F20" s="29" t="s">
        <v>5471</v>
      </c>
      <c r="G20" s="29" t="s">
        <v>5475</v>
      </c>
      <c r="H20" s="29">
        <v>8476</v>
      </c>
      <c r="I20" s="29" t="s">
        <v>392</v>
      </c>
      <c r="J20" s="29">
        <v>847600</v>
      </c>
      <c r="K20" s="29">
        <v>8477</v>
      </c>
      <c r="L20" s="29" t="s">
        <v>5472</v>
      </c>
      <c r="M20" s="29">
        <v>847700</v>
      </c>
      <c r="N20" s="137" t="s">
        <v>5473</v>
      </c>
      <c r="O20" s="137" t="s">
        <v>5474</v>
      </c>
      <c r="P20" s="29">
        <v>1004</v>
      </c>
      <c r="Q20" s="29">
        <v>1025</v>
      </c>
      <c r="R20" s="29">
        <v>1121</v>
      </c>
      <c r="S20" s="29">
        <v>2023</v>
      </c>
      <c r="T20" s="29">
        <v>2701869</v>
      </c>
      <c r="U20" s="29">
        <v>1276728</v>
      </c>
      <c r="V20" s="29">
        <v>905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243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5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3" customFormat="1" x14ac:dyDescent="0.25">
      <c r="A1" s="172" t="s">
        <v>13</v>
      </c>
      <c r="G1" s="259" t="s">
        <v>166</v>
      </c>
      <c r="H1" s="259"/>
      <c r="I1" s="259"/>
      <c r="J1" s="259"/>
      <c r="K1" s="259"/>
      <c r="L1" s="178"/>
      <c r="M1" s="178"/>
      <c r="N1" s="178"/>
      <c r="O1" s="178"/>
      <c r="P1" s="178"/>
    </row>
    <row r="2" spans="1:24" x14ac:dyDescent="0.25">
      <c r="A2" s="174"/>
    </row>
    <row r="3" spans="1:24" x14ac:dyDescent="0.25">
      <c r="A3" s="160" t="s">
        <v>6906</v>
      </c>
    </row>
    <row r="5" spans="1:24" s="161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62</v>
      </c>
      <c r="H5" s="161" t="s">
        <v>64</v>
      </c>
      <c r="I5" s="161" t="s">
        <v>66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51</v>
      </c>
      <c r="O5" s="161" t="s">
        <v>53</v>
      </c>
      <c r="P5" s="161" t="s">
        <v>55</v>
      </c>
      <c r="Q5" s="161" t="s">
        <v>57</v>
      </c>
      <c r="R5" s="161" t="s">
        <v>60</v>
      </c>
      <c r="S5" s="161" t="s">
        <v>59</v>
      </c>
      <c r="T5" s="161" t="s">
        <v>349</v>
      </c>
      <c r="U5" s="161" t="s">
        <v>72</v>
      </c>
      <c r="V5" s="161" t="s">
        <v>70</v>
      </c>
      <c r="W5" s="161" t="s">
        <v>68</v>
      </c>
      <c r="X5" s="161" t="s">
        <v>82</v>
      </c>
    </row>
    <row r="6" spans="1:24" x14ac:dyDescent="0.25">
      <c r="A6" s="29" t="s">
        <v>161</v>
      </c>
      <c r="B6" s="29">
        <v>2</v>
      </c>
      <c r="C6" s="29" t="s">
        <v>184</v>
      </c>
      <c r="D6" s="29">
        <v>192044901</v>
      </c>
      <c r="E6" s="29">
        <v>0</v>
      </c>
      <c r="F6" s="29">
        <v>1080</v>
      </c>
      <c r="G6" s="29">
        <v>2676035</v>
      </c>
      <c r="H6" s="29">
        <v>1236277</v>
      </c>
      <c r="I6" s="29">
        <v>904</v>
      </c>
      <c r="J6" s="29">
        <v>1000108</v>
      </c>
      <c r="K6" s="29" t="s">
        <v>6000</v>
      </c>
      <c r="L6" s="175" t="s">
        <v>368</v>
      </c>
      <c r="M6" s="29">
        <v>8910</v>
      </c>
      <c r="N6" s="29" t="s">
        <v>184</v>
      </c>
      <c r="O6" s="29">
        <v>891000</v>
      </c>
      <c r="R6" s="29" t="s">
        <v>6001</v>
      </c>
      <c r="S6" s="29">
        <v>101</v>
      </c>
      <c r="U6" s="29">
        <v>0</v>
      </c>
      <c r="V6" s="29" t="s">
        <v>6002</v>
      </c>
      <c r="X6" s="29" t="s">
        <v>347</v>
      </c>
    </row>
    <row r="7" spans="1:24" x14ac:dyDescent="0.25">
      <c r="A7" s="29" t="s">
        <v>161</v>
      </c>
      <c r="B7" s="29">
        <v>2</v>
      </c>
      <c r="C7" s="29" t="s">
        <v>184</v>
      </c>
      <c r="D7" s="29">
        <v>210262331</v>
      </c>
      <c r="E7" s="29">
        <v>0</v>
      </c>
      <c r="F7" s="29">
        <v>1060</v>
      </c>
      <c r="G7" s="29">
        <v>2676144.6609999998</v>
      </c>
      <c r="H7" s="29">
        <v>1236359.7779999999</v>
      </c>
      <c r="I7" s="29">
        <v>901</v>
      </c>
      <c r="J7" s="29">
        <v>1000108</v>
      </c>
      <c r="K7" s="29" t="s">
        <v>6000</v>
      </c>
      <c r="L7" s="175" t="s">
        <v>368</v>
      </c>
      <c r="M7" s="29">
        <v>8910</v>
      </c>
      <c r="N7" s="29" t="s">
        <v>184</v>
      </c>
      <c r="O7" s="29">
        <v>891000</v>
      </c>
      <c r="P7" s="29">
        <v>2676144.6609999998</v>
      </c>
      <c r="Q7" s="29">
        <v>1236359.7790000001</v>
      </c>
      <c r="S7" s="29">
        <v>115</v>
      </c>
      <c r="T7" s="29" t="s">
        <v>6003</v>
      </c>
      <c r="U7" s="29">
        <v>0</v>
      </c>
      <c r="V7" s="29" t="s">
        <v>6004</v>
      </c>
      <c r="W7" s="29" t="s">
        <v>375</v>
      </c>
      <c r="X7" s="29" t="s">
        <v>347</v>
      </c>
    </row>
    <row r="8" spans="1:24" x14ac:dyDescent="0.25">
      <c r="A8" s="29" t="s">
        <v>161</v>
      </c>
      <c r="B8" s="29">
        <v>2</v>
      </c>
      <c r="C8" s="29" t="s">
        <v>184</v>
      </c>
      <c r="D8" s="29">
        <v>210164969</v>
      </c>
      <c r="E8" s="29">
        <v>5</v>
      </c>
      <c r="F8" s="29">
        <v>1025</v>
      </c>
      <c r="G8" s="29">
        <v>2677173.0720000002</v>
      </c>
      <c r="H8" s="29">
        <v>1237487.007</v>
      </c>
      <c r="I8" s="29">
        <v>905</v>
      </c>
      <c r="J8" s="29">
        <v>1000206</v>
      </c>
      <c r="K8" s="29" t="s">
        <v>396</v>
      </c>
      <c r="L8" s="175" t="s">
        <v>397</v>
      </c>
      <c r="M8" s="29">
        <v>8910</v>
      </c>
      <c r="N8" s="29" t="s">
        <v>184</v>
      </c>
      <c r="O8" s="29">
        <v>891000</v>
      </c>
      <c r="R8" s="29" t="s">
        <v>398</v>
      </c>
      <c r="S8" s="29">
        <v>150</v>
      </c>
      <c r="T8" s="29" t="s">
        <v>399</v>
      </c>
      <c r="U8" s="29">
        <v>0</v>
      </c>
      <c r="V8" s="29" t="s">
        <v>400</v>
      </c>
      <c r="W8" s="29" t="s">
        <v>401</v>
      </c>
      <c r="X8" s="29" t="s">
        <v>347</v>
      </c>
    </row>
    <row r="9" spans="1:24" x14ac:dyDescent="0.25">
      <c r="A9" s="29" t="s">
        <v>161</v>
      </c>
      <c r="B9" s="29">
        <v>2</v>
      </c>
      <c r="C9" s="29" t="s">
        <v>184</v>
      </c>
      <c r="D9" s="29">
        <v>210164965</v>
      </c>
      <c r="E9" s="29">
        <v>0</v>
      </c>
      <c r="F9" s="29">
        <v>1021</v>
      </c>
      <c r="G9" s="29">
        <v>2677162.5959999999</v>
      </c>
      <c r="H9" s="29">
        <v>1237483.223</v>
      </c>
      <c r="I9" s="29">
        <v>901</v>
      </c>
      <c r="J9" s="29">
        <v>1000206</v>
      </c>
      <c r="K9" s="29" t="s">
        <v>396</v>
      </c>
      <c r="L9" s="175" t="s">
        <v>397</v>
      </c>
      <c r="M9" s="29">
        <v>8910</v>
      </c>
      <c r="N9" s="29" t="s">
        <v>184</v>
      </c>
      <c r="O9" s="29">
        <v>891000</v>
      </c>
      <c r="P9" s="29">
        <v>2677161.9819999998</v>
      </c>
      <c r="Q9" s="29">
        <v>1237473.172</v>
      </c>
      <c r="S9" s="29">
        <v>150</v>
      </c>
      <c r="T9" s="29" t="s">
        <v>399</v>
      </c>
      <c r="U9" s="29">
        <v>0</v>
      </c>
      <c r="V9" s="29" t="s">
        <v>400</v>
      </c>
      <c r="W9" s="29" t="s">
        <v>401</v>
      </c>
      <c r="X9" s="29" t="s">
        <v>347</v>
      </c>
    </row>
    <row r="10" spans="1:24" x14ac:dyDescent="0.25">
      <c r="A10" s="29" t="s">
        <v>161</v>
      </c>
      <c r="B10" s="29">
        <v>7</v>
      </c>
      <c r="C10" s="29" t="s">
        <v>189</v>
      </c>
      <c r="D10" s="29">
        <v>192005082</v>
      </c>
      <c r="E10" s="29">
        <v>0</v>
      </c>
      <c r="F10" s="29">
        <v>1080</v>
      </c>
      <c r="G10" s="29">
        <v>2678745</v>
      </c>
      <c r="H10" s="29">
        <v>1230041.875</v>
      </c>
      <c r="I10" s="29">
        <v>904</v>
      </c>
      <c r="J10" s="29">
        <v>1000516</v>
      </c>
      <c r="K10" s="29" t="s">
        <v>4110</v>
      </c>
      <c r="L10" s="175" t="s">
        <v>4111</v>
      </c>
      <c r="M10" s="29">
        <v>8934</v>
      </c>
      <c r="N10" s="29" t="s">
        <v>189</v>
      </c>
      <c r="O10" s="29">
        <v>893400</v>
      </c>
      <c r="R10" s="29" t="s">
        <v>608</v>
      </c>
      <c r="S10" s="29">
        <v>101</v>
      </c>
      <c r="T10" s="29" t="s">
        <v>4112</v>
      </c>
      <c r="U10" s="29">
        <v>0</v>
      </c>
      <c r="V10" s="29" t="s">
        <v>4113</v>
      </c>
      <c r="W10" s="29" t="s">
        <v>4114</v>
      </c>
      <c r="X10" s="29" t="s">
        <v>347</v>
      </c>
    </row>
    <row r="11" spans="1:24" x14ac:dyDescent="0.25">
      <c r="A11" s="29" t="s">
        <v>161</v>
      </c>
      <c r="B11" s="29">
        <v>7</v>
      </c>
      <c r="C11" s="29" t="s">
        <v>189</v>
      </c>
      <c r="D11" s="29">
        <v>210203229</v>
      </c>
      <c r="E11" s="29">
        <v>0</v>
      </c>
      <c r="F11" s="29">
        <v>1060</v>
      </c>
      <c r="G11" s="29">
        <v>2678741.7779999999</v>
      </c>
      <c r="H11" s="29">
        <v>1230042.9839999999</v>
      </c>
      <c r="I11" s="29">
        <v>901</v>
      </c>
      <c r="J11" s="29">
        <v>1000516</v>
      </c>
      <c r="K11" s="29" t="s">
        <v>4110</v>
      </c>
      <c r="L11" s="175" t="s">
        <v>4111</v>
      </c>
      <c r="M11" s="29">
        <v>8934</v>
      </c>
      <c r="N11" s="29" t="s">
        <v>189</v>
      </c>
      <c r="O11" s="29">
        <v>893400</v>
      </c>
      <c r="P11" s="29">
        <v>2678745.5550000002</v>
      </c>
      <c r="Q11" s="29">
        <v>1230040.3840000001</v>
      </c>
      <c r="S11" s="29">
        <v>150</v>
      </c>
      <c r="T11" s="29" t="s">
        <v>4112</v>
      </c>
      <c r="U11" s="29">
        <v>0</v>
      </c>
      <c r="V11" s="29" t="s">
        <v>4113</v>
      </c>
      <c r="W11" s="29" t="s">
        <v>376</v>
      </c>
      <c r="X11" s="29" t="s">
        <v>347</v>
      </c>
    </row>
    <row r="12" spans="1:24" x14ac:dyDescent="0.25">
      <c r="A12" s="29" t="s">
        <v>161</v>
      </c>
      <c r="B12" s="29">
        <v>7</v>
      </c>
      <c r="C12" s="29" t="s">
        <v>189</v>
      </c>
      <c r="D12" s="29">
        <v>210165877</v>
      </c>
      <c r="E12" s="29">
        <v>0</v>
      </c>
      <c r="F12" s="29">
        <v>1025</v>
      </c>
      <c r="G12" s="29">
        <v>2677403.6490000002</v>
      </c>
      <c r="H12" s="29">
        <v>1230942.504</v>
      </c>
      <c r="I12" s="29">
        <v>901</v>
      </c>
      <c r="J12" s="29">
        <v>1000565</v>
      </c>
      <c r="K12" s="29" t="s">
        <v>6240</v>
      </c>
      <c r="L12" s="175" t="s">
        <v>6241</v>
      </c>
      <c r="M12" s="29">
        <v>8934</v>
      </c>
      <c r="N12" s="29" t="s">
        <v>189</v>
      </c>
      <c r="O12" s="29">
        <v>893400</v>
      </c>
      <c r="P12" s="29">
        <v>2677408.8119999999</v>
      </c>
      <c r="Q12" s="29">
        <v>1230945.3959999999</v>
      </c>
      <c r="S12" s="29">
        <v>150</v>
      </c>
      <c r="T12" s="29" t="s">
        <v>6244</v>
      </c>
      <c r="U12" s="29">
        <v>0</v>
      </c>
      <c r="V12" s="29" t="s">
        <v>6245</v>
      </c>
      <c r="W12" s="29" t="s">
        <v>6246</v>
      </c>
      <c r="X12" s="29" t="s">
        <v>347</v>
      </c>
    </row>
    <row r="13" spans="1:24" x14ac:dyDescent="0.25">
      <c r="A13" s="29" t="s">
        <v>161</v>
      </c>
      <c r="B13" s="29">
        <v>7</v>
      </c>
      <c r="C13" s="29" t="s">
        <v>189</v>
      </c>
      <c r="D13" s="29">
        <v>210031782</v>
      </c>
      <c r="E13" s="29">
        <v>0</v>
      </c>
      <c r="F13" s="29">
        <v>1060</v>
      </c>
      <c r="G13" s="29">
        <v>2676613.8840000001</v>
      </c>
      <c r="H13" s="29">
        <v>1231945.162</v>
      </c>
      <c r="I13" s="29">
        <v>901</v>
      </c>
      <c r="J13" s="29">
        <v>1000565</v>
      </c>
      <c r="K13" s="29" t="s">
        <v>6240</v>
      </c>
      <c r="L13" s="175" t="s">
        <v>6241</v>
      </c>
      <c r="M13" s="29">
        <v>8934</v>
      </c>
      <c r="N13" s="29" t="s">
        <v>189</v>
      </c>
      <c r="O13" s="29">
        <v>893400</v>
      </c>
      <c r="P13" s="29">
        <v>2676621.247</v>
      </c>
      <c r="Q13" s="29">
        <v>1231950.7990000001</v>
      </c>
      <c r="S13" s="29">
        <v>150</v>
      </c>
      <c r="T13" s="29" t="s">
        <v>6242</v>
      </c>
      <c r="U13" s="29">
        <v>0</v>
      </c>
      <c r="V13" s="29" t="s">
        <v>6243</v>
      </c>
      <c r="W13" s="29" t="s">
        <v>4884</v>
      </c>
      <c r="X13" s="29" t="s">
        <v>431</v>
      </c>
    </row>
    <row r="14" spans="1:24" x14ac:dyDescent="0.25">
      <c r="A14" s="29" t="s">
        <v>161</v>
      </c>
      <c r="B14" s="29">
        <v>7</v>
      </c>
      <c r="C14" s="29" t="s">
        <v>189</v>
      </c>
      <c r="D14" s="29">
        <v>192043873</v>
      </c>
      <c r="E14" s="29">
        <v>0</v>
      </c>
      <c r="F14" s="29">
        <v>1080</v>
      </c>
      <c r="G14" s="29">
        <v>2676120.9580000001</v>
      </c>
      <c r="H14" s="29">
        <v>1232674.0830000001</v>
      </c>
      <c r="I14" s="29">
        <v>904</v>
      </c>
      <c r="J14" s="29">
        <v>2044666</v>
      </c>
      <c r="K14" s="29" t="s">
        <v>5983</v>
      </c>
      <c r="M14" s="29">
        <v>8934</v>
      </c>
      <c r="N14" s="29" t="s">
        <v>189</v>
      </c>
      <c r="O14" s="29">
        <v>893400</v>
      </c>
      <c r="R14" s="29" t="s">
        <v>443</v>
      </c>
      <c r="S14" s="29">
        <v>101</v>
      </c>
      <c r="T14" s="29" t="s">
        <v>5984</v>
      </c>
      <c r="U14" s="29">
        <v>0</v>
      </c>
      <c r="V14" s="29" t="s">
        <v>5985</v>
      </c>
      <c r="W14" s="29" t="s">
        <v>5986</v>
      </c>
      <c r="X14" s="29" t="s">
        <v>347</v>
      </c>
    </row>
    <row r="15" spans="1:24" x14ac:dyDescent="0.25">
      <c r="A15" s="29" t="s">
        <v>161</v>
      </c>
      <c r="B15" s="29">
        <v>7</v>
      </c>
      <c r="C15" s="29" t="s">
        <v>189</v>
      </c>
      <c r="D15" s="29">
        <v>192043872</v>
      </c>
      <c r="E15" s="29">
        <v>0</v>
      </c>
      <c r="F15" s="29">
        <v>1080</v>
      </c>
      <c r="G15" s="29">
        <v>2676098.2910000002</v>
      </c>
      <c r="H15" s="29">
        <v>1232634.166</v>
      </c>
      <c r="I15" s="29">
        <v>904</v>
      </c>
      <c r="J15" s="29">
        <v>2044666</v>
      </c>
      <c r="K15" s="29" t="s">
        <v>5983</v>
      </c>
      <c r="M15" s="29">
        <v>8934</v>
      </c>
      <c r="N15" s="29" t="s">
        <v>189</v>
      </c>
      <c r="O15" s="29">
        <v>893400</v>
      </c>
      <c r="R15" s="29" t="s">
        <v>443</v>
      </c>
      <c r="S15" s="29">
        <v>101</v>
      </c>
      <c r="T15" s="29" t="s">
        <v>5984</v>
      </c>
      <c r="U15" s="29">
        <v>0</v>
      </c>
      <c r="V15" s="29" t="s">
        <v>5985</v>
      </c>
      <c r="W15" s="29" t="s">
        <v>5987</v>
      </c>
      <c r="X15" s="29" t="s">
        <v>347</v>
      </c>
    </row>
    <row r="16" spans="1:24" x14ac:dyDescent="0.25">
      <c r="A16" s="29" t="s">
        <v>161</v>
      </c>
      <c r="B16" s="29">
        <v>7</v>
      </c>
      <c r="C16" s="29" t="s">
        <v>189</v>
      </c>
      <c r="D16" s="29">
        <v>192043875</v>
      </c>
      <c r="E16" s="29">
        <v>0</v>
      </c>
      <c r="F16" s="29">
        <v>1080</v>
      </c>
      <c r="G16" s="29">
        <v>2676141.4580000001</v>
      </c>
      <c r="H16" s="29">
        <v>1232671.8330000001</v>
      </c>
      <c r="I16" s="29">
        <v>904</v>
      </c>
      <c r="J16" s="29">
        <v>2044666</v>
      </c>
      <c r="K16" s="29" t="s">
        <v>5983</v>
      </c>
      <c r="M16" s="29">
        <v>8934</v>
      </c>
      <c r="N16" s="29" t="s">
        <v>189</v>
      </c>
      <c r="O16" s="29">
        <v>893400</v>
      </c>
      <c r="R16" s="29" t="s">
        <v>443</v>
      </c>
      <c r="S16" s="29">
        <v>101</v>
      </c>
      <c r="T16" s="29" t="s">
        <v>5984</v>
      </c>
      <c r="U16" s="29">
        <v>0</v>
      </c>
      <c r="V16" s="29" t="s">
        <v>5985</v>
      </c>
      <c r="W16" s="29" t="s">
        <v>5988</v>
      </c>
      <c r="X16" s="29" t="s">
        <v>347</v>
      </c>
    </row>
    <row r="17" spans="1:24" x14ac:dyDescent="0.25">
      <c r="A17" s="29" t="s">
        <v>161</v>
      </c>
      <c r="B17" s="29">
        <v>10</v>
      </c>
      <c r="C17" s="29" t="s">
        <v>192</v>
      </c>
      <c r="D17" s="29">
        <v>210268413</v>
      </c>
      <c r="E17" s="29">
        <v>0</v>
      </c>
      <c r="F17" s="29">
        <v>1060</v>
      </c>
      <c r="G17" s="29">
        <v>2673633.8119999999</v>
      </c>
      <c r="H17" s="29">
        <v>1235114.68</v>
      </c>
      <c r="I17" s="29">
        <v>909</v>
      </c>
      <c r="J17" s="29">
        <v>1000694</v>
      </c>
      <c r="K17" s="29" t="s">
        <v>402</v>
      </c>
      <c r="L17" s="175" t="s">
        <v>344</v>
      </c>
      <c r="M17" s="29">
        <v>8912</v>
      </c>
      <c r="N17" s="29" t="s">
        <v>192</v>
      </c>
      <c r="O17" s="29">
        <v>891200</v>
      </c>
      <c r="P17" s="29">
        <v>2673633.8119999999</v>
      </c>
      <c r="Q17" s="29">
        <v>1235114.68</v>
      </c>
      <c r="R17" s="29" t="s">
        <v>403</v>
      </c>
      <c r="S17" s="29">
        <v>115</v>
      </c>
      <c r="U17" s="29">
        <v>0</v>
      </c>
      <c r="V17" s="29" t="s">
        <v>404</v>
      </c>
      <c r="X17" s="29" t="s">
        <v>347</v>
      </c>
    </row>
    <row r="18" spans="1:24" x14ac:dyDescent="0.25">
      <c r="A18" s="29" t="s">
        <v>161</v>
      </c>
      <c r="B18" s="29">
        <v>10</v>
      </c>
      <c r="C18" s="29" t="s">
        <v>192</v>
      </c>
      <c r="D18" s="29">
        <v>210263918</v>
      </c>
      <c r="E18" s="29">
        <v>0</v>
      </c>
      <c r="F18" s="29">
        <v>1060</v>
      </c>
      <c r="G18" s="29">
        <v>2673633.8119999999</v>
      </c>
      <c r="H18" s="29">
        <v>1235114.68</v>
      </c>
      <c r="I18" s="29">
        <v>909</v>
      </c>
      <c r="J18" s="29">
        <v>1000694</v>
      </c>
      <c r="K18" s="29" t="s">
        <v>402</v>
      </c>
      <c r="L18" s="175" t="s">
        <v>344</v>
      </c>
      <c r="M18" s="29">
        <v>8912</v>
      </c>
      <c r="N18" s="29" t="s">
        <v>192</v>
      </c>
      <c r="O18" s="29">
        <v>891200</v>
      </c>
      <c r="P18" s="29">
        <v>2673633.8119999999</v>
      </c>
      <c r="Q18" s="29">
        <v>1235114.68</v>
      </c>
      <c r="S18" s="29">
        <v>115</v>
      </c>
      <c r="U18" s="29">
        <v>0</v>
      </c>
      <c r="V18" s="29" t="s">
        <v>405</v>
      </c>
      <c r="W18" s="29" t="s">
        <v>406</v>
      </c>
      <c r="X18" s="29" t="s">
        <v>347</v>
      </c>
    </row>
    <row r="19" spans="1:24" x14ac:dyDescent="0.25">
      <c r="A19" s="29" t="s">
        <v>161</v>
      </c>
      <c r="B19" s="29">
        <v>10</v>
      </c>
      <c r="C19" s="29" t="s">
        <v>192</v>
      </c>
      <c r="D19" s="29">
        <v>191919464</v>
      </c>
      <c r="E19" s="29">
        <v>0</v>
      </c>
      <c r="F19" s="29">
        <v>1060</v>
      </c>
      <c r="G19" s="29">
        <v>2674717.3679999998</v>
      </c>
      <c r="H19" s="29">
        <v>1234780.8670000001</v>
      </c>
      <c r="I19" s="29">
        <v>905</v>
      </c>
      <c r="J19" s="29">
        <v>1000768</v>
      </c>
      <c r="K19" s="29" t="s">
        <v>407</v>
      </c>
      <c r="L19" s="175" t="s">
        <v>408</v>
      </c>
      <c r="M19" s="29">
        <v>8912</v>
      </c>
      <c r="N19" s="29" t="s">
        <v>192</v>
      </c>
      <c r="O19" s="29">
        <v>891200</v>
      </c>
      <c r="R19" s="29" t="s">
        <v>366</v>
      </c>
      <c r="S19" s="29">
        <v>115</v>
      </c>
      <c r="T19" s="29" t="s">
        <v>409</v>
      </c>
      <c r="U19" s="29">
        <v>0</v>
      </c>
      <c r="V19" s="29" t="s">
        <v>410</v>
      </c>
      <c r="W19" s="29" t="s">
        <v>411</v>
      </c>
      <c r="X19" s="29" t="s">
        <v>347</v>
      </c>
    </row>
    <row r="20" spans="1:24" x14ac:dyDescent="0.25">
      <c r="A20" s="29" t="s">
        <v>161</v>
      </c>
      <c r="B20" s="29">
        <v>10</v>
      </c>
      <c r="C20" s="29" t="s">
        <v>192</v>
      </c>
      <c r="D20" s="29">
        <v>210263497</v>
      </c>
      <c r="E20" s="29">
        <v>0</v>
      </c>
      <c r="F20" s="29">
        <v>1060</v>
      </c>
      <c r="G20" s="29">
        <v>2674717.3679999998</v>
      </c>
      <c r="H20" s="29">
        <v>1234780.8670000001</v>
      </c>
      <c r="I20" s="29">
        <v>909</v>
      </c>
      <c r="J20" s="29">
        <v>1000768</v>
      </c>
      <c r="K20" s="29" t="s">
        <v>407</v>
      </c>
      <c r="L20" s="175" t="s">
        <v>408</v>
      </c>
      <c r="M20" s="29">
        <v>8912</v>
      </c>
      <c r="N20" s="29" t="s">
        <v>192</v>
      </c>
      <c r="O20" s="29">
        <v>891200</v>
      </c>
      <c r="P20" s="29">
        <v>2674717.3679999998</v>
      </c>
      <c r="Q20" s="29">
        <v>1234780.8670000001</v>
      </c>
      <c r="S20" s="29">
        <v>115</v>
      </c>
      <c r="T20" s="29" t="s">
        <v>409</v>
      </c>
      <c r="U20" s="29">
        <v>0</v>
      </c>
      <c r="V20" s="29" t="s">
        <v>410</v>
      </c>
      <c r="W20" s="29" t="s">
        <v>412</v>
      </c>
      <c r="X20" s="29" t="s">
        <v>347</v>
      </c>
    </row>
    <row r="21" spans="1:24" x14ac:dyDescent="0.25">
      <c r="A21" s="29" t="s">
        <v>161</v>
      </c>
      <c r="B21" s="29">
        <v>13</v>
      </c>
      <c r="C21" s="29" t="s">
        <v>195</v>
      </c>
      <c r="D21" s="29">
        <v>191963288</v>
      </c>
      <c r="E21" s="29">
        <v>0</v>
      </c>
      <c r="F21" s="29">
        <v>1080</v>
      </c>
      <c r="G21" s="29">
        <v>2679130</v>
      </c>
      <c r="H21" s="29">
        <v>1241276</v>
      </c>
      <c r="I21" s="29">
        <v>905</v>
      </c>
      <c r="J21" s="29">
        <v>1000889</v>
      </c>
      <c r="K21" s="29" t="s">
        <v>413</v>
      </c>
      <c r="L21" s="175" t="s">
        <v>367</v>
      </c>
      <c r="M21" s="29">
        <v>8143</v>
      </c>
      <c r="N21" s="29" t="s">
        <v>195</v>
      </c>
      <c r="O21" s="29">
        <v>814300</v>
      </c>
      <c r="R21" s="29" t="s">
        <v>414</v>
      </c>
      <c r="S21" s="29">
        <v>101</v>
      </c>
      <c r="U21" s="29">
        <v>0</v>
      </c>
      <c r="V21" s="29" t="s">
        <v>415</v>
      </c>
      <c r="W21" s="29" t="s">
        <v>376</v>
      </c>
      <c r="X21" s="29" t="s">
        <v>347</v>
      </c>
    </row>
    <row r="22" spans="1:24" x14ac:dyDescent="0.25">
      <c r="A22" s="29" t="s">
        <v>161</v>
      </c>
      <c r="B22" s="29">
        <v>13</v>
      </c>
      <c r="C22" s="29" t="s">
        <v>195</v>
      </c>
      <c r="D22" s="29">
        <v>210239424</v>
      </c>
      <c r="E22" s="29">
        <v>0</v>
      </c>
      <c r="F22" s="29">
        <v>1060</v>
      </c>
      <c r="G22" s="29">
        <v>2679135.98</v>
      </c>
      <c r="H22" s="29">
        <v>1241227.9040000001</v>
      </c>
      <c r="I22" s="29">
        <v>901</v>
      </c>
      <c r="J22" s="29">
        <v>1000889</v>
      </c>
      <c r="K22" s="29" t="s">
        <v>413</v>
      </c>
      <c r="L22" s="175" t="s">
        <v>367</v>
      </c>
      <c r="M22" s="29">
        <v>8143</v>
      </c>
      <c r="N22" s="29" t="s">
        <v>195</v>
      </c>
      <c r="O22" s="29">
        <v>814300</v>
      </c>
      <c r="P22" s="29">
        <v>2679133.1359999999</v>
      </c>
      <c r="Q22" s="29">
        <v>1241229.6240000001</v>
      </c>
      <c r="S22" s="29">
        <v>115</v>
      </c>
      <c r="T22" s="29" t="s">
        <v>416</v>
      </c>
      <c r="U22" s="29">
        <v>0</v>
      </c>
      <c r="V22" s="29" t="s">
        <v>415</v>
      </c>
      <c r="W22" s="29" t="s">
        <v>417</v>
      </c>
      <c r="X22" s="29" t="s">
        <v>347</v>
      </c>
    </row>
    <row r="23" spans="1:24" x14ac:dyDescent="0.25">
      <c r="A23" s="29" t="s">
        <v>161</v>
      </c>
      <c r="B23" s="29">
        <v>13</v>
      </c>
      <c r="C23" s="29" t="s">
        <v>195</v>
      </c>
      <c r="D23" s="29">
        <v>191960965</v>
      </c>
      <c r="E23" s="29">
        <v>0</v>
      </c>
      <c r="F23" s="29">
        <v>1080</v>
      </c>
      <c r="G23" s="29">
        <v>2680155.23</v>
      </c>
      <c r="H23" s="29">
        <v>1242668.277</v>
      </c>
      <c r="I23" s="29">
        <v>905</v>
      </c>
      <c r="J23" s="29">
        <v>2090922</v>
      </c>
      <c r="K23" s="29" t="s">
        <v>419</v>
      </c>
      <c r="L23" s="175" t="s">
        <v>420</v>
      </c>
      <c r="M23" s="29">
        <v>8143</v>
      </c>
      <c r="N23" s="29" t="s">
        <v>195</v>
      </c>
      <c r="O23" s="29">
        <v>814300</v>
      </c>
      <c r="R23" s="29" t="s">
        <v>414</v>
      </c>
      <c r="S23" s="29">
        <v>101</v>
      </c>
      <c r="U23" s="29">
        <v>0</v>
      </c>
      <c r="V23" s="29" t="s">
        <v>421</v>
      </c>
      <c r="W23" s="29" t="s">
        <v>422</v>
      </c>
      <c r="X23" s="29" t="s">
        <v>347</v>
      </c>
    </row>
    <row r="24" spans="1:24" x14ac:dyDescent="0.25">
      <c r="A24" s="29" t="s">
        <v>161</v>
      </c>
      <c r="B24" s="29">
        <v>13</v>
      </c>
      <c r="C24" s="29" t="s">
        <v>195</v>
      </c>
      <c r="D24" s="29">
        <v>210219436</v>
      </c>
      <c r="E24" s="29">
        <v>0</v>
      </c>
      <c r="F24" s="29">
        <v>1060</v>
      </c>
      <c r="G24" s="29">
        <v>2680185.6630000002</v>
      </c>
      <c r="H24" s="29">
        <v>1242634.6669999999</v>
      </c>
      <c r="I24" s="29">
        <v>901</v>
      </c>
      <c r="J24" s="29">
        <v>2090922</v>
      </c>
      <c r="K24" s="29" t="s">
        <v>419</v>
      </c>
      <c r="L24" s="175" t="s">
        <v>420</v>
      </c>
      <c r="M24" s="29">
        <v>8143</v>
      </c>
      <c r="N24" s="29" t="s">
        <v>195</v>
      </c>
      <c r="O24" s="29">
        <v>814300</v>
      </c>
      <c r="P24" s="29">
        <v>2680185.6630000002</v>
      </c>
      <c r="Q24" s="29">
        <v>1242634.6669999999</v>
      </c>
      <c r="S24" s="29">
        <v>115</v>
      </c>
      <c r="T24" s="29" t="s">
        <v>423</v>
      </c>
      <c r="U24" s="29">
        <v>0</v>
      </c>
      <c r="V24" s="29" t="s">
        <v>424</v>
      </c>
      <c r="W24" s="29" t="s">
        <v>376</v>
      </c>
      <c r="X24" s="29" t="s">
        <v>347</v>
      </c>
    </row>
    <row r="25" spans="1:24" x14ac:dyDescent="0.25">
      <c r="A25" s="29" t="s">
        <v>161</v>
      </c>
      <c r="B25" s="29">
        <v>14</v>
      </c>
      <c r="C25" s="29" t="s">
        <v>196</v>
      </c>
      <c r="D25" s="29">
        <v>191901860</v>
      </c>
      <c r="E25" s="29">
        <v>1</v>
      </c>
      <c r="F25" s="29">
        <v>1060</v>
      </c>
      <c r="G25" s="29">
        <v>2678302</v>
      </c>
      <c r="H25" s="29">
        <v>1242423</v>
      </c>
      <c r="I25" s="29">
        <v>904</v>
      </c>
      <c r="J25" s="29">
        <v>1000967</v>
      </c>
      <c r="K25" s="29" t="s">
        <v>425</v>
      </c>
      <c r="L25" s="175" t="s">
        <v>346</v>
      </c>
      <c r="M25" s="29">
        <v>8907</v>
      </c>
      <c r="N25" s="29" t="s">
        <v>426</v>
      </c>
      <c r="O25" s="29">
        <v>890700</v>
      </c>
      <c r="R25" s="29" t="s">
        <v>427</v>
      </c>
      <c r="S25" s="29">
        <v>150</v>
      </c>
      <c r="T25" s="29" t="s">
        <v>428</v>
      </c>
      <c r="U25" s="29">
        <v>0</v>
      </c>
      <c r="V25" s="29" t="s">
        <v>429</v>
      </c>
      <c r="W25" s="29" t="s">
        <v>430</v>
      </c>
      <c r="X25" s="29" t="s">
        <v>347</v>
      </c>
    </row>
    <row r="26" spans="1:24" x14ac:dyDescent="0.25">
      <c r="A26" s="29" t="s">
        <v>161</v>
      </c>
      <c r="B26" s="29">
        <v>14</v>
      </c>
      <c r="C26" s="29" t="s">
        <v>196</v>
      </c>
      <c r="D26" s="29">
        <v>2253415</v>
      </c>
      <c r="E26" s="29">
        <v>0</v>
      </c>
      <c r="F26" s="29">
        <v>1060</v>
      </c>
      <c r="G26" s="29">
        <v>2678300.6579999998</v>
      </c>
      <c r="H26" s="29">
        <v>1242431.43</v>
      </c>
      <c r="I26" s="29">
        <v>901</v>
      </c>
      <c r="J26" s="29">
        <v>1000967</v>
      </c>
      <c r="K26" s="29" t="s">
        <v>425</v>
      </c>
      <c r="L26" s="175" t="s">
        <v>346</v>
      </c>
      <c r="M26" s="29">
        <v>8907</v>
      </c>
      <c r="N26" s="29" t="s">
        <v>426</v>
      </c>
      <c r="O26" s="29">
        <v>890700</v>
      </c>
      <c r="P26" s="29">
        <v>2678307.8960000002</v>
      </c>
      <c r="Q26" s="29">
        <v>1242433.0160000001</v>
      </c>
      <c r="S26" s="29">
        <v>150</v>
      </c>
      <c r="T26" s="29" t="s">
        <v>428</v>
      </c>
      <c r="U26" s="29">
        <v>0</v>
      </c>
      <c r="V26" s="29" t="s">
        <v>429</v>
      </c>
      <c r="W26" s="29" t="s">
        <v>430</v>
      </c>
      <c r="X26" s="29" t="s">
        <v>431</v>
      </c>
    </row>
    <row r="27" spans="1:24" x14ac:dyDescent="0.25">
      <c r="A27" s="29" t="s">
        <v>161</v>
      </c>
      <c r="B27" s="29">
        <v>14</v>
      </c>
      <c r="C27" s="29" t="s">
        <v>196</v>
      </c>
      <c r="D27" s="29">
        <v>210245385</v>
      </c>
      <c r="E27" s="29">
        <v>0</v>
      </c>
      <c r="F27" s="29">
        <v>1060</v>
      </c>
      <c r="G27" s="29">
        <v>2677587.1060000001</v>
      </c>
      <c r="H27" s="29">
        <v>1244418.1740000001</v>
      </c>
      <c r="I27" s="29">
        <v>901</v>
      </c>
      <c r="J27" s="29">
        <v>2165616</v>
      </c>
      <c r="K27" s="29" t="s">
        <v>5476</v>
      </c>
      <c r="L27" s="175" t="s">
        <v>418</v>
      </c>
      <c r="M27" s="29">
        <v>8907</v>
      </c>
      <c r="N27" s="29" t="s">
        <v>426</v>
      </c>
      <c r="O27" s="29">
        <v>890700</v>
      </c>
      <c r="P27" s="29">
        <v>2677587.1060000001</v>
      </c>
      <c r="Q27" s="29">
        <v>1244418.173</v>
      </c>
      <c r="S27" s="29">
        <v>115</v>
      </c>
      <c r="T27" s="29" t="s">
        <v>5477</v>
      </c>
      <c r="U27" s="29">
        <v>0</v>
      </c>
      <c r="V27" s="29" t="s">
        <v>5478</v>
      </c>
      <c r="W27" s="29" t="s">
        <v>529</v>
      </c>
      <c r="X27" s="29" t="s">
        <v>347</v>
      </c>
    </row>
    <row r="28" spans="1:24" x14ac:dyDescent="0.25">
      <c r="A28" s="29" t="s">
        <v>161</v>
      </c>
      <c r="B28" s="29">
        <v>14</v>
      </c>
      <c r="C28" s="29" t="s">
        <v>196</v>
      </c>
      <c r="D28" s="29">
        <v>210245594</v>
      </c>
      <c r="E28" s="29">
        <v>0</v>
      </c>
      <c r="F28" s="29">
        <v>1060</v>
      </c>
      <c r="G28" s="29">
        <v>2677697.83</v>
      </c>
      <c r="H28" s="29">
        <v>1244334.27</v>
      </c>
      <c r="I28" s="29">
        <v>901</v>
      </c>
      <c r="J28" s="29">
        <v>2165616</v>
      </c>
      <c r="K28" s="29" t="s">
        <v>5476</v>
      </c>
      <c r="L28" s="175" t="s">
        <v>418</v>
      </c>
      <c r="M28" s="29">
        <v>8907</v>
      </c>
      <c r="N28" s="29" t="s">
        <v>426</v>
      </c>
      <c r="O28" s="29">
        <v>890700</v>
      </c>
      <c r="P28" s="29">
        <v>2677697.827</v>
      </c>
      <c r="Q28" s="29">
        <v>1244334.2709999999</v>
      </c>
      <c r="S28" s="29">
        <v>115</v>
      </c>
      <c r="T28" s="29" t="s">
        <v>5479</v>
      </c>
      <c r="U28" s="29">
        <v>0</v>
      </c>
      <c r="V28" s="29" t="s">
        <v>5478</v>
      </c>
      <c r="W28" s="29" t="s">
        <v>5480</v>
      </c>
      <c r="X28" s="29" t="s">
        <v>347</v>
      </c>
    </row>
    <row r="29" spans="1:24" x14ac:dyDescent="0.25">
      <c r="A29" s="29" t="s">
        <v>161</v>
      </c>
      <c r="B29" s="29">
        <v>25</v>
      </c>
      <c r="C29" s="29" t="s">
        <v>200</v>
      </c>
      <c r="D29" s="29">
        <v>192051379</v>
      </c>
      <c r="E29" s="29">
        <v>0</v>
      </c>
      <c r="F29" s="29">
        <v>1060</v>
      </c>
      <c r="G29" s="29">
        <v>2688745</v>
      </c>
      <c r="H29" s="29">
        <v>1279662</v>
      </c>
      <c r="I29" s="29">
        <v>904</v>
      </c>
      <c r="J29" s="29">
        <v>1001148</v>
      </c>
      <c r="K29" s="29" t="s">
        <v>6734</v>
      </c>
      <c r="L29" s="175" t="s">
        <v>6735</v>
      </c>
      <c r="M29" s="29">
        <v>8447</v>
      </c>
      <c r="N29" s="29" t="s">
        <v>200</v>
      </c>
      <c r="O29" s="29">
        <v>844700</v>
      </c>
      <c r="S29" s="29">
        <v>115</v>
      </c>
      <c r="U29" s="29">
        <v>0</v>
      </c>
      <c r="V29" s="29" t="s">
        <v>6736</v>
      </c>
      <c r="W29" s="29" t="s">
        <v>376</v>
      </c>
      <c r="X29" s="29" t="s">
        <v>347</v>
      </c>
    </row>
    <row r="30" spans="1:24" x14ac:dyDescent="0.25">
      <c r="A30" s="29" t="s">
        <v>161</v>
      </c>
      <c r="B30" s="29">
        <v>25</v>
      </c>
      <c r="C30" s="29" t="s">
        <v>200</v>
      </c>
      <c r="D30" s="29">
        <v>210239097</v>
      </c>
      <c r="E30" s="29">
        <v>0</v>
      </c>
      <c r="F30" s="29">
        <v>1060</v>
      </c>
      <c r="G30" s="29">
        <v>2688744.7719999999</v>
      </c>
      <c r="H30" s="29">
        <v>1279661.8189999999</v>
      </c>
      <c r="I30" s="29">
        <v>909</v>
      </c>
      <c r="J30" s="29">
        <v>1001148</v>
      </c>
      <c r="K30" s="29" t="s">
        <v>6734</v>
      </c>
      <c r="L30" s="175" t="s">
        <v>6735</v>
      </c>
      <c r="M30" s="29">
        <v>8447</v>
      </c>
      <c r="N30" s="29" t="s">
        <v>200</v>
      </c>
      <c r="O30" s="29">
        <v>844700</v>
      </c>
      <c r="P30" s="29">
        <v>2688744.7719999999</v>
      </c>
      <c r="Q30" s="29">
        <v>1279661.8189999999</v>
      </c>
      <c r="S30" s="29">
        <v>115</v>
      </c>
      <c r="T30" s="29" t="s">
        <v>6737</v>
      </c>
      <c r="U30" s="29">
        <v>0</v>
      </c>
      <c r="V30" s="29" t="s">
        <v>6736</v>
      </c>
      <c r="W30" s="29" t="s">
        <v>375</v>
      </c>
      <c r="X30" s="29" t="s">
        <v>347</v>
      </c>
    </row>
    <row r="31" spans="1:24" x14ac:dyDescent="0.25">
      <c r="A31" s="29" t="s">
        <v>161</v>
      </c>
      <c r="B31" s="29">
        <v>51</v>
      </c>
      <c r="C31" s="29" t="s">
        <v>216</v>
      </c>
      <c r="D31" s="29">
        <v>191993253</v>
      </c>
      <c r="E31" s="29">
        <v>0</v>
      </c>
      <c r="F31" s="29">
        <v>1060</v>
      </c>
      <c r="G31" s="29">
        <v>2683163.361</v>
      </c>
      <c r="H31" s="29">
        <v>1262401.385</v>
      </c>
      <c r="I31" s="29">
        <v>905</v>
      </c>
      <c r="J31" s="29">
        <v>1002186</v>
      </c>
      <c r="K31" s="29" t="s">
        <v>2709</v>
      </c>
      <c r="L31" s="175" t="s">
        <v>463</v>
      </c>
      <c r="M31" s="29">
        <v>8184</v>
      </c>
      <c r="N31" s="29" t="s">
        <v>216</v>
      </c>
      <c r="O31" s="29">
        <v>818400</v>
      </c>
      <c r="R31" s="29" t="s">
        <v>2710</v>
      </c>
      <c r="S31" s="29">
        <v>115</v>
      </c>
      <c r="U31" s="29">
        <v>0</v>
      </c>
      <c r="V31" s="29" t="s">
        <v>2711</v>
      </c>
      <c r="W31" s="29" t="s">
        <v>2712</v>
      </c>
      <c r="X31" s="29" t="s">
        <v>431</v>
      </c>
    </row>
    <row r="32" spans="1:24" x14ac:dyDescent="0.25">
      <c r="A32" s="29" t="s">
        <v>161</v>
      </c>
      <c r="B32" s="29">
        <v>51</v>
      </c>
      <c r="C32" s="29" t="s">
        <v>216</v>
      </c>
      <c r="D32" s="29">
        <v>191993254</v>
      </c>
      <c r="E32" s="29">
        <v>0</v>
      </c>
      <c r="F32" s="29">
        <v>1060</v>
      </c>
      <c r="G32" s="29">
        <v>2683153.2450000001</v>
      </c>
      <c r="H32" s="29">
        <v>1262348.557</v>
      </c>
      <c r="I32" s="29">
        <v>904</v>
      </c>
      <c r="J32" s="29">
        <v>1002186</v>
      </c>
      <c r="K32" s="29" t="s">
        <v>2709</v>
      </c>
      <c r="L32" s="175" t="s">
        <v>463</v>
      </c>
      <c r="M32" s="29">
        <v>8184</v>
      </c>
      <c r="N32" s="29" t="s">
        <v>216</v>
      </c>
      <c r="O32" s="29">
        <v>818400</v>
      </c>
      <c r="R32" s="29" t="s">
        <v>2713</v>
      </c>
      <c r="S32" s="29">
        <v>115</v>
      </c>
      <c r="U32" s="29">
        <v>0</v>
      </c>
      <c r="V32" s="29" t="s">
        <v>2711</v>
      </c>
      <c r="W32" s="29" t="s">
        <v>2714</v>
      </c>
      <c r="X32" s="29" t="s">
        <v>431</v>
      </c>
    </row>
    <row r="33" spans="1:24" x14ac:dyDescent="0.25">
      <c r="A33" s="29" t="s">
        <v>161</v>
      </c>
      <c r="B33" s="29">
        <v>51</v>
      </c>
      <c r="C33" s="29" t="s">
        <v>216</v>
      </c>
      <c r="D33" s="29">
        <v>192044401</v>
      </c>
      <c r="E33" s="29">
        <v>0</v>
      </c>
      <c r="F33" s="29">
        <v>1060</v>
      </c>
      <c r="G33" s="29">
        <v>2683100.37</v>
      </c>
      <c r="H33" s="29">
        <v>1262261.81</v>
      </c>
      <c r="I33" s="29">
        <v>904</v>
      </c>
      <c r="J33" s="29">
        <v>1002186</v>
      </c>
      <c r="K33" s="29" t="s">
        <v>2709</v>
      </c>
      <c r="L33" s="175" t="s">
        <v>463</v>
      </c>
      <c r="M33" s="29">
        <v>8184</v>
      </c>
      <c r="N33" s="29" t="s">
        <v>216</v>
      </c>
      <c r="O33" s="29">
        <v>818400</v>
      </c>
      <c r="S33" s="29">
        <v>150</v>
      </c>
      <c r="U33" s="29">
        <v>0</v>
      </c>
      <c r="V33" s="29" t="s">
        <v>2711</v>
      </c>
      <c r="W33" s="29" t="s">
        <v>2714</v>
      </c>
      <c r="X33" s="29" t="s">
        <v>347</v>
      </c>
    </row>
    <row r="34" spans="1:24" x14ac:dyDescent="0.25">
      <c r="A34" s="29" t="s">
        <v>161</v>
      </c>
      <c r="B34" s="29">
        <v>52</v>
      </c>
      <c r="C34" s="29" t="s">
        <v>217</v>
      </c>
      <c r="D34" s="29">
        <v>210241163</v>
      </c>
      <c r="E34" s="29">
        <v>0</v>
      </c>
      <c r="F34" s="29">
        <v>1060</v>
      </c>
      <c r="G34" s="29">
        <v>2690004.7740000002</v>
      </c>
      <c r="H34" s="29">
        <v>1255667.7250000001</v>
      </c>
      <c r="I34" s="29">
        <v>904</v>
      </c>
      <c r="J34" s="29">
        <v>1002310</v>
      </c>
      <c r="K34" s="29" t="s">
        <v>6133</v>
      </c>
      <c r="L34" s="175" t="s">
        <v>1989</v>
      </c>
      <c r="M34" s="29">
        <v>8303</v>
      </c>
      <c r="N34" s="29" t="s">
        <v>217</v>
      </c>
      <c r="O34" s="29">
        <v>830300</v>
      </c>
      <c r="P34" s="29">
        <v>2690004.7740000002</v>
      </c>
      <c r="Q34" s="29">
        <v>1255667.7250000001</v>
      </c>
      <c r="R34" s="29" t="s">
        <v>443</v>
      </c>
      <c r="S34" s="29">
        <v>115</v>
      </c>
      <c r="T34" s="29" t="s">
        <v>6134</v>
      </c>
      <c r="U34" s="29">
        <v>0</v>
      </c>
      <c r="V34" s="29" t="s">
        <v>6135</v>
      </c>
      <c r="W34" s="29" t="s">
        <v>6136</v>
      </c>
      <c r="X34" s="29" t="s">
        <v>347</v>
      </c>
    </row>
    <row r="35" spans="1:24" x14ac:dyDescent="0.25">
      <c r="A35" s="29" t="s">
        <v>161</v>
      </c>
      <c r="B35" s="29">
        <v>52</v>
      </c>
      <c r="C35" s="29" t="s">
        <v>217</v>
      </c>
      <c r="D35" s="29">
        <v>210241114</v>
      </c>
      <c r="E35" s="29">
        <v>0</v>
      </c>
      <c r="F35" s="29">
        <v>1060</v>
      </c>
      <c r="G35" s="29">
        <v>2690013.9920000001</v>
      </c>
      <c r="H35" s="29">
        <v>1255670.0630000001</v>
      </c>
      <c r="I35" s="29">
        <v>904</v>
      </c>
      <c r="J35" s="29">
        <v>1002310</v>
      </c>
      <c r="K35" s="29" t="s">
        <v>6133</v>
      </c>
      <c r="L35" s="175" t="s">
        <v>1989</v>
      </c>
      <c r="M35" s="29">
        <v>8303</v>
      </c>
      <c r="N35" s="29" t="s">
        <v>217</v>
      </c>
      <c r="O35" s="29">
        <v>830300</v>
      </c>
      <c r="P35" s="29">
        <v>2690013.9920000001</v>
      </c>
      <c r="Q35" s="29">
        <v>1255670.0630000001</v>
      </c>
      <c r="S35" s="29">
        <v>115</v>
      </c>
      <c r="T35" s="29" t="s">
        <v>6134</v>
      </c>
      <c r="U35" s="29">
        <v>0</v>
      </c>
      <c r="V35" s="29" t="s">
        <v>6135</v>
      </c>
      <c r="W35" s="29" t="s">
        <v>375</v>
      </c>
      <c r="X35" s="29" t="s">
        <v>347</v>
      </c>
    </row>
    <row r="36" spans="1:24" x14ac:dyDescent="0.25">
      <c r="A36" s="29" t="s">
        <v>161</v>
      </c>
      <c r="B36" s="29">
        <v>52</v>
      </c>
      <c r="C36" s="29" t="s">
        <v>217</v>
      </c>
      <c r="D36" s="29">
        <v>14760</v>
      </c>
      <c r="E36" s="29">
        <v>0</v>
      </c>
      <c r="F36" s="29">
        <v>1021</v>
      </c>
      <c r="G36" s="29">
        <v>2689859.59</v>
      </c>
      <c r="H36" s="29">
        <v>1255491.2220000001</v>
      </c>
      <c r="I36" s="29">
        <v>909</v>
      </c>
      <c r="J36" s="29">
        <v>1002317</v>
      </c>
      <c r="K36" s="29" t="s">
        <v>434</v>
      </c>
      <c r="L36" s="175" t="s">
        <v>435</v>
      </c>
      <c r="M36" s="29">
        <v>8303</v>
      </c>
      <c r="N36" s="29" t="s">
        <v>217</v>
      </c>
      <c r="O36" s="29">
        <v>830300</v>
      </c>
      <c r="P36" s="29">
        <v>2689859.59</v>
      </c>
      <c r="Q36" s="29">
        <v>1255491.2220000001</v>
      </c>
      <c r="S36" s="29">
        <v>115</v>
      </c>
      <c r="T36" s="29" t="s">
        <v>439</v>
      </c>
      <c r="U36" s="29">
        <v>0</v>
      </c>
      <c r="V36" s="29" t="s">
        <v>440</v>
      </c>
      <c r="W36" s="29" t="s">
        <v>441</v>
      </c>
      <c r="X36" s="29" t="s">
        <v>347</v>
      </c>
    </row>
    <row r="37" spans="1:24" x14ac:dyDescent="0.25">
      <c r="A37" s="29" t="s">
        <v>161</v>
      </c>
      <c r="B37" s="29">
        <v>52</v>
      </c>
      <c r="C37" s="29" t="s">
        <v>217</v>
      </c>
      <c r="D37" s="29">
        <v>14761</v>
      </c>
      <c r="E37" s="29">
        <v>0</v>
      </c>
      <c r="F37" s="29">
        <v>1021</v>
      </c>
      <c r="G37" s="29">
        <v>2689860.199</v>
      </c>
      <c r="H37" s="29">
        <v>1255490.584</v>
      </c>
      <c r="I37" s="29">
        <v>909</v>
      </c>
      <c r="J37" s="29">
        <v>1002317</v>
      </c>
      <c r="K37" s="29" t="s">
        <v>434</v>
      </c>
      <c r="L37" s="175" t="s">
        <v>435</v>
      </c>
      <c r="M37" s="29">
        <v>8303</v>
      </c>
      <c r="N37" s="29" t="s">
        <v>217</v>
      </c>
      <c r="O37" s="29">
        <v>830300</v>
      </c>
      <c r="P37" s="29">
        <v>2689860.199</v>
      </c>
      <c r="Q37" s="29">
        <v>1255490.584</v>
      </c>
      <c r="S37" s="29">
        <v>115</v>
      </c>
      <c r="T37" s="29" t="s">
        <v>436</v>
      </c>
      <c r="U37" s="29">
        <v>0</v>
      </c>
      <c r="V37" s="29" t="s">
        <v>437</v>
      </c>
      <c r="W37" s="29" t="s">
        <v>438</v>
      </c>
      <c r="X37" s="29" t="s">
        <v>347</v>
      </c>
    </row>
    <row r="38" spans="1:24" x14ac:dyDescent="0.25">
      <c r="A38" s="29" t="s">
        <v>161</v>
      </c>
      <c r="B38" s="29">
        <v>53</v>
      </c>
      <c r="C38" s="29" t="s">
        <v>218</v>
      </c>
      <c r="D38" s="29">
        <v>192020301</v>
      </c>
      <c r="E38" s="29">
        <v>0</v>
      </c>
      <c r="F38" s="29">
        <v>1080</v>
      </c>
      <c r="G38" s="29">
        <v>2682902.8259999999</v>
      </c>
      <c r="H38" s="29">
        <v>1264182.9750000001</v>
      </c>
      <c r="I38" s="29">
        <v>904</v>
      </c>
      <c r="J38" s="29">
        <v>1002362</v>
      </c>
      <c r="K38" s="29" t="s">
        <v>4743</v>
      </c>
      <c r="L38" s="175" t="s">
        <v>4744</v>
      </c>
      <c r="M38" s="29">
        <v>8180</v>
      </c>
      <c r="N38" s="29" t="s">
        <v>218</v>
      </c>
      <c r="O38" s="29">
        <v>818000</v>
      </c>
      <c r="R38" s="29" t="s">
        <v>366</v>
      </c>
      <c r="S38" s="29">
        <v>101</v>
      </c>
      <c r="U38" s="29">
        <v>0</v>
      </c>
      <c r="V38" s="29" t="s">
        <v>4745</v>
      </c>
      <c r="W38" s="29" t="s">
        <v>6407</v>
      </c>
      <c r="X38" s="29" t="s">
        <v>347</v>
      </c>
    </row>
    <row r="39" spans="1:24" x14ac:dyDescent="0.25">
      <c r="A39" s="29" t="s">
        <v>161</v>
      </c>
      <c r="B39" s="29">
        <v>53</v>
      </c>
      <c r="C39" s="29" t="s">
        <v>218</v>
      </c>
      <c r="D39" s="29">
        <v>210211445</v>
      </c>
      <c r="E39" s="29">
        <v>0</v>
      </c>
      <c r="F39" s="29">
        <v>1060</v>
      </c>
      <c r="G39" s="29">
        <v>2682919.5180000002</v>
      </c>
      <c r="H39" s="29">
        <v>1264221.4180000001</v>
      </c>
      <c r="I39" s="29">
        <v>901</v>
      </c>
      <c r="J39" s="29">
        <v>1002362</v>
      </c>
      <c r="K39" s="29" t="s">
        <v>4743</v>
      </c>
      <c r="L39" s="175" t="s">
        <v>4744</v>
      </c>
      <c r="M39" s="29">
        <v>8180</v>
      </c>
      <c r="N39" s="29" t="s">
        <v>218</v>
      </c>
      <c r="O39" s="29">
        <v>818000</v>
      </c>
      <c r="P39" s="29">
        <v>2682917.71</v>
      </c>
      <c r="Q39" s="29">
        <v>1264222.1569999999</v>
      </c>
      <c r="S39" s="29">
        <v>115</v>
      </c>
      <c r="T39" s="29" t="s">
        <v>4746</v>
      </c>
      <c r="U39" s="29">
        <v>0</v>
      </c>
      <c r="V39" s="29" t="s">
        <v>4745</v>
      </c>
      <c r="W39" s="29" t="s">
        <v>4747</v>
      </c>
      <c r="X39" s="29" t="s">
        <v>347</v>
      </c>
    </row>
    <row r="40" spans="1:24" x14ac:dyDescent="0.25">
      <c r="A40" s="29" t="s">
        <v>161</v>
      </c>
      <c r="B40" s="29">
        <v>53</v>
      </c>
      <c r="C40" s="29" t="s">
        <v>218</v>
      </c>
      <c r="D40" s="29">
        <v>192052351</v>
      </c>
      <c r="E40" s="29">
        <v>0</v>
      </c>
      <c r="F40" s="29">
        <v>1025</v>
      </c>
      <c r="J40" s="29">
        <v>1002383</v>
      </c>
      <c r="K40" s="29" t="s">
        <v>6835</v>
      </c>
      <c r="L40" s="175" t="s">
        <v>536</v>
      </c>
      <c r="M40" s="29">
        <v>8180</v>
      </c>
      <c r="N40" s="29" t="s">
        <v>218</v>
      </c>
      <c r="O40" s="29">
        <v>818000</v>
      </c>
      <c r="R40" s="29" t="s">
        <v>6836</v>
      </c>
      <c r="S40" s="29">
        <v>101</v>
      </c>
      <c r="U40" s="29">
        <v>0</v>
      </c>
      <c r="V40" s="29" t="s">
        <v>6837</v>
      </c>
      <c r="W40" s="29" t="s">
        <v>6078</v>
      </c>
      <c r="X40" s="29" t="s">
        <v>347</v>
      </c>
    </row>
    <row r="41" spans="1:24" x14ac:dyDescent="0.25">
      <c r="A41" s="29" t="s">
        <v>161</v>
      </c>
      <c r="B41" s="29">
        <v>53</v>
      </c>
      <c r="C41" s="29" t="s">
        <v>218</v>
      </c>
      <c r="D41" s="29">
        <v>15956</v>
      </c>
      <c r="E41" s="29">
        <v>0</v>
      </c>
      <c r="F41" s="29">
        <v>1021</v>
      </c>
      <c r="G41" s="29">
        <v>2682285.25</v>
      </c>
      <c r="H41" s="29">
        <v>1263813.8130000001</v>
      </c>
      <c r="I41" s="29">
        <v>904</v>
      </c>
      <c r="J41" s="29">
        <v>1002383</v>
      </c>
      <c r="K41" s="29" t="s">
        <v>6835</v>
      </c>
      <c r="L41" s="175" t="s">
        <v>536</v>
      </c>
      <c r="M41" s="29">
        <v>8180</v>
      </c>
      <c r="N41" s="29" t="s">
        <v>218</v>
      </c>
      <c r="O41" s="29">
        <v>818000</v>
      </c>
      <c r="P41" s="29">
        <v>2682289.1710000001</v>
      </c>
      <c r="Q41" s="29">
        <v>1263815.9310000001</v>
      </c>
      <c r="S41" s="29">
        <v>101</v>
      </c>
      <c r="T41" s="29" t="s">
        <v>6838</v>
      </c>
      <c r="U41" s="29">
        <v>0</v>
      </c>
      <c r="V41" s="29" t="s">
        <v>6837</v>
      </c>
      <c r="W41" s="29" t="s">
        <v>6839</v>
      </c>
      <c r="X41" s="29" t="s">
        <v>347</v>
      </c>
    </row>
    <row r="42" spans="1:24" x14ac:dyDescent="0.25">
      <c r="A42" s="29" t="s">
        <v>161</v>
      </c>
      <c r="B42" s="29">
        <v>53</v>
      </c>
      <c r="C42" s="29" t="s">
        <v>218</v>
      </c>
      <c r="D42" s="29">
        <v>210298137</v>
      </c>
      <c r="E42" s="29">
        <v>0</v>
      </c>
      <c r="F42" s="29">
        <v>1080</v>
      </c>
      <c r="G42" s="29">
        <v>2681837.898</v>
      </c>
      <c r="H42" s="29">
        <v>1264060.05</v>
      </c>
      <c r="I42" s="29">
        <v>904</v>
      </c>
      <c r="J42" s="29">
        <v>1002385</v>
      </c>
      <c r="K42" s="29" t="s">
        <v>444</v>
      </c>
      <c r="L42" s="175" t="s">
        <v>6077</v>
      </c>
      <c r="M42" s="29">
        <v>8180</v>
      </c>
      <c r="N42" s="29" t="s">
        <v>218</v>
      </c>
      <c r="O42" s="29">
        <v>818000</v>
      </c>
      <c r="P42" s="29">
        <v>2681837.898</v>
      </c>
      <c r="Q42" s="29">
        <v>1264060.05</v>
      </c>
      <c r="R42" s="29" t="s">
        <v>445</v>
      </c>
      <c r="S42" s="29">
        <v>101</v>
      </c>
      <c r="T42" s="29" t="s">
        <v>446</v>
      </c>
      <c r="U42" s="29">
        <v>0</v>
      </c>
      <c r="V42" s="29" t="s">
        <v>447</v>
      </c>
      <c r="W42" s="29" t="s">
        <v>661</v>
      </c>
      <c r="X42" s="29" t="s">
        <v>347</v>
      </c>
    </row>
    <row r="43" spans="1:24" x14ac:dyDescent="0.25">
      <c r="A43" s="29" t="s">
        <v>161</v>
      </c>
      <c r="B43" s="29">
        <v>53</v>
      </c>
      <c r="C43" s="29" t="s">
        <v>218</v>
      </c>
      <c r="D43" s="29">
        <v>192028949</v>
      </c>
      <c r="E43" s="29">
        <v>0</v>
      </c>
      <c r="F43" s="29">
        <v>1080</v>
      </c>
      <c r="G43" s="29">
        <v>2681815.6979999999</v>
      </c>
      <c r="H43" s="29">
        <v>1264009.601</v>
      </c>
      <c r="I43" s="29">
        <v>904</v>
      </c>
      <c r="J43" s="29">
        <v>1002385</v>
      </c>
      <c r="K43" s="29" t="s">
        <v>444</v>
      </c>
      <c r="L43" s="175" t="s">
        <v>6077</v>
      </c>
      <c r="M43" s="29">
        <v>8180</v>
      </c>
      <c r="N43" s="29" t="s">
        <v>218</v>
      </c>
      <c r="O43" s="29">
        <v>818000</v>
      </c>
      <c r="P43" s="29">
        <v>2681819.0630000001</v>
      </c>
      <c r="Q43" s="29">
        <v>1264015.838</v>
      </c>
      <c r="R43" s="29" t="s">
        <v>414</v>
      </c>
      <c r="S43" s="29">
        <v>101</v>
      </c>
      <c r="T43" s="29" t="s">
        <v>446</v>
      </c>
      <c r="U43" s="29">
        <v>0</v>
      </c>
      <c r="V43" s="29" t="s">
        <v>447</v>
      </c>
      <c r="X43" s="29" t="s">
        <v>347</v>
      </c>
    </row>
    <row r="44" spans="1:24" x14ac:dyDescent="0.25">
      <c r="A44" s="29" t="s">
        <v>161</v>
      </c>
      <c r="B44" s="29">
        <v>53</v>
      </c>
      <c r="C44" s="29" t="s">
        <v>218</v>
      </c>
      <c r="D44" s="29">
        <v>210295101</v>
      </c>
      <c r="E44" s="29">
        <v>0</v>
      </c>
      <c r="F44" s="29">
        <v>1080</v>
      </c>
      <c r="G44" s="29">
        <v>2682372.3200000003</v>
      </c>
      <c r="H44" s="29">
        <v>1263639.331</v>
      </c>
      <c r="I44" s="29">
        <v>904</v>
      </c>
      <c r="J44" s="29">
        <v>2043955</v>
      </c>
      <c r="K44" s="29" t="s">
        <v>448</v>
      </c>
      <c r="L44" s="175" t="s">
        <v>418</v>
      </c>
      <c r="M44" s="29">
        <v>8180</v>
      </c>
      <c r="N44" s="29" t="s">
        <v>218</v>
      </c>
      <c r="O44" s="29">
        <v>818000</v>
      </c>
      <c r="P44" s="29">
        <v>2682372.35</v>
      </c>
      <c r="Q44" s="29">
        <v>1263639.317</v>
      </c>
      <c r="R44" s="29" t="s">
        <v>449</v>
      </c>
      <c r="S44" s="29">
        <v>101</v>
      </c>
      <c r="T44" s="29" t="s">
        <v>450</v>
      </c>
      <c r="U44" s="29">
        <v>0</v>
      </c>
      <c r="V44" s="29" t="s">
        <v>451</v>
      </c>
      <c r="W44" s="29" t="s">
        <v>376</v>
      </c>
      <c r="X44" s="29" t="s">
        <v>347</v>
      </c>
    </row>
    <row r="45" spans="1:24" x14ac:dyDescent="0.25">
      <c r="A45" s="29" t="s">
        <v>161</v>
      </c>
      <c r="B45" s="29">
        <v>53</v>
      </c>
      <c r="C45" s="29" t="s">
        <v>218</v>
      </c>
      <c r="D45" s="29">
        <v>210213524</v>
      </c>
      <c r="E45" s="29">
        <v>0</v>
      </c>
      <c r="F45" s="29">
        <v>1080</v>
      </c>
      <c r="G45" s="29">
        <v>2682407.9079999998</v>
      </c>
      <c r="H45" s="29">
        <v>1263618.3859999999</v>
      </c>
      <c r="I45" s="29">
        <v>909</v>
      </c>
      <c r="J45" s="29">
        <v>2043955</v>
      </c>
      <c r="K45" s="29" t="s">
        <v>448</v>
      </c>
      <c r="L45" s="175" t="s">
        <v>418</v>
      </c>
      <c r="M45" s="29">
        <v>8180</v>
      </c>
      <c r="N45" s="29" t="s">
        <v>218</v>
      </c>
      <c r="O45" s="29">
        <v>818000</v>
      </c>
      <c r="P45" s="29">
        <v>2682407.9079999998</v>
      </c>
      <c r="Q45" s="29">
        <v>1263618.3859999999</v>
      </c>
      <c r="R45" s="29" t="s">
        <v>452</v>
      </c>
      <c r="S45" s="29">
        <v>101</v>
      </c>
      <c r="T45" s="29" t="s">
        <v>450</v>
      </c>
      <c r="U45" s="29">
        <v>0</v>
      </c>
      <c r="V45" s="29" t="s">
        <v>451</v>
      </c>
      <c r="W45" s="29" t="s">
        <v>453</v>
      </c>
      <c r="X45" s="29" t="s">
        <v>347</v>
      </c>
    </row>
    <row r="46" spans="1:24" x14ac:dyDescent="0.25">
      <c r="A46" s="29" t="s">
        <v>161</v>
      </c>
      <c r="B46" s="29">
        <v>54</v>
      </c>
      <c r="C46" s="29" t="s">
        <v>219</v>
      </c>
      <c r="D46" s="29">
        <v>191971411</v>
      </c>
      <c r="E46" s="29">
        <v>0</v>
      </c>
      <c r="F46" s="29">
        <v>1060</v>
      </c>
      <c r="G46" s="29">
        <v>2688957</v>
      </c>
      <c r="H46" s="29">
        <v>1252863</v>
      </c>
      <c r="I46" s="29">
        <v>905</v>
      </c>
      <c r="J46" s="29">
        <v>1002522</v>
      </c>
      <c r="K46" s="29" t="s">
        <v>454</v>
      </c>
      <c r="L46" s="175" t="s">
        <v>455</v>
      </c>
      <c r="M46" s="29">
        <v>8305</v>
      </c>
      <c r="N46" s="29" t="s">
        <v>219</v>
      </c>
      <c r="O46" s="29">
        <v>830500</v>
      </c>
      <c r="R46" s="29" t="s">
        <v>456</v>
      </c>
      <c r="S46" s="29">
        <v>115</v>
      </c>
      <c r="U46" s="29">
        <v>0</v>
      </c>
      <c r="V46" s="29" t="s">
        <v>457</v>
      </c>
      <c r="W46" s="29" t="s">
        <v>458</v>
      </c>
      <c r="X46" s="29" t="s">
        <v>347</v>
      </c>
    </row>
    <row r="47" spans="1:24" x14ac:dyDescent="0.25">
      <c r="A47" s="29" t="s">
        <v>161</v>
      </c>
      <c r="B47" s="29">
        <v>54</v>
      </c>
      <c r="C47" s="29" t="s">
        <v>219</v>
      </c>
      <c r="D47" s="29">
        <v>210074438</v>
      </c>
      <c r="E47" s="29">
        <v>0</v>
      </c>
      <c r="F47" s="29">
        <v>1080</v>
      </c>
      <c r="G47" s="29">
        <v>2688959.1230000001</v>
      </c>
      <c r="H47" s="29">
        <v>1252870.57</v>
      </c>
      <c r="I47" s="29">
        <v>905</v>
      </c>
      <c r="J47" s="29">
        <v>1002522</v>
      </c>
      <c r="K47" s="29" t="s">
        <v>454</v>
      </c>
      <c r="L47" s="175" t="s">
        <v>455</v>
      </c>
      <c r="M47" s="29">
        <v>8305</v>
      </c>
      <c r="N47" s="29" t="s">
        <v>219</v>
      </c>
      <c r="O47" s="29">
        <v>830500</v>
      </c>
      <c r="P47" s="29">
        <v>2688959.1230000001</v>
      </c>
      <c r="Q47" s="29">
        <v>1252870.57</v>
      </c>
      <c r="R47" s="29" t="s">
        <v>452</v>
      </c>
      <c r="S47" s="29">
        <v>101</v>
      </c>
      <c r="T47" s="29" t="s">
        <v>459</v>
      </c>
      <c r="U47" s="29">
        <v>0</v>
      </c>
      <c r="V47" s="29" t="s">
        <v>460</v>
      </c>
      <c r="W47" s="29" t="s">
        <v>461</v>
      </c>
      <c r="X47" s="29" t="s">
        <v>347</v>
      </c>
    </row>
    <row r="48" spans="1:24" x14ac:dyDescent="0.25">
      <c r="A48" s="29" t="s">
        <v>161</v>
      </c>
      <c r="B48" s="29">
        <v>56</v>
      </c>
      <c r="C48" s="29" t="s">
        <v>221</v>
      </c>
      <c r="D48" s="29">
        <v>18288</v>
      </c>
      <c r="E48" s="29">
        <v>0</v>
      </c>
      <c r="F48" s="29">
        <v>1021</v>
      </c>
      <c r="G48" s="29">
        <v>2687210.5019999999</v>
      </c>
      <c r="H48" s="29">
        <v>1261777.763</v>
      </c>
      <c r="I48" s="29">
        <v>909</v>
      </c>
      <c r="J48" s="29">
        <v>1002643</v>
      </c>
      <c r="K48" s="29" t="s">
        <v>462</v>
      </c>
      <c r="L48" s="175" t="s">
        <v>463</v>
      </c>
      <c r="M48" s="29">
        <v>8424</v>
      </c>
      <c r="N48" s="29" t="s">
        <v>221</v>
      </c>
      <c r="O48" s="29">
        <v>842400</v>
      </c>
      <c r="P48" s="29">
        <v>2687210.5019999999</v>
      </c>
      <c r="Q48" s="29">
        <v>1261777.763</v>
      </c>
      <c r="R48" s="29" t="s">
        <v>1994</v>
      </c>
      <c r="S48" s="29">
        <v>115</v>
      </c>
      <c r="T48" s="29" t="s">
        <v>467</v>
      </c>
      <c r="U48" s="29">
        <v>0</v>
      </c>
      <c r="V48" s="29" t="s">
        <v>468</v>
      </c>
      <c r="W48" s="29" t="s">
        <v>469</v>
      </c>
      <c r="X48" s="29" t="s">
        <v>347</v>
      </c>
    </row>
    <row r="49" spans="1:24" x14ac:dyDescent="0.25">
      <c r="A49" s="29" t="s">
        <v>161</v>
      </c>
      <c r="B49" s="29">
        <v>56</v>
      </c>
      <c r="C49" s="29" t="s">
        <v>221</v>
      </c>
      <c r="D49" s="29">
        <v>210207872</v>
      </c>
      <c r="E49" s="29">
        <v>0</v>
      </c>
      <c r="F49" s="29">
        <v>1021</v>
      </c>
      <c r="G49" s="29">
        <v>2687203.5070000002</v>
      </c>
      <c r="H49" s="29">
        <v>1261775.4069999999</v>
      </c>
      <c r="I49" s="29">
        <v>909</v>
      </c>
      <c r="J49" s="29">
        <v>1002643</v>
      </c>
      <c r="K49" s="29" t="s">
        <v>462</v>
      </c>
      <c r="L49" s="175" t="s">
        <v>463</v>
      </c>
      <c r="M49" s="29">
        <v>8424</v>
      </c>
      <c r="N49" s="29" t="s">
        <v>221</v>
      </c>
      <c r="O49" s="29">
        <v>842400</v>
      </c>
      <c r="P49" s="29">
        <v>2687203.5070000002</v>
      </c>
      <c r="Q49" s="29">
        <v>1261775.4069999999</v>
      </c>
      <c r="S49" s="29">
        <v>115</v>
      </c>
      <c r="T49" s="29" t="s">
        <v>464</v>
      </c>
      <c r="U49" s="29">
        <v>0</v>
      </c>
      <c r="V49" s="29" t="s">
        <v>465</v>
      </c>
      <c r="W49" s="29" t="s">
        <v>466</v>
      </c>
      <c r="X49" s="29" t="s">
        <v>347</v>
      </c>
    </row>
    <row r="50" spans="1:24" x14ac:dyDescent="0.25">
      <c r="A50" s="29" t="s">
        <v>161</v>
      </c>
      <c r="B50" s="29">
        <v>60</v>
      </c>
      <c r="C50" s="29" t="s">
        <v>225</v>
      </c>
      <c r="D50" s="29">
        <v>210296446</v>
      </c>
      <c r="E50" s="29">
        <v>0</v>
      </c>
      <c r="F50" s="29">
        <v>1080</v>
      </c>
      <c r="G50" s="29">
        <v>2680793.2850000001</v>
      </c>
      <c r="H50" s="29">
        <v>1262129.392</v>
      </c>
      <c r="I50" s="29">
        <v>904</v>
      </c>
      <c r="J50" s="29">
        <v>1002979</v>
      </c>
      <c r="K50" s="29" t="s">
        <v>470</v>
      </c>
      <c r="L50" s="175" t="s">
        <v>471</v>
      </c>
      <c r="M50" s="29">
        <v>8181</v>
      </c>
      <c r="N50" s="29" t="s">
        <v>225</v>
      </c>
      <c r="O50" s="29">
        <v>818100</v>
      </c>
      <c r="P50" s="29">
        <v>2680793.2280000001</v>
      </c>
      <c r="Q50" s="29">
        <v>1262129.446</v>
      </c>
      <c r="R50" s="29" t="s">
        <v>472</v>
      </c>
      <c r="S50" s="29">
        <v>101</v>
      </c>
      <c r="T50" s="29" t="s">
        <v>473</v>
      </c>
      <c r="U50" s="29">
        <v>0</v>
      </c>
      <c r="V50" s="29" t="s">
        <v>474</v>
      </c>
      <c r="W50" s="29" t="s">
        <v>6078</v>
      </c>
      <c r="X50" s="29" t="s">
        <v>347</v>
      </c>
    </row>
    <row r="51" spans="1:24" x14ac:dyDescent="0.25">
      <c r="A51" s="29" t="s">
        <v>161</v>
      </c>
      <c r="B51" s="29">
        <v>60</v>
      </c>
      <c r="C51" s="29" t="s">
        <v>225</v>
      </c>
      <c r="D51" s="29">
        <v>191936875</v>
      </c>
      <c r="E51" s="29">
        <v>0</v>
      </c>
      <c r="F51" s="29">
        <v>1080</v>
      </c>
      <c r="G51" s="29">
        <v>2680793.2850000001</v>
      </c>
      <c r="H51" s="29">
        <v>1262129.3929999999</v>
      </c>
      <c r="I51" s="29">
        <v>904</v>
      </c>
      <c r="J51" s="29">
        <v>1002979</v>
      </c>
      <c r="K51" s="29" t="s">
        <v>470</v>
      </c>
      <c r="L51" s="175" t="s">
        <v>471</v>
      </c>
      <c r="M51" s="29">
        <v>8181</v>
      </c>
      <c r="N51" s="29" t="s">
        <v>225</v>
      </c>
      <c r="O51" s="29">
        <v>818100</v>
      </c>
      <c r="R51" s="29" t="s">
        <v>475</v>
      </c>
      <c r="S51" s="29">
        <v>101</v>
      </c>
      <c r="U51" s="29">
        <v>0</v>
      </c>
      <c r="V51" s="29" t="s">
        <v>474</v>
      </c>
      <c r="W51" s="29" t="s">
        <v>6078</v>
      </c>
      <c r="X51" s="29" t="s">
        <v>347</v>
      </c>
    </row>
    <row r="52" spans="1:24" x14ac:dyDescent="0.25">
      <c r="A52" s="29" t="s">
        <v>161</v>
      </c>
      <c r="B52" s="29">
        <v>60</v>
      </c>
      <c r="C52" s="29" t="s">
        <v>225</v>
      </c>
      <c r="D52" s="29">
        <v>210296447</v>
      </c>
      <c r="E52" s="29">
        <v>0</v>
      </c>
      <c r="F52" s="29">
        <v>1080</v>
      </c>
      <c r="G52" s="29">
        <v>2680796.7489999998</v>
      </c>
      <c r="H52" s="29">
        <v>1262125.844</v>
      </c>
      <c r="I52" s="29">
        <v>904</v>
      </c>
      <c r="J52" s="29">
        <v>1002979</v>
      </c>
      <c r="K52" s="29" t="s">
        <v>470</v>
      </c>
      <c r="L52" s="175" t="s">
        <v>476</v>
      </c>
      <c r="M52" s="29">
        <v>8181</v>
      </c>
      <c r="N52" s="29" t="s">
        <v>225</v>
      </c>
      <c r="O52" s="29">
        <v>818100</v>
      </c>
      <c r="P52" s="29">
        <v>2680796.5329999998</v>
      </c>
      <c r="Q52" s="29">
        <v>1262125.7620000001</v>
      </c>
      <c r="R52" s="29" t="s">
        <v>472</v>
      </c>
      <c r="S52" s="29">
        <v>101</v>
      </c>
      <c r="T52" s="29" t="s">
        <v>473</v>
      </c>
      <c r="U52" s="29">
        <v>0</v>
      </c>
      <c r="V52" s="29" t="s">
        <v>474</v>
      </c>
      <c r="W52" s="29" t="s">
        <v>6078</v>
      </c>
      <c r="X52" s="29" t="s">
        <v>347</v>
      </c>
    </row>
    <row r="53" spans="1:24" x14ac:dyDescent="0.25">
      <c r="A53" s="29" t="s">
        <v>161</v>
      </c>
      <c r="B53" s="29">
        <v>60</v>
      </c>
      <c r="C53" s="29" t="s">
        <v>225</v>
      </c>
      <c r="D53" s="29">
        <v>191936876</v>
      </c>
      <c r="E53" s="29">
        <v>0</v>
      </c>
      <c r="F53" s="29">
        <v>1080</v>
      </c>
      <c r="G53" s="29">
        <v>2680796.7719999999</v>
      </c>
      <c r="H53" s="29">
        <v>1262125.8589999999</v>
      </c>
      <c r="I53" s="29">
        <v>904</v>
      </c>
      <c r="J53" s="29">
        <v>1002979</v>
      </c>
      <c r="K53" s="29" t="s">
        <v>470</v>
      </c>
      <c r="L53" s="175" t="s">
        <v>476</v>
      </c>
      <c r="M53" s="29">
        <v>8181</v>
      </c>
      <c r="N53" s="29" t="s">
        <v>225</v>
      </c>
      <c r="O53" s="29">
        <v>818100</v>
      </c>
      <c r="R53" s="29" t="s">
        <v>475</v>
      </c>
      <c r="S53" s="29">
        <v>101</v>
      </c>
      <c r="U53" s="29">
        <v>0</v>
      </c>
      <c r="V53" s="29" t="s">
        <v>474</v>
      </c>
      <c r="W53" s="29" t="s">
        <v>6078</v>
      </c>
      <c r="X53" s="29" t="s">
        <v>347</v>
      </c>
    </row>
    <row r="54" spans="1:24" x14ac:dyDescent="0.25">
      <c r="A54" s="29" t="s">
        <v>161</v>
      </c>
      <c r="B54" s="29">
        <v>66</v>
      </c>
      <c r="C54" s="29" t="s">
        <v>231</v>
      </c>
      <c r="D54" s="29">
        <v>210196701</v>
      </c>
      <c r="E54" s="29">
        <v>0</v>
      </c>
      <c r="F54" s="29">
        <v>1060</v>
      </c>
      <c r="G54" s="29">
        <v>2684558.844</v>
      </c>
      <c r="H54" s="29">
        <v>1252882.666</v>
      </c>
      <c r="I54" s="29">
        <v>909</v>
      </c>
      <c r="J54" s="29">
        <v>2166238</v>
      </c>
      <c r="K54" s="29" t="s">
        <v>480</v>
      </c>
      <c r="M54" s="29">
        <v>8152</v>
      </c>
      <c r="N54" s="29" t="s">
        <v>481</v>
      </c>
      <c r="O54" s="29">
        <v>815202</v>
      </c>
      <c r="P54" s="29">
        <v>2684558.844</v>
      </c>
      <c r="Q54" s="29">
        <v>1252882.666</v>
      </c>
      <c r="R54" s="29" t="s">
        <v>482</v>
      </c>
      <c r="S54" s="29">
        <v>115</v>
      </c>
      <c r="T54" s="29" t="s">
        <v>486</v>
      </c>
      <c r="U54" s="29">
        <v>0</v>
      </c>
      <c r="V54" s="29" t="s">
        <v>487</v>
      </c>
      <c r="W54" s="29" t="s">
        <v>488</v>
      </c>
      <c r="X54" s="29" t="s">
        <v>347</v>
      </c>
    </row>
    <row r="55" spans="1:24" x14ac:dyDescent="0.25">
      <c r="A55" s="29" t="s">
        <v>161</v>
      </c>
      <c r="B55" s="29">
        <v>66</v>
      </c>
      <c r="C55" s="29" t="s">
        <v>231</v>
      </c>
      <c r="D55" s="29">
        <v>210193094</v>
      </c>
      <c r="E55" s="29">
        <v>0</v>
      </c>
      <c r="F55" s="29">
        <v>1060</v>
      </c>
      <c r="G55" s="29">
        <v>2684702.372</v>
      </c>
      <c r="H55" s="29">
        <v>1252950.071</v>
      </c>
      <c r="I55" s="29">
        <v>909</v>
      </c>
      <c r="J55" s="29">
        <v>2166238</v>
      </c>
      <c r="K55" s="29" t="s">
        <v>480</v>
      </c>
      <c r="M55" s="29">
        <v>8152</v>
      </c>
      <c r="N55" s="29" t="s">
        <v>481</v>
      </c>
      <c r="O55" s="29">
        <v>815202</v>
      </c>
      <c r="P55" s="29">
        <v>2684702.372</v>
      </c>
      <c r="Q55" s="29">
        <v>1252950.071</v>
      </c>
      <c r="R55" s="29" t="s">
        <v>482</v>
      </c>
      <c r="S55" s="29">
        <v>115</v>
      </c>
      <c r="T55" s="29" t="s">
        <v>483</v>
      </c>
      <c r="U55" s="29">
        <v>0</v>
      </c>
      <c r="V55" s="29" t="s">
        <v>484</v>
      </c>
      <c r="W55" s="29" t="s">
        <v>485</v>
      </c>
      <c r="X55" s="29" t="s">
        <v>347</v>
      </c>
    </row>
    <row r="56" spans="1:24" x14ac:dyDescent="0.25">
      <c r="A56" s="29" t="s">
        <v>161</v>
      </c>
      <c r="B56" s="29">
        <v>66</v>
      </c>
      <c r="C56" s="29" t="s">
        <v>231</v>
      </c>
      <c r="D56" s="29">
        <v>210192844</v>
      </c>
      <c r="E56" s="29">
        <v>0</v>
      </c>
      <c r="F56" s="29">
        <v>1040</v>
      </c>
      <c r="G56" s="29">
        <v>2684822.9879999999</v>
      </c>
      <c r="H56" s="29">
        <v>1254808.608</v>
      </c>
      <c r="I56" s="29">
        <v>909</v>
      </c>
      <c r="J56" s="29">
        <v>1003372</v>
      </c>
      <c r="K56" s="29" t="s">
        <v>489</v>
      </c>
      <c r="L56" s="175" t="s">
        <v>490</v>
      </c>
      <c r="M56" s="29">
        <v>8152</v>
      </c>
      <c r="N56" s="29" t="s">
        <v>491</v>
      </c>
      <c r="O56" s="29">
        <v>815200</v>
      </c>
      <c r="P56" s="29">
        <v>2684822.9879999999</v>
      </c>
      <c r="Q56" s="29">
        <v>1254808.608</v>
      </c>
      <c r="R56" s="29" t="s">
        <v>492</v>
      </c>
      <c r="S56" s="29">
        <v>115</v>
      </c>
      <c r="T56" s="29" t="s">
        <v>496</v>
      </c>
      <c r="U56" s="29">
        <v>0</v>
      </c>
      <c r="V56" s="29" t="s">
        <v>497</v>
      </c>
      <c r="W56" s="29" t="s">
        <v>498</v>
      </c>
      <c r="X56" s="29" t="s">
        <v>431</v>
      </c>
    </row>
    <row r="57" spans="1:24" x14ac:dyDescent="0.25">
      <c r="A57" s="29" t="s">
        <v>161</v>
      </c>
      <c r="B57" s="29">
        <v>66</v>
      </c>
      <c r="C57" s="29" t="s">
        <v>231</v>
      </c>
      <c r="D57" s="29">
        <v>210197273</v>
      </c>
      <c r="E57" s="29">
        <v>0</v>
      </c>
      <c r="F57" s="29">
        <v>1040</v>
      </c>
      <c r="G57" s="29">
        <v>2684790.4410000001</v>
      </c>
      <c r="H57" s="29">
        <v>1254841.2760000001</v>
      </c>
      <c r="I57" s="29">
        <v>909</v>
      </c>
      <c r="J57" s="29">
        <v>1003372</v>
      </c>
      <c r="K57" s="29" t="s">
        <v>489</v>
      </c>
      <c r="L57" s="175" t="s">
        <v>490</v>
      </c>
      <c r="M57" s="29">
        <v>8152</v>
      </c>
      <c r="N57" s="29" t="s">
        <v>491</v>
      </c>
      <c r="O57" s="29">
        <v>815200</v>
      </c>
      <c r="P57" s="29">
        <v>2684790.4410000001</v>
      </c>
      <c r="Q57" s="29">
        <v>1254841.2760000001</v>
      </c>
      <c r="R57" s="29" t="s">
        <v>492</v>
      </c>
      <c r="S57" s="29">
        <v>115</v>
      </c>
      <c r="T57" s="29" t="s">
        <v>493</v>
      </c>
      <c r="U57" s="29">
        <v>0</v>
      </c>
      <c r="V57" s="29" t="s">
        <v>494</v>
      </c>
      <c r="W57" s="29" t="s">
        <v>495</v>
      </c>
      <c r="X57" s="29" t="s">
        <v>347</v>
      </c>
    </row>
    <row r="58" spans="1:24" x14ac:dyDescent="0.25">
      <c r="A58" s="29" t="s">
        <v>161</v>
      </c>
      <c r="B58" s="29">
        <v>66</v>
      </c>
      <c r="C58" s="29" t="s">
        <v>231</v>
      </c>
      <c r="D58" s="29">
        <v>24072</v>
      </c>
      <c r="E58" s="29">
        <v>0</v>
      </c>
      <c r="F58" s="29">
        <v>1040</v>
      </c>
      <c r="G58" s="29">
        <v>2684442.943</v>
      </c>
      <c r="H58" s="29">
        <v>1253056.2250000001</v>
      </c>
      <c r="I58" s="29">
        <v>909</v>
      </c>
      <c r="J58" s="29">
        <v>2076935</v>
      </c>
      <c r="K58" s="29" t="s">
        <v>499</v>
      </c>
      <c r="L58" s="175" t="s">
        <v>500</v>
      </c>
      <c r="M58" s="29">
        <v>8152</v>
      </c>
      <c r="N58" s="29" t="s">
        <v>481</v>
      </c>
      <c r="O58" s="29">
        <v>815202</v>
      </c>
      <c r="P58" s="29">
        <v>2684442.943</v>
      </c>
      <c r="Q58" s="29">
        <v>1253056.2250000001</v>
      </c>
      <c r="S58" s="29">
        <v>150</v>
      </c>
      <c r="T58" s="29" t="s">
        <v>504</v>
      </c>
      <c r="U58" s="29">
        <v>0</v>
      </c>
      <c r="V58" s="29" t="s">
        <v>505</v>
      </c>
      <c r="W58" s="29" t="s">
        <v>506</v>
      </c>
      <c r="X58" s="29" t="s">
        <v>431</v>
      </c>
    </row>
    <row r="59" spans="1:24" x14ac:dyDescent="0.25">
      <c r="A59" s="29" t="s">
        <v>161</v>
      </c>
      <c r="B59" s="29">
        <v>66</v>
      </c>
      <c r="C59" s="29" t="s">
        <v>231</v>
      </c>
      <c r="D59" s="29">
        <v>2266153</v>
      </c>
      <c r="E59" s="29">
        <v>0</v>
      </c>
      <c r="F59" s="29">
        <v>1040</v>
      </c>
      <c r="G59" s="29">
        <v>2684420.6919999998</v>
      </c>
      <c r="H59" s="29">
        <v>1253062.9669999999</v>
      </c>
      <c r="I59" s="29">
        <v>909</v>
      </c>
      <c r="J59" s="29">
        <v>2076935</v>
      </c>
      <c r="K59" s="29" t="s">
        <v>499</v>
      </c>
      <c r="L59" s="175" t="s">
        <v>500</v>
      </c>
      <c r="M59" s="29">
        <v>8152</v>
      </c>
      <c r="N59" s="29" t="s">
        <v>481</v>
      </c>
      <c r="O59" s="29">
        <v>815202</v>
      </c>
      <c r="P59" s="29">
        <v>2684420.6919999998</v>
      </c>
      <c r="Q59" s="29">
        <v>1253062.9669999999</v>
      </c>
      <c r="S59" s="29">
        <v>150</v>
      </c>
      <c r="T59" s="29" t="s">
        <v>501</v>
      </c>
      <c r="U59" s="29">
        <v>0</v>
      </c>
      <c r="V59" s="29" t="s">
        <v>502</v>
      </c>
      <c r="W59" s="29" t="s">
        <v>503</v>
      </c>
      <c r="X59" s="29" t="s">
        <v>431</v>
      </c>
    </row>
    <row r="60" spans="1:24" x14ac:dyDescent="0.25">
      <c r="A60" s="29" t="s">
        <v>161</v>
      </c>
      <c r="B60" s="29">
        <v>66</v>
      </c>
      <c r="C60" s="29" t="s">
        <v>231</v>
      </c>
      <c r="D60" s="29">
        <v>210248435</v>
      </c>
      <c r="E60" s="29">
        <v>0</v>
      </c>
      <c r="F60" s="29">
        <v>1080</v>
      </c>
      <c r="G60" s="29">
        <v>2684800.3879999998</v>
      </c>
      <c r="H60" s="29">
        <v>1252387.811</v>
      </c>
      <c r="I60" s="29">
        <v>909</v>
      </c>
      <c r="J60" s="29">
        <v>2083189</v>
      </c>
      <c r="K60" s="29" t="s">
        <v>507</v>
      </c>
      <c r="L60" s="175" t="s">
        <v>344</v>
      </c>
      <c r="M60" s="29">
        <v>8152</v>
      </c>
      <c r="N60" s="29" t="s">
        <v>481</v>
      </c>
      <c r="O60" s="29">
        <v>815202</v>
      </c>
      <c r="P60" s="29">
        <v>2684800.3879999998</v>
      </c>
      <c r="Q60" s="29">
        <v>1252387.811</v>
      </c>
      <c r="R60" s="29" t="s">
        <v>443</v>
      </c>
      <c r="S60" s="29">
        <v>101</v>
      </c>
      <c r="T60" s="29" t="s">
        <v>509</v>
      </c>
      <c r="U60" s="29">
        <v>0</v>
      </c>
      <c r="V60" s="29" t="s">
        <v>510</v>
      </c>
      <c r="W60" s="29" t="s">
        <v>511</v>
      </c>
      <c r="X60" s="29" t="s">
        <v>347</v>
      </c>
    </row>
    <row r="61" spans="1:24" x14ac:dyDescent="0.25">
      <c r="A61" s="29" t="s">
        <v>161</v>
      </c>
      <c r="B61" s="29">
        <v>66</v>
      </c>
      <c r="C61" s="29" t="s">
        <v>231</v>
      </c>
      <c r="D61" s="29">
        <v>210214878</v>
      </c>
      <c r="E61" s="29">
        <v>0</v>
      </c>
      <c r="F61" s="29">
        <v>1060</v>
      </c>
      <c r="G61" s="29">
        <v>2684821</v>
      </c>
      <c r="H61" s="29">
        <v>1252407</v>
      </c>
      <c r="I61" s="29">
        <v>905</v>
      </c>
      <c r="J61" s="29">
        <v>2083189</v>
      </c>
      <c r="K61" s="29" t="s">
        <v>507</v>
      </c>
      <c r="L61" s="175" t="s">
        <v>344</v>
      </c>
      <c r="M61" s="29">
        <v>8152</v>
      </c>
      <c r="N61" s="29" t="s">
        <v>481</v>
      </c>
      <c r="O61" s="29">
        <v>815202</v>
      </c>
      <c r="P61" s="29">
        <v>2684825.5700000003</v>
      </c>
      <c r="Q61" s="29">
        <v>1252383.037</v>
      </c>
      <c r="S61" s="29">
        <v>115</v>
      </c>
      <c r="T61" s="29" t="s">
        <v>509</v>
      </c>
      <c r="U61" s="29">
        <v>0</v>
      </c>
      <c r="V61" s="29" t="s">
        <v>510</v>
      </c>
      <c r="W61" s="29" t="s">
        <v>511</v>
      </c>
      <c r="X61" s="29" t="s">
        <v>431</v>
      </c>
    </row>
    <row r="62" spans="1:24" x14ac:dyDescent="0.25">
      <c r="A62" s="29" t="s">
        <v>161</v>
      </c>
      <c r="B62" s="29">
        <v>69</v>
      </c>
      <c r="C62" s="29" t="s">
        <v>234</v>
      </c>
      <c r="D62" s="29">
        <v>3115403</v>
      </c>
      <c r="E62" s="29">
        <v>0</v>
      </c>
      <c r="F62" s="29">
        <v>1025</v>
      </c>
      <c r="G62" s="29">
        <v>2686706.3319999999</v>
      </c>
      <c r="H62" s="29">
        <v>1252685.9580000001</v>
      </c>
      <c r="I62" s="29">
        <v>909</v>
      </c>
      <c r="J62" s="29">
        <v>1003694</v>
      </c>
      <c r="K62" s="29" t="s">
        <v>512</v>
      </c>
      <c r="L62" s="175" t="s">
        <v>513</v>
      </c>
      <c r="M62" s="29">
        <v>8304</v>
      </c>
      <c r="N62" s="29" t="s">
        <v>234</v>
      </c>
      <c r="O62" s="29">
        <v>830400</v>
      </c>
      <c r="P62" s="29">
        <v>2686706.3319999999</v>
      </c>
      <c r="Q62" s="29">
        <v>1252685.9580000001</v>
      </c>
      <c r="R62" s="29" t="s">
        <v>514</v>
      </c>
      <c r="S62" s="29">
        <v>115</v>
      </c>
      <c r="T62" s="29" t="s">
        <v>515</v>
      </c>
      <c r="U62" s="29">
        <v>0</v>
      </c>
      <c r="V62" s="29" t="s">
        <v>516</v>
      </c>
      <c r="W62" s="29" t="s">
        <v>517</v>
      </c>
      <c r="X62" s="29" t="s">
        <v>431</v>
      </c>
    </row>
    <row r="63" spans="1:24" x14ac:dyDescent="0.25">
      <c r="A63" s="29" t="s">
        <v>161</v>
      </c>
      <c r="B63" s="29">
        <v>69</v>
      </c>
      <c r="C63" s="29" t="s">
        <v>234</v>
      </c>
      <c r="D63" s="29">
        <v>3115365</v>
      </c>
      <c r="E63" s="29">
        <v>0</v>
      </c>
      <c r="F63" s="29">
        <v>1025</v>
      </c>
      <c r="G63" s="29">
        <v>2686707.9819999998</v>
      </c>
      <c r="H63" s="29">
        <v>1252685.014</v>
      </c>
      <c r="I63" s="29">
        <v>909</v>
      </c>
      <c r="J63" s="29">
        <v>1003694</v>
      </c>
      <c r="K63" s="29" t="s">
        <v>512</v>
      </c>
      <c r="L63" s="175" t="s">
        <v>513</v>
      </c>
      <c r="M63" s="29">
        <v>8304</v>
      </c>
      <c r="N63" s="29" t="s">
        <v>234</v>
      </c>
      <c r="O63" s="29">
        <v>830400</v>
      </c>
      <c r="P63" s="29">
        <v>2686707.9819999998</v>
      </c>
      <c r="Q63" s="29">
        <v>1252685.014</v>
      </c>
      <c r="R63" s="29" t="s">
        <v>514</v>
      </c>
      <c r="S63" s="29">
        <v>115</v>
      </c>
      <c r="T63" s="29" t="s">
        <v>518</v>
      </c>
      <c r="U63" s="29">
        <v>0</v>
      </c>
      <c r="V63" s="29" t="s">
        <v>519</v>
      </c>
      <c r="W63" s="29" t="s">
        <v>520</v>
      </c>
      <c r="X63" s="29" t="s">
        <v>347</v>
      </c>
    </row>
    <row r="64" spans="1:24" x14ac:dyDescent="0.25">
      <c r="A64" s="29" t="s">
        <v>161</v>
      </c>
      <c r="B64" s="29">
        <v>69</v>
      </c>
      <c r="C64" s="29" t="s">
        <v>234</v>
      </c>
      <c r="D64" s="29">
        <v>3115366</v>
      </c>
      <c r="E64" s="29">
        <v>0</v>
      </c>
      <c r="F64" s="29">
        <v>1025</v>
      </c>
      <c r="G64" s="29">
        <v>2686688.173</v>
      </c>
      <c r="H64" s="29">
        <v>1252703.0160000001</v>
      </c>
      <c r="I64" s="29">
        <v>909</v>
      </c>
      <c r="J64" s="29">
        <v>1003694</v>
      </c>
      <c r="K64" s="29" t="s">
        <v>512</v>
      </c>
      <c r="L64" s="175" t="s">
        <v>521</v>
      </c>
      <c r="M64" s="29">
        <v>8304</v>
      </c>
      <c r="N64" s="29" t="s">
        <v>234</v>
      </c>
      <c r="O64" s="29">
        <v>830400</v>
      </c>
      <c r="P64" s="29">
        <v>2686688.173</v>
      </c>
      <c r="Q64" s="29">
        <v>1252703.0160000001</v>
      </c>
      <c r="R64" s="29" t="s">
        <v>514</v>
      </c>
      <c r="S64" s="29">
        <v>150</v>
      </c>
      <c r="T64" s="29" t="s">
        <v>522</v>
      </c>
      <c r="U64" s="29">
        <v>0</v>
      </c>
      <c r="V64" s="29" t="s">
        <v>523</v>
      </c>
      <c r="W64" s="29" t="s">
        <v>524</v>
      </c>
      <c r="X64" s="29" t="s">
        <v>431</v>
      </c>
    </row>
    <row r="65" spans="1:24" x14ac:dyDescent="0.25">
      <c r="A65" s="29" t="s">
        <v>161</v>
      </c>
      <c r="B65" s="29">
        <v>69</v>
      </c>
      <c r="C65" s="29" t="s">
        <v>234</v>
      </c>
      <c r="D65" s="29">
        <v>3115404</v>
      </c>
      <c r="E65" s="29">
        <v>0</v>
      </c>
      <c r="F65" s="29">
        <v>1025</v>
      </c>
      <c r="G65" s="29">
        <v>2686686.2080000001</v>
      </c>
      <c r="H65" s="29">
        <v>1252702.9369999999</v>
      </c>
      <c r="I65" s="29">
        <v>909</v>
      </c>
      <c r="J65" s="29">
        <v>1003694</v>
      </c>
      <c r="K65" s="29" t="s">
        <v>512</v>
      </c>
      <c r="L65" s="175" t="s">
        <v>521</v>
      </c>
      <c r="M65" s="29">
        <v>8304</v>
      </c>
      <c r="N65" s="29" t="s">
        <v>234</v>
      </c>
      <c r="O65" s="29">
        <v>830400</v>
      </c>
      <c r="P65" s="29">
        <v>2686686.2080000001</v>
      </c>
      <c r="Q65" s="29">
        <v>1252702.9369999999</v>
      </c>
      <c r="R65" s="29" t="s">
        <v>514</v>
      </c>
      <c r="S65" s="29">
        <v>150</v>
      </c>
      <c r="T65" s="29" t="s">
        <v>525</v>
      </c>
      <c r="U65" s="29">
        <v>0</v>
      </c>
      <c r="V65" s="29" t="s">
        <v>526</v>
      </c>
      <c r="W65" s="29" t="s">
        <v>527</v>
      </c>
      <c r="X65" s="29" t="s">
        <v>347</v>
      </c>
    </row>
    <row r="66" spans="1:24" x14ac:dyDescent="0.25">
      <c r="A66" s="29" t="s">
        <v>161</v>
      </c>
      <c r="B66" s="29">
        <v>72</v>
      </c>
      <c r="C66" s="29" t="s">
        <v>237</v>
      </c>
      <c r="D66" s="29">
        <v>192008125</v>
      </c>
      <c r="E66" s="29">
        <v>0</v>
      </c>
      <c r="F66" s="29">
        <v>1080</v>
      </c>
      <c r="G66" s="29">
        <v>2684479.51</v>
      </c>
      <c r="H66" s="29">
        <v>1259717.811</v>
      </c>
      <c r="I66" s="29">
        <v>904</v>
      </c>
      <c r="J66" s="29">
        <v>1003809</v>
      </c>
      <c r="K66" s="29" t="s">
        <v>5728</v>
      </c>
      <c r="L66" s="175" t="s">
        <v>418</v>
      </c>
      <c r="M66" s="29">
        <v>8185</v>
      </c>
      <c r="N66" s="29" t="s">
        <v>237</v>
      </c>
      <c r="O66" s="29">
        <v>818500</v>
      </c>
      <c r="R66" s="29" t="s">
        <v>5729</v>
      </c>
      <c r="S66" s="29">
        <v>101</v>
      </c>
      <c r="U66" s="29">
        <v>0</v>
      </c>
      <c r="V66" s="29" t="s">
        <v>604</v>
      </c>
      <c r="W66" s="29" t="s">
        <v>5730</v>
      </c>
      <c r="X66" s="29" t="s">
        <v>347</v>
      </c>
    </row>
    <row r="67" spans="1:24" x14ac:dyDescent="0.25">
      <c r="A67" s="29" t="s">
        <v>161</v>
      </c>
      <c r="B67" s="29">
        <v>72</v>
      </c>
      <c r="C67" s="29" t="s">
        <v>237</v>
      </c>
      <c r="D67" s="29">
        <v>210209124</v>
      </c>
      <c r="E67" s="29">
        <v>0</v>
      </c>
      <c r="F67" s="29">
        <v>1060</v>
      </c>
      <c r="G67" s="29">
        <v>2684450.443</v>
      </c>
      <c r="H67" s="29">
        <v>1259751.9890000001</v>
      </c>
      <c r="I67" s="29">
        <v>901</v>
      </c>
      <c r="J67" s="29">
        <v>1003809</v>
      </c>
      <c r="K67" s="29" t="s">
        <v>5728</v>
      </c>
      <c r="L67" s="175" t="s">
        <v>418</v>
      </c>
      <c r="M67" s="29">
        <v>8185</v>
      </c>
      <c r="N67" s="29" t="s">
        <v>237</v>
      </c>
      <c r="O67" s="29">
        <v>818500</v>
      </c>
      <c r="P67" s="29">
        <v>2684452.6150000002</v>
      </c>
      <c r="Q67" s="29">
        <v>1259752.1440000001</v>
      </c>
      <c r="S67" s="29">
        <v>150</v>
      </c>
      <c r="T67" s="29" t="s">
        <v>5731</v>
      </c>
      <c r="U67" s="29">
        <v>0</v>
      </c>
      <c r="V67" s="29" t="s">
        <v>5732</v>
      </c>
      <c r="W67" s="29" t="s">
        <v>4372</v>
      </c>
      <c r="X67" s="29" t="s">
        <v>347</v>
      </c>
    </row>
    <row r="68" spans="1:24" x14ac:dyDescent="0.25">
      <c r="A68" s="29" t="s">
        <v>161</v>
      </c>
      <c r="B68" s="29">
        <v>82</v>
      </c>
      <c r="C68" s="29" t="s">
        <v>239</v>
      </c>
      <c r="D68" s="29">
        <v>3016345</v>
      </c>
      <c r="E68" s="29">
        <v>0</v>
      </c>
      <c r="F68" s="29">
        <v>1030</v>
      </c>
      <c r="G68" s="29">
        <v>2672820.466</v>
      </c>
      <c r="H68" s="29">
        <v>1258097.456</v>
      </c>
      <c r="I68" s="29">
        <v>909</v>
      </c>
      <c r="J68" s="29">
        <v>1003922</v>
      </c>
      <c r="K68" s="29" t="s">
        <v>528</v>
      </c>
      <c r="L68" s="175" t="s">
        <v>529</v>
      </c>
      <c r="M68" s="29">
        <v>8113</v>
      </c>
      <c r="N68" s="29" t="s">
        <v>239</v>
      </c>
      <c r="O68" s="29">
        <v>811300</v>
      </c>
      <c r="P68" s="29">
        <v>2672820.466</v>
      </c>
      <c r="Q68" s="29">
        <v>1258097.456</v>
      </c>
      <c r="R68" s="29" t="s">
        <v>530</v>
      </c>
      <c r="S68" s="29">
        <v>115</v>
      </c>
      <c r="T68" s="29" t="s">
        <v>531</v>
      </c>
      <c r="U68" s="29">
        <v>0</v>
      </c>
      <c r="V68" s="29" t="s">
        <v>461</v>
      </c>
      <c r="W68" s="29" t="s">
        <v>532</v>
      </c>
      <c r="X68" s="29" t="s">
        <v>431</v>
      </c>
    </row>
    <row r="69" spans="1:24" x14ac:dyDescent="0.25">
      <c r="A69" s="29" t="s">
        <v>161</v>
      </c>
      <c r="B69" s="29">
        <v>82</v>
      </c>
      <c r="C69" s="29" t="s">
        <v>239</v>
      </c>
      <c r="D69" s="29">
        <v>3016344</v>
      </c>
      <c r="E69" s="29">
        <v>0</v>
      </c>
      <c r="F69" s="29">
        <v>1025</v>
      </c>
      <c r="G69" s="29">
        <v>2672811.6809999999</v>
      </c>
      <c r="H69" s="29">
        <v>1258099.9580000001</v>
      </c>
      <c r="I69" s="29">
        <v>909</v>
      </c>
      <c r="J69" s="29">
        <v>1003922</v>
      </c>
      <c r="K69" s="29" t="s">
        <v>528</v>
      </c>
      <c r="L69" s="175" t="s">
        <v>529</v>
      </c>
      <c r="M69" s="29">
        <v>8113</v>
      </c>
      <c r="N69" s="29" t="s">
        <v>239</v>
      </c>
      <c r="O69" s="29">
        <v>811300</v>
      </c>
      <c r="P69" s="29">
        <v>2672811.6809999999</v>
      </c>
      <c r="Q69" s="29">
        <v>1258099.9580000001</v>
      </c>
      <c r="S69" s="29">
        <v>150</v>
      </c>
      <c r="T69" s="29" t="s">
        <v>533</v>
      </c>
      <c r="U69" s="29">
        <v>0</v>
      </c>
      <c r="V69" s="29" t="s">
        <v>534</v>
      </c>
      <c r="W69" s="29" t="s">
        <v>535</v>
      </c>
      <c r="X69" s="29" t="s">
        <v>431</v>
      </c>
    </row>
    <row r="70" spans="1:24" x14ac:dyDescent="0.25">
      <c r="A70" s="29" t="s">
        <v>161</v>
      </c>
      <c r="B70" s="29">
        <v>82</v>
      </c>
      <c r="C70" s="29" t="s">
        <v>239</v>
      </c>
      <c r="D70" s="29">
        <v>3016335</v>
      </c>
      <c r="E70" s="29">
        <v>0</v>
      </c>
      <c r="F70" s="29">
        <v>1030</v>
      </c>
      <c r="G70" s="29">
        <v>2672778.929</v>
      </c>
      <c r="H70" s="29">
        <v>1258061.9950000001</v>
      </c>
      <c r="I70" s="29">
        <v>909</v>
      </c>
      <c r="J70" s="29">
        <v>1003922</v>
      </c>
      <c r="K70" s="29" t="s">
        <v>528</v>
      </c>
      <c r="L70" s="175" t="s">
        <v>536</v>
      </c>
      <c r="M70" s="29">
        <v>8113</v>
      </c>
      <c r="N70" s="29" t="s">
        <v>239</v>
      </c>
      <c r="O70" s="29">
        <v>811300</v>
      </c>
      <c r="P70" s="29">
        <v>2672778.929</v>
      </c>
      <c r="Q70" s="29">
        <v>1258061.9950000001</v>
      </c>
      <c r="R70" s="29" t="s">
        <v>530</v>
      </c>
      <c r="S70" s="29">
        <v>115</v>
      </c>
      <c r="T70" s="29" t="s">
        <v>537</v>
      </c>
      <c r="U70" s="29">
        <v>0</v>
      </c>
      <c r="V70" s="29" t="s">
        <v>538</v>
      </c>
      <c r="W70" s="29" t="s">
        <v>539</v>
      </c>
      <c r="X70" s="29" t="s">
        <v>431</v>
      </c>
    </row>
    <row r="71" spans="1:24" x14ac:dyDescent="0.25">
      <c r="A71" s="29" t="s">
        <v>161</v>
      </c>
      <c r="B71" s="29">
        <v>82</v>
      </c>
      <c r="C71" s="29" t="s">
        <v>239</v>
      </c>
      <c r="D71" s="29">
        <v>3016320</v>
      </c>
      <c r="E71" s="29">
        <v>0</v>
      </c>
      <c r="F71" s="29">
        <v>1025</v>
      </c>
      <c r="G71" s="29">
        <v>2672778.0619999999</v>
      </c>
      <c r="H71" s="29">
        <v>1258066.676</v>
      </c>
      <c r="I71" s="29">
        <v>909</v>
      </c>
      <c r="J71" s="29">
        <v>1003922</v>
      </c>
      <c r="K71" s="29" t="s">
        <v>528</v>
      </c>
      <c r="L71" s="175" t="s">
        <v>536</v>
      </c>
      <c r="M71" s="29">
        <v>8113</v>
      </c>
      <c r="N71" s="29" t="s">
        <v>239</v>
      </c>
      <c r="O71" s="29">
        <v>811300</v>
      </c>
      <c r="P71" s="29">
        <v>2672778.0619999999</v>
      </c>
      <c r="Q71" s="29">
        <v>1258066.676</v>
      </c>
      <c r="R71" s="29" t="s">
        <v>540</v>
      </c>
      <c r="S71" s="29">
        <v>115</v>
      </c>
      <c r="T71" s="29" t="s">
        <v>541</v>
      </c>
      <c r="U71" s="29">
        <v>0</v>
      </c>
      <c r="V71" s="29" t="s">
        <v>542</v>
      </c>
      <c r="W71" s="29" t="s">
        <v>543</v>
      </c>
      <c r="X71" s="29" t="s">
        <v>431</v>
      </c>
    </row>
    <row r="72" spans="1:24" x14ac:dyDescent="0.25">
      <c r="A72" s="29" t="s">
        <v>161</v>
      </c>
      <c r="B72" s="29">
        <v>84</v>
      </c>
      <c r="C72" s="29" t="s">
        <v>241</v>
      </c>
      <c r="D72" s="29">
        <v>210263250</v>
      </c>
      <c r="E72" s="29">
        <v>0</v>
      </c>
      <c r="F72" s="29">
        <v>1080</v>
      </c>
      <c r="G72" s="29">
        <v>2675149.8969999999</v>
      </c>
      <c r="H72" s="29">
        <v>1254650.4110000001</v>
      </c>
      <c r="I72" s="29">
        <v>901</v>
      </c>
      <c r="J72" s="29">
        <v>1004031</v>
      </c>
      <c r="K72" s="29" t="s">
        <v>544</v>
      </c>
      <c r="L72" s="175" t="s">
        <v>545</v>
      </c>
      <c r="M72" s="29">
        <v>8108</v>
      </c>
      <c r="N72" s="29" t="s">
        <v>241</v>
      </c>
      <c r="O72" s="29">
        <v>810800</v>
      </c>
      <c r="P72" s="29">
        <v>2675173.3739999998</v>
      </c>
      <c r="Q72" s="29">
        <v>1254641.649</v>
      </c>
      <c r="R72" s="29" t="s">
        <v>482</v>
      </c>
      <c r="S72" s="29">
        <v>101</v>
      </c>
      <c r="T72" s="29" t="s">
        <v>546</v>
      </c>
      <c r="U72" s="29">
        <v>0</v>
      </c>
      <c r="V72" s="29" t="s">
        <v>547</v>
      </c>
      <c r="W72" s="29" t="s">
        <v>548</v>
      </c>
      <c r="X72" s="29" t="s">
        <v>347</v>
      </c>
    </row>
    <row r="73" spans="1:24" x14ac:dyDescent="0.25">
      <c r="A73" s="29" t="s">
        <v>161</v>
      </c>
      <c r="B73" s="29">
        <v>84</v>
      </c>
      <c r="C73" s="29" t="s">
        <v>241</v>
      </c>
      <c r="D73" s="29">
        <v>191912341</v>
      </c>
      <c r="E73" s="29">
        <v>0</v>
      </c>
      <c r="F73" s="29">
        <v>1080</v>
      </c>
      <c r="G73" s="29">
        <v>2675163</v>
      </c>
      <c r="H73" s="29">
        <v>1254647</v>
      </c>
      <c r="I73" s="29">
        <v>905</v>
      </c>
      <c r="J73" s="29">
        <v>1004031</v>
      </c>
      <c r="K73" s="29" t="s">
        <v>544</v>
      </c>
      <c r="L73" s="175" t="s">
        <v>545</v>
      </c>
      <c r="M73" s="29">
        <v>8108</v>
      </c>
      <c r="N73" s="29" t="s">
        <v>241</v>
      </c>
      <c r="O73" s="29">
        <v>810800</v>
      </c>
      <c r="R73" s="29" t="s">
        <v>482</v>
      </c>
      <c r="S73" s="29">
        <v>101</v>
      </c>
      <c r="T73" s="29" t="s">
        <v>546</v>
      </c>
      <c r="U73" s="29">
        <v>0</v>
      </c>
      <c r="V73" s="29" t="s">
        <v>547</v>
      </c>
      <c r="W73" s="29" t="s">
        <v>548</v>
      </c>
      <c r="X73" s="29" t="s">
        <v>347</v>
      </c>
    </row>
    <row r="74" spans="1:24" x14ac:dyDescent="0.25">
      <c r="A74" s="29" t="s">
        <v>161</v>
      </c>
      <c r="B74" s="29">
        <v>84</v>
      </c>
      <c r="C74" s="29" t="s">
        <v>241</v>
      </c>
      <c r="D74" s="29">
        <v>29503</v>
      </c>
      <c r="E74" s="29">
        <v>0</v>
      </c>
      <c r="F74" s="29">
        <v>1040</v>
      </c>
      <c r="G74" s="29">
        <v>2675010.0440000002</v>
      </c>
      <c r="H74" s="29">
        <v>1255585.7709999999</v>
      </c>
      <c r="I74" s="29">
        <v>905</v>
      </c>
      <c r="J74" s="29">
        <v>1004037</v>
      </c>
      <c r="K74" s="29" t="s">
        <v>389</v>
      </c>
      <c r="L74" s="175" t="s">
        <v>549</v>
      </c>
      <c r="M74" s="29">
        <v>8108</v>
      </c>
      <c r="N74" s="29" t="s">
        <v>241</v>
      </c>
      <c r="O74" s="29">
        <v>810800</v>
      </c>
      <c r="P74" s="29">
        <v>2674984.827</v>
      </c>
      <c r="Q74" s="29">
        <v>1255570.5719999999</v>
      </c>
      <c r="R74" s="29" t="s">
        <v>550</v>
      </c>
      <c r="S74" s="29">
        <v>115</v>
      </c>
      <c r="T74" s="29" t="s">
        <v>551</v>
      </c>
      <c r="U74" s="29">
        <v>0</v>
      </c>
      <c r="V74" s="29" t="s">
        <v>552</v>
      </c>
      <c r="W74" s="29" t="s">
        <v>553</v>
      </c>
      <c r="X74" s="29" t="s">
        <v>431</v>
      </c>
    </row>
    <row r="75" spans="1:24" x14ac:dyDescent="0.25">
      <c r="A75" s="29" t="s">
        <v>161</v>
      </c>
      <c r="B75" s="29">
        <v>84</v>
      </c>
      <c r="C75" s="29" t="s">
        <v>241</v>
      </c>
      <c r="D75" s="29">
        <v>210262945</v>
      </c>
      <c r="E75" s="29">
        <v>0</v>
      </c>
      <c r="F75" s="29">
        <v>1060</v>
      </c>
      <c r="G75" s="29">
        <v>2675010.0440000002</v>
      </c>
      <c r="H75" s="29">
        <v>1255585.7709999999</v>
      </c>
      <c r="I75" s="29">
        <v>909</v>
      </c>
      <c r="J75" s="29">
        <v>1004037</v>
      </c>
      <c r="K75" s="29" t="s">
        <v>389</v>
      </c>
      <c r="L75" s="175" t="s">
        <v>549</v>
      </c>
      <c r="M75" s="29">
        <v>8108</v>
      </c>
      <c r="N75" s="29" t="s">
        <v>241</v>
      </c>
      <c r="O75" s="29">
        <v>810800</v>
      </c>
      <c r="P75" s="29">
        <v>2675010.0440000002</v>
      </c>
      <c r="Q75" s="29">
        <v>1255585.7709999999</v>
      </c>
      <c r="S75" s="29">
        <v>115</v>
      </c>
      <c r="T75" s="29" t="s">
        <v>551</v>
      </c>
      <c r="U75" s="29">
        <v>0</v>
      </c>
      <c r="V75" s="29" t="s">
        <v>552</v>
      </c>
      <c r="W75" s="29" t="s">
        <v>553</v>
      </c>
      <c r="X75" s="29" t="s">
        <v>347</v>
      </c>
    </row>
    <row r="76" spans="1:24" x14ac:dyDescent="0.25">
      <c r="A76" s="29" t="s">
        <v>161</v>
      </c>
      <c r="B76" s="29">
        <v>90</v>
      </c>
      <c r="C76" s="29" t="s">
        <v>247</v>
      </c>
      <c r="D76" s="29">
        <v>210208066</v>
      </c>
      <c r="E76" s="29">
        <v>0</v>
      </c>
      <c r="F76" s="29">
        <v>1060</v>
      </c>
      <c r="G76" s="29">
        <v>2680164.1690000002</v>
      </c>
      <c r="H76" s="29">
        <v>1257611.223</v>
      </c>
      <c r="I76" s="29">
        <v>909</v>
      </c>
      <c r="J76" s="29">
        <v>1004366</v>
      </c>
      <c r="K76" s="29" t="s">
        <v>370</v>
      </c>
      <c r="L76" s="175" t="s">
        <v>554</v>
      </c>
      <c r="M76" s="29">
        <v>8156</v>
      </c>
      <c r="N76" s="29" t="s">
        <v>371</v>
      </c>
      <c r="O76" s="29">
        <v>815600</v>
      </c>
      <c r="P76" s="29">
        <v>2680164.1690000002</v>
      </c>
      <c r="Q76" s="29">
        <v>1257611.223</v>
      </c>
      <c r="R76" s="29" t="s">
        <v>555</v>
      </c>
      <c r="S76" s="29">
        <v>115</v>
      </c>
      <c r="T76" s="29" t="s">
        <v>556</v>
      </c>
      <c r="U76" s="29">
        <v>0</v>
      </c>
      <c r="V76" s="29" t="s">
        <v>557</v>
      </c>
      <c r="W76" s="29" t="s">
        <v>558</v>
      </c>
      <c r="X76" s="29" t="s">
        <v>347</v>
      </c>
    </row>
    <row r="77" spans="1:24" x14ac:dyDescent="0.25">
      <c r="A77" s="29" t="s">
        <v>161</v>
      </c>
      <c r="B77" s="29">
        <v>90</v>
      </c>
      <c r="C77" s="29" t="s">
        <v>247</v>
      </c>
      <c r="D77" s="29">
        <v>32867</v>
      </c>
      <c r="E77" s="29">
        <v>0</v>
      </c>
      <c r="F77" s="29">
        <v>1040</v>
      </c>
      <c r="G77" s="29">
        <v>2680164.1690000002</v>
      </c>
      <c r="H77" s="29">
        <v>1257611.223</v>
      </c>
      <c r="I77" s="29">
        <v>909</v>
      </c>
      <c r="J77" s="29">
        <v>1004366</v>
      </c>
      <c r="K77" s="29" t="s">
        <v>370</v>
      </c>
      <c r="L77" s="175" t="s">
        <v>554</v>
      </c>
      <c r="M77" s="29">
        <v>8156</v>
      </c>
      <c r="N77" s="29" t="s">
        <v>371</v>
      </c>
      <c r="O77" s="29">
        <v>815600</v>
      </c>
      <c r="P77" s="29">
        <v>2680164.1690000002</v>
      </c>
      <c r="Q77" s="29">
        <v>1257611.223</v>
      </c>
      <c r="S77" s="29">
        <v>115</v>
      </c>
      <c r="T77" s="29" t="s">
        <v>559</v>
      </c>
      <c r="U77" s="29">
        <v>0</v>
      </c>
      <c r="V77" s="29" t="s">
        <v>560</v>
      </c>
      <c r="W77" s="29" t="s">
        <v>561</v>
      </c>
      <c r="X77" s="29" t="s">
        <v>431</v>
      </c>
    </row>
    <row r="78" spans="1:24" x14ac:dyDescent="0.25">
      <c r="A78" s="29" t="s">
        <v>161</v>
      </c>
      <c r="B78" s="29">
        <v>96</v>
      </c>
      <c r="C78" s="29" t="s">
        <v>253</v>
      </c>
      <c r="D78" s="29">
        <v>210291995</v>
      </c>
      <c r="E78" s="29">
        <v>0</v>
      </c>
      <c r="F78" s="29">
        <v>1080</v>
      </c>
      <c r="G78" s="29">
        <v>2678485.61</v>
      </c>
      <c r="H78" s="29">
        <v>1255282.28</v>
      </c>
      <c r="I78" s="29">
        <v>905</v>
      </c>
      <c r="J78" s="29">
        <v>1004734</v>
      </c>
      <c r="K78" s="29" t="s">
        <v>343</v>
      </c>
      <c r="L78" s="175" t="s">
        <v>549</v>
      </c>
      <c r="M78" s="29">
        <v>8105</v>
      </c>
      <c r="N78" s="29" t="s">
        <v>373</v>
      </c>
      <c r="O78" s="29">
        <v>810502</v>
      </c>
      <c r="R78" s="29" t="s">
        <v>479</v>
      </c>
      <c r="S78" s="29">
        <v>101</v>
      </c>
      <c r="T78" s="29" t="s">
        <v>562</v>
      </c>
      <c r="U78" s="29">
        <v>0</v>
      </c>
      <c r="V78" s="29" t="s">
        <v>563</v>
      </c>
      <c r="W78" s="29" t="s">
        <v>564</v>
      </c>
      <c r="X78" s="29" t="s">
        <v>347</v>
      </c>
    </row>
    <row r="79" spans="1:24" x14ac:dyDescent="0.25">
      <c r="A79" s="29" t="s">
        <v>161</v>
      </c>
      <c r="B79" s="29">
        <v>96</v>
      </c>
      <c r="C79" s="29" t="s">
        <v>253</v>
      </c>
      <c r="D79" s="29">
        <v>210194481</v>
      </c>
      <c r="E79" s="29">
        <v>0</v>
      </c>
      <c r="F79" s="29">
        <v>1060</v>
      </c>
      <c r="G79" s="29">
        <v>2678486.318</v>
      </c>
      <c r="H79" s="29">
        <v>1255282.1410000001</v>
      </c>
      <c r="I79" s="29">
        <v>901</v>
      </c>
      <c r="J79" s="29">
        <v>1004734</v>
      </c>
      <c r="K79" s="29" t="s">
        <v>343</v>
      </c>
      <c r="L79" s="175" t="s">
        <v>549</v>
      </c>
      <c r="M79" s="29">
        <v>8105</v>
      </c>
      <c r="N79" s="29" t="s">
        <v>373</v>
      </c>
      <c r="O79" s="29">
        <v>810502</v>
      </c>
      <c r="P79" s="29">
        <v>2678485.3879999998</v>
      </c>
      <c r="Q79" s="29">
        <v>1255280.2150000001</v>
      </c>
      <c r="S79" s="29">
        <v>150</v>
      </c>
      <c r="T79" s="29" t="s">
        <v>565</v>
      </c>
      <c r="U79" s="29">
        <v>0</v>
      </c>
      <c r="V79" s="29" t="s">
        <v>566</v>
      </c>
      <c r="W79" s="29" t="s">
        <v>567</v>
      </c>
      <c r="X79" s="29" t="s">
        <v>347</v>
      </c>
    </row>
    <row r="80" spans="1:24" x14ac:dyDescent="0.25">
      <c r="A80" s="29" t="s">
        <v>161</v>
      </c>
      <c r="B80" s="29">
        <v>97</v>
      </c>
      <c r="C80" s="29" t="s">
        <v>254</v>
      </c>
      <c r="D80" s="29">
        <v>210088367</v>
      </c>
      <c r="E80" s="29">
        <v>0</v>
      </c>
      <c r="F80" s="29">
        <v>1060</v>
      </c>
      <c r="G80" s="29">
        <v>2684179.9219999998</v>
      </c>
      <c r="H80" s="29">
        <v>1254400.3970000001</v>
      </c>
      <c r="I80" s="29">
        <v>909</v>
      </c>
      <c r="J80" s="29">
        <v>2031433</v>
      </c>
      <c r="K80" s="29" t="s">
        <v>568</v>
      </c>
      <c r="L80" s="175" t="s">
        <v>569</v>
      </c>
      <c r="M80" s="29">
        <v>8152</v>
      </c>
      <c r="N80" s="29" t="s">
        <v>491</v>
      </c>
      <c r="O80" s="29">
        <v>815200</v>
      </c>
      <c r="P80" s="29">
        <v>2684179.9219999998</v>
      </c>
      <c r="Q80" s="29">
        <v>1254400.3970000001</v>
      </c>
      <c r="R80" s="29" t="s">
        <v>570</v>
      </c>
      <c r="S80" s="29">
        <v>115</v>
      </c>
      <c r="T80" s="29" t="s">
        <v>2696</v>
      </c>
      <c r="U80" s="29">
        <v>0</v>
      </c>
      <c r="V80" s="29" t="s">
        <v>571</v>
      </c>
      <c r="W80" s="29" t="s">
        <v>572</v>
      </c>
      <c r="X80" s="29" t="s">
        <v>347</v>
      </c>
    </row>
    <row r="81" spans="1:24" x14ac:dyDescent="0.25">
      <c r="A81" s="29" t="s">
        <v>161</v>
      </c>
      <c r="B81" s="29">
        <v>97</v>
      </c>
      <c r="C81" s="29" t="s">
        <v>254</v>
      </c>
      <c r="D81" s="29">
        <v>210088379</v>
      </c>
      <c r="E81" s="29">
        <v>0</v>
      </c>
      <c r="F81" s="29">
        <v>1060</v>
      </c>
      <c r="G81" s="29">
        <v>2684179.9219999998</v>
      </c>
      <c r="H81" s="29">
        <v>1254400.3970000001</v>
      </c>
      <c r="I81" s="29">
        <v>905</v>
      </c>
      <c r="J81" s="29">
        <v>2031433</v>
      </c>
      <c r="K81" s="29" t="s">
        <v>568</v>
      </c>
      <c r="L81" s="175" t="s">
        <v>569</v>
      </c>
      <c r="M81" s="29">
        <v>8152</v>
      </c>
      <c r="N81" s="29" t="s">
        <v>491</v>
      </c>
      <c r="O81" s="29">
        <v>815200</v>
      </c>
      <c r="R81" s="29" t="s">
        <v>573</v>
      </c>
      <c r="S81" s="29">
        <v>115</v>
      </c>
      <c r="T81" s="29" t="s">
        <v>2696</v>
      </c>
      <c r="U81" s="29">
        <v>0</v>
      </c>
      <c r="V81" s="29" t="s">
        <v>571</v>
      </c>
      <c r="W81" s="29" t="s">
        <v>574</v>
      </c>
      <c r="X81" s="29" t="s">
        <v>347</v>
      </c>
    </row>
    <row r="82" spans="1:24" x14ac:dyDescent="0.25">
      <c r="A82" s="29" t="s">
        <v>161</v>
      </c>
      <c r="B82" s="29">
        <v>97</v>
      </c>
      <c r="C82" s="29" t="s">
        <v>254</v>
      </c>
      <c r="D82" s="29">
        <v>2273332</v>
      </c>
      <c r="E82" s="29">
        <v>0</v>
      </c>
      <c r="F82" s="29">
        <v>1060</v>
      </c>
      <c r="G82" s="29">
        <v>2684179.9219999998</v>
      </c>
      <c r="H82" s="29">
        <v>1254400.3970000001</v>
      </c>
      <c r="I82" s="29">
        <v>909</v>
      </c>
      <c r="J82" s="29">
        <v>2031433</v>
      </c>
      <c r="K82" s="29" t="s">
        <v>568</v>
      </c>
      <c r="L82" s="175" t="s">
        <v>569</v>
      </c>
      <c r="M82" s="29">
        <v>8152</v>
      </c>
      <c r="N82" s="29" t="s">
        <v>491</v>
      </c>
      <c r="O82" s="29">
        <v>815200</v>
      </c>
      <c r="P82" s="29">
        <v>2684179.9219999998</v>
      </c>
      <c r="Q82" s="29">
        <v>1254400.3970000001</v>
      </c>
      <c r="R82" s="29" t="s">
        <v>575</v>
      </c>
      <c r="S82" s="29">
        <v>115</v>
      </c>
      <c r="T82" s="29" t="s">
        <v>2696</v>
      </c>
      <c r="U82" s="29">
        <v>0</v>
      </c>
      <c r="V82" s="29" t="s">
        <v>571</v>
      </c>
      <c r="W82" s="29" t="s">
        <v>576</v>
      </c>
      <c r="X82" s="29" t="s">
        <v>431</v>
      </c>
    </row>
    <row r="83" spans="1:24" x14ac:dyDescent="0.25">
      <c r="A83" s="29" t="s">
        <v>161</v>
      </c>
      <c r="B83" s="29">
        <v>97</v>
      </c>
      <c r="C83" s="29" t="s">
        <v>254</v>
      </c>
      <c r="D83" s="29">
        <v>210088380</v>
      </c>
      <c r="E83" s="29">
        <v>0</v>
      </c>
      <c r="F83" s="29">
        <v>1060</v>
      </c>
      <c r="G83" s="29">
        <v>2684179.9219999998</v>
      </c>
      <c r="H83" s="29">
        <v>1254400.3970000001</v>
      </c>
      <c r="I83" s="29">
        <v>909</v>
      </c>
      <c r="J83" s="29">
        <v>2031433</v>
      </c>
      <c r="K83" s="29" t="s">
        <v>568</v>
      </c>
      <c r="L83" s="175" t="s">
        <v>569</v>
      </c>
      <c r="M83" s="29">
        <v>8152</v>
      </c>
      <c r="N83" s="29" t="s">
        <v>491</v>
      </c>
      <c r="O83" s="29">
        <v>815200</v>
      </c>
      <c r="P83" s="29">
        <v>2684179.9219999998</v>
      </c>
      <c r="Q83" s="29">
        <v>1254400.3970000001</v>
      </c>
      <c r="R83" s="29" t="s">
        <v>577</v>
      </c>
      <c r="S83" s="29">
        <v>115</v>
      </c>
      <c r="T83" s="29" t="s">
        <v>2696</v>
      </c>
      <c r="U83" s="29">
        <v>0</v>
      </c>
      <c r="V83" s="29" t="s">
        <v>571</v>
      </c>
      <c r="W83" s="29" t="s">
        <v>578</v>
      </c>
      <c r="X83" s="29" t="s">
        <v>347</v>
      </c>
    </row>
    <row r="84" spans="1:24" x14ac:dyDescent="0.25">
      <c r="A84" s="29" t="s">
        <v>161</v>
      </c>
      <c r="B84" s="29">
        <v>97</v>
      </c>
      <c r="C84" s="29" t="s">
        <v>254</v>
      </c>
      <c r="D84" s="29">
        <v>210088113</v>
      </c>
      <c r="E84" s="29">
        <v>0</v>
      </c>
      <c r="F84" s="29">
        <v>1060</v>
      </c>
      <c r="G84" s="29">
        <v>2684179.9219999998</v>
      </c>
      <c r="H84" s="29">
        <v>1254400.3970000001</v>
      </c>
      <c r="I84" s="29">
        <v>909</v>
      </c>
      <c r="J84" s="29">
        <v>2031433</v>
      </c>
      <c r="K84" s="29" t="s">
        <v>568</v>
      </c>
      <c r="L84" s="175" t="s">
        <v>569</v>
      </c>
      <c r="M84" s="29">
        <v>8152</v>
      </c>
      <c r="N84" s="29" t="s">
        <v>491</v>
      </c>
      <c r="O84" s="29">
        <v>815200</v>
      </c>
      <c r="P84" s="29">
        <v>2684179.9219999998</v>
      </c>
      <c r="Q84" s="29">
        <v>1254400.3970000001</v>
      </c>
      <c r="R84" s="29" t="s">
        <v>414</v>
      </c>
      <c r="S84" s="29">
        <v>115</v>
      </c>
      <c r="T84" s="29" t="s">
        <v>2696</v>
      </c>
      <c r="U84" s="29">
        <v>0</v>
      </c>
      <c r="V84" s="29" t="s">
        <v>571</v>
      </c>
      <c r="W84" s="29" t="s">
        <v>579</v>
      </c>
      <c r="X84" s="29" t="s">
        <v>347</v>
      </c>
    </row>
    <row r="85" spans="1:24" x14ac:dyDescent="0.25">
      <c r="A85" s="29" t="s">
        <v>161</v>
      </c>
      <c r="B85" s="29">
        <v>97</v>
      </c>
      <c r="C85" s="29" t="s">
        <v>254</v>
      </c>
      <c r="D85" s="29">
        <v>210088172</v>
      </c>
      <c r="E85" s="29">
        <v>0</v>
      </c>
      <c r="F85" s="29">
        <v>1060</v>
      </c>
      <c r="G85" s="29">
        <v>2684179.9219999998</v>
      </c>
      <c r="H85" s="29">
        <v>1254400.3970000001</v>
      </c>
      <c r="I85" s="29">
        <v>909</v>
      </c>
      <c r="J85" s="29">
        <v>2031433</v>
      </c>
      <c r="K85" s="29" t="s">
        <v>568</v>
      </c>
      <c r="L85" s="175" t="s">
        <v>569</v>
      </c>
      <c r="M85" s="29">
        <v>8152</v>
      </c>
      <c r="N85" s="29" t="s">
        <v>491</v>
      </c>
      <c r="O85" s="29">
        <v>815200</v>
      </c>
      <c r="P85" s="29">
        <v>2684179.9219999998</v>
      </c>
      <c r="Q85" s="29">
        <v>1254400.3970000001</v>
      </c>
      <c r="S85" s="29">
        <v>115</v>
      </c>
      <c r="T85" s="29" t="s">
        <v>2696</v>
      </c>
      <c r="U85" s="29">
        <v>0</v>
      </c>
      <c r="V85" s="29" t="s">
        <v>571</v>
      </c>
      <c r="W85" s="29" t="s">
        <v>580</v>
      </c>
      <c r="X85" s="29" t="s">
        <v>431</v>
      </c>
    </row>
    <row r="86" spans="1:24" x14ac:dyDescent="0.25">
      <c r="A86" s="29" t="s">
        <v>161</v>
      </c>
      <c r="B86" s="29">
        <v>97</v>
      </c>
      <c r="C86" s="29" t="s">
        <v>254</v>
      </c>
      <c r="D86" s="29">
        <v>2273378</v>
      </c>
      <c r="E86" s="29">
        <v>0</v>
      </c>
      <c r="F86" s="29">
        <v>1040</v>
      </c>
      <c r="G86" s="29">
        <v>2683102.5210000002</v>
      </c>
      <c r="H86" s="29">
        <v>1255978.73</v>
      </c>
      <c r="I86" s="29">
        <v>909</v>
      </c>
      <c r="J86" s="29">
        <v>1004770</v>
      </c>
      <c r="K86" s="29" t="s">
        <v>2771</v>
      </c>
      <c r="L86" s="175" t="s">
        <v>2770</v>
      </c>
      <c r="M86" s="29">
        <v>8153</v>
      </c>
      <c r="N86" s="29" t="s">
        <v>254</v>
      </c>
      <c r="O86" s="29">
        <v>815300</v>
      </c>
      <c r="P86" s="29">
        <v>2683102.5210000002</v>
      </c>
      <c r="Q86" s="29">
        <v>1255978.73</v>
      </c>
      <c r="R86" s="29" t="s">
        <v>492</v>
      </c>
      <c r="S86" s="29">
        <v>115</v>
      </c>
      <c r="T86" s="29" t="s">
        <v>2772</v>
      </c>
      <c r="U86" s="29">
        <v>0</v>
      </c>
      <c r="V86" s="29" t="s">
        <v>2773</v>
      </c>
      <c r="W86" s="29" t="s">
        <v>2774</v>
      </c>
      <c r="X86" s="29" t="s">
        <v>431</v>
      </c>
    </row>
    <row r="87" spans="1:24" x14ac:dyDescent="0.25">
      <c r="A87" s="29" t="s">
        <v>161</v>
      </c>
      <c r="B87" s="29">
        <v>97</v>
      </c>
      <c r="C87" s="29" t="s">
        <v>254</v>
      </c>
      <c r="D87" s="29">
        <v>210222558</v>
      </c>
      <c r="E87" s="29">
        <v>0</v>
      </c>
      <c r="F87" s="29">
        <v>1040</v>
      </c>
      <c r="G87" s="29">
        <v>2683102.5210000002</v>
      </c>
      <c r="H87" s="29">
        <v>1255978.73</v>
      </c>
      <c r="I87" s="29">
        <v>909</v>
      </c>
      <c r="J87" s="29">
        <v>1004770</v>
      </c>
      <c r="K87" s="29" t="s">
        <v>2771</v>
      </c>
      <c r="L87" s="175" t="s">
        <v>2770</v>
      </c>
      <c r="M87" s="29">
        <v>8153</v>
      </c>
      <c r="N87" s="29" t="s">
        <v>254</v>
      </c>
      <c r="O87" s="29">
        <v>815300</v>
      </c>
      <c r="P87" s="29">
        <v>2683102.5210000002</v>
      </c>
      <c r="Q87" s="29">
        <v>1255978.73</v>
      </c>
      <c r="S87" s="29">
        <v>115</v>
      </c>
      <c r="T87" s="29" t="s">
        <v>2772</v>
      </c>
      <c r="U87" s="29">
        <v>0</v>
      </c>
      <c r="V87" s="29" t="s">
        <v>2773</v>
      </c>
      <c r="W87" s="29" t="s">
        <v>2774</v>
      </c>
      <c r="X87" s="29" t="s">
        <v>347</v>
      </c>
    </row>
    <row r="88" spans="1:24" x14ac:dyDescent="0.25">
      <c r="A88" s="29" t="s">
        <v>161</v>
      </c>
      <c r="B88" s="29">
        <v>97</v>
      </c>
      <c r="C88" s="29" t="s">
        <v>254</v>
      </c>
      <c r="D88" s="29">
        <v>191986196</v>
      </c>
      <c r="E88" s="29">
        <v>0</v>
      </c>
      <c r="F88" s="29">
        <v>1025</v>
      </c>
      <c r="G88" s="29">
        <v>2682327.5460000001</v>
      </c>
      <c r="H88" s="29">
        <v>1256335.344</v>
      </c>
      <c r="I88" s="29">
        <v>905</v>
      </c>
      <c r="J88" s="29">
        <v>1004798</v>
      </c>
      <c r="K88" s="29" t="s">
        <v>2440</v>
      </c>
      <c r="L88" s="175" t="s">
        <v>478</v>
      </c>
      <c r="M88" s="29">
        <v>8153</v>
      </c>
      <c r="N88" s="29" t="s">
        <v>254</v>
      </c>
      <c r="O88" s="29">
        <v>815300</v>
      </c>
      <c r="R88" s="29" t="s">
        <v>514</v>
      </c>
      <c r="S88" s="29">
        <v>115</v>
      </c>
      <c r="U88" s="29">
        <v>0</v>
      </c>
      <c r="V88" s="29" t="s">
        <v>2442</v>
      </c>
      <c r="W88" s="29" t="s">
        <v>2441</v>
      </c>
      <c r="X88" s="29" t="s">
        <v>347</v>
      </c>
    </row>
    <row r="89" spans="1:24" x14ac:dyDescent="0.25">
      <c r="A89" s="29" t="s">
        <v>161</v>
      </c>
      <c r="B89" s="29">
        <v>97</v>
      </c>
      <c r="C89" s="29" t="s">
        <v>254</v>
      </c>
      <c r="D89" s="29">
        <v>191961918</v>
      </c>
      <c r="E89" s="29">
        <v>0</v>
      </c>
      <c r="F89" s="29">
        <v>1025</v>
      </c>
      <c r="G89" s="29">
        <v>2682332</v>
      </c>
      <c r="H89" s="29">
        <v>1256332</v>
      </c>
      <c r="I89" s="29">
        <v>905</v>
      </c>
      <c r="J89" s="29">
        <v>1004798</v>
      </c>
      <c r="K89" s="29" t="s">
        <v>2440</v>
      </c>
      <c r="L89" s="175" t="s">
        <v>478</v>
      </c>
      <c r="M89" s="29">
        <v>8153</v>
      </c>
      <c r="N89" s="29" t="s">
        <v>254</v>
      </c>
      <c r="O89" s="29">
        <v>815300</v>
      </c>
      <c r="S89" s="29">
        <v>150</v>
      </c>
      <c r="U89" s="29">
        <v>0</v>
      </c>
      <c r="V89" s="29" t="s">
        <v>2442</v>
      </c>
      <c r="W89" s="29" t="s">
        <v>2441</v>
      </c>
      <c r="X89" s="29" t="s">
        <v>347</v>
      </c>
    </row>
    <row r="90" spans="1:24" x14ac:dyDescent="0.25">
      <c r="A90" s="29" t="s">
        <v>161</v>
      </c>
      <c r="B90" s="29">
        <v>97</v>
      </c>
      <c r="C90" s="29" t="s">
        <v>254</v>
      </c>
      <c r="D90" s="29">
        <v>210088163</v>
      </c>
      <c r="E90" s="29">
        <v>0</v>
      </c>
      <c r="F90" s="29">
        <v>1060</v>
      </c>
      <c r="G90" s="29">
        <v>2682381.6889999998</v>
      </c>
      <c r="H90" s="29">
        <v>1256178.388</v>
      </c>
      <c r="I90" s="29">
        <v>909</v>
      </c>
      <c r="J90" s="29">
        <v>1004801</v>
      </c>
      <c r="K90" s="29" t="s">
        <v>432</v>
      </c>
      <c r="L90" s="175" t="s">
        <v>342</v>
      </c>
      <c r="M90" s="29">
        <v>8153</v>
      </c>
      <c r="N90" s="29" t="s">
        <v>254</v>
      </c>
      <c r="O90" s="29">
        <v>815300</v>
      </c>
      <c r="P90" s="29">
        <v>2682381.6889999998</v>
      </c>
      <c r="Q90" s="29">
        <v>1256178.388</v>
      </c>
      <c r="R90" s="29" t="s">
        <v>581</v>
      </c>
      <c r="S90" s="29">
        <v>115</v>
      </c>
      <c r="T90" s="29" t="s">
        <v>582</v>
      </c>
      <c r="U90" s="29">
        <v>0</v>
      </c>
      <c r="V90" s="29" t="s">
        <v>583</v>
      </c>
      <c r="W90" s="29" t="s">
        <v>584</v>
      </c>
      <c r="X90" s="29" t="s">
        <v>431</v>
      </c>
    </row>
    <row r="91" spans="1:24" x14ac:dyDescent="0.25">
      <c r="A91" s="29" t="s">
        <v>161</v>
      </c>
      <c r="B91" s="29">
        <v>97</v>
      </c>
      <c r="C91" s="29" t="s">
        <v>254</v>
      </c>
      <c r="D91" s="29">
        <v>36183</v>
      </c>
      <c r="E91" s="29">
        <v>0</v>
      </c>
      <c r="F91" s="29">
        <v>1030</v>
      </c>
      <c r="G91" s="29">
        <v>2682385.2540000002</v>
      </c>
      <c r="H91" s="29">
        <v>1256174.4380000001</v>
      </c>
      <c r="I91" s="29">
        <v>909</v>
      </c>
      <c r="J91" s="29">
        <v>1004801</v>
      </c>
      <c r="K91" s="29" t="s">
        <v>432</v>
      </c>
      <c r="L91" s="175" t="s">
        <v>342</v>
      </c>
      <c r="M91" s="29">
        <v>8153</v>
      </c>
      <c r="N91" s="29" t="s">
        <v>254</v>
      </c>
      <c r="O91" s="29">
        <v>815300</v>
      </c>
      <c r="P91" s="29">
        <v>2682385.2540000002</v>
      </c>
      <c r="Q91" s="29">
        <v>1256174.4380000001</v>
      </c>
      <c r="R91" s="29" t="s">
        <v>585</v>
      </c>
      <c r="S91" s="29">
        <v>115</v>
      </c>
      <c r="T91" s="29" t="s">
        <v>586</v>
      </c>
      <c r="U91" s="29">
        <v>0</v>
      </c>
      <c r="V91" s="29" t="s">
        <v>587</v>
      </c>
      <c r="W91" s="29" t="s">
        <v>588</v>
      </c>
      <c r="X91" s="29" t="s">
        <v>431</v>
      </c>
    </row>
    <row r="92" spans="1:24" x14ac:dyDescent="0.25">
      <c r="A92" s="29" t="s">
        <v>161</v>
      </c>
      <c r="B92" s="29">
        <v>97</v>
      </c>
      <c r="C92" s="29" t="s">
        <v>254</v>
      </c>
      <c r="D92" s="29">
        <v>210202459</v>
      </c>
      <c r="E92" s="29">
        <v>0</v>
      </c>
      <c r="F92" s="29">
        <v>1060</v>
      </c>
      <c r="G92" s="29">
        <v>2682006.5860000001</v>
      </c>
      <c r="H92" s="29">
        <v>1257071.6329999999</v>
      </c>
      <c r="I92" s="29">
        <v>909</v>
      </c>
      <c r="J92" s="29">
        <v>1004817</v>
      </c>
      <c r="K92" s="29" t="s">
        <v>589</v>
      </c>
      <c r="L92" s="175" t="s">
        <v>478</v>
      </c>
      <c r="M92" s="29">
        <v>8153</v>
      </c>
      <c r="N92" s="29" t="s">
        <v>254</v>
      </c>
      <c r="O92" s="29">
        <v>815300</v>
      </c>
      <c r="P92" s="29">
        <v>2682006.5860000001</v>
      </c>
      <c r="Q92" s="29">
        <v>1257071.6329999999</v>
      </c>
      <c r="R92" s="29" t="s">
        <v>443</v>
      </c>
      <c r="S92" s="29">
        <v>115</v>
      </c>
      <c r="T92" s="29" t="s">
        <v>590</v>
      </c>
      <c r="U92" s="29">
        <v>0</v>
      </c>
      <c r="V92" s="29" t="s">
        <v>591</v>
      </c>
      <c r="W92" s="29" t="s">
        <v>592</v>
      </c>
      <c r="X92" s="29" t="s">
        <v>347</v>
      </c>
    </row>
    <row r="93" spans="1:24" x14ac:dyDescent="0.25">
      <c r="A93" s="29" t="s">
        <v>161</v>
      </c>
      <c r="B93" s="29">
        <v>97</v>
      </c>
      <c r="C93" s="29" t="s">
        <v>254</v>
      </c>
      <c r="D93" s="29">
        <v>2273324</v>
      </c>
      <c r="E93" s="29">
        <v>0</v>
      </c>
      <c r="F93" s="29">
        <v>1060</v>
      </c>
      <c r="G93" s="29">
        <v>2682006.5860000001</v>
      </c>
      <c r="H93" s="29">
        <v>1257071.6329999999</v>
      </c>
      <c r="I93" s="29">
        <v>909</v>
      </c>
      <c r="J93" s="29">
        <v>1004817</v>
      </c>
      <c r="K93" s="29" t="s">
        <v>589</v>
      </c>
      <c r="L93" s="175" t="s">
        <v>478</v>
      </c>
      <c r="M93" s="29">
        <v>8153</v>
      </c>
      <c r="N93" s="29" t="s">
        <v>254</v>
      </c>
      <c r="O93" s="29">
        <v>815300</v>
      </c>
      <c r="P93" s="29">
        <v>2682006.5860000001</v>
      </c>
      <c r="Q93" s="29">
        <v>1257071.6329999999</v>
      </c>
      <c r="S93" s="29">
        <v>115</v>
      </c>
      <c r="T93" s="29" t="s">
        <v>590</v>
      </c>
      <c r="U93" s="29">
        <v>0</v>
      </c>
      <c r="V93" s="29" t="s">
        <v>591</v>
      </c>
      <c r="W93" s="29" t="s">
        <v>593</v>
      </c>
      <c r="X93" s="29" t="s">
        <v>431</v>
      </c>
    </row>
    <row r="94" spans="1:24" x14ac:dyDescent="0.25">
      <c r="A94" s="29" t="s">
        <v>161</v>
      </c>
      <c r="B94" s="29">
        <v>111</v>
      </c>
      <c r="C94" s="29" t="s">
        <v>260</v>
      </c>
      <c r="D94" s="29">
        <v>210270934</v>
      </c>
      <c r="E94" s="29">
        <v>0</v>
      </c>
      <c r="F94" s="29">
        <v>1060</v>
      </c>
      <c r="G94" s="29">
        <v>2706844.074</v>
      </c>
      <c r="H94" s="29">
        <v>1242317.6310000001</v>
      </c>
      <c r="I94" s="29">
        <v>909</v>
      </c>
      <c r="J94" s="29">
        <v>2126320</v>
      </c>
      <c r="K94" s="29" t="s">
        <v>594</v>
      </c>
      <c r="L94" s="175" t="s">
        <v>368</v>
      </c>
      <c r="M94" s="29">
        <v>8340</v>
      </c>
      <c r="N94" s="29" t="s">
        <v>266</v>
      </c>
      <c r="O94" s="29">
        <v>834000</v>
      </c>
      <c r="P94" s="29">
        <v>2706844.074</v>
      </c>
      <c r="Q94" s="29">
        <v>1242317.6310000001</v>
      </c>
      <c r="S94" s="29">
        <v>101</v>
      </c>
      <c r="T94" s="29" t="s">
        <v>595</v>
      </c>
      <c r="U94" s="29">
        <v>0</v>
      </c>
      <c r="V94" s="29" t="s">
        <v>596</v>
      </c>
      <c r="W94" s="29" t="s">
        <v>597</v>
      </c>
      <c r="X94" s="29" t="s">
        <v>347</v>
      </c>
    </row>
    <row r="95" spans="1:24" x14ac:dyDescent="0.25">
      <c r="A95" s="29" t="s">
        <v>161</v>
      </c>
      <c r="B95" s="29">
        <v>112</v>
      </c>
      <c r="C95" s="29" t="s">
        <v>261</v>
      </c>
      <c r="D95" s="29">
        <v>191959818</v>
      </c>
      <c r="E95" s="29">
        <v>0</v>
      </c>
      <c r="F95" s="29">
        <v>1080</v>
      </c>
      <c r="G95" s="29">
        <v>2704305</v>
      </c>
      <c r="H95" s="29">
        <v>1237565</v>
      </c>
      <c r="I95" s="29">
        <v>905</v>
      </c>
      <c r="J95" s="29">
        <v>1005338</v>
      </c>
      <c r="K95" s="29" t="s">
        <v>598</v>
      </c>
      <c r="L95" s="175" t="s">
        <v>599</v>
      </c>
      <c r="M95" s="29">
        <v>8608</v>
      </c>
      <c r="N95" s="29" t="s">
        <v>261</v>
      </c>
      <c r="O95" s="29">
        <v>860800</v>
      </c>
      <c r="R95" s="29" t="s">
        <v>600</v>
      </c>
      <c r="S95" s="29">
        <v>101</v>
      </c>
      <c r="U95" s="29">
        <v>0</v>
      </c>
      <c r="V95" s="29" t="s">
        <v>601</v>
      </c>
      <c r="W95" s="29" t="s">
        <v>602</v>
      </c>
      <c r="X95" s="29" t="s">
        <v>347</v>
      </c>
    </row>
    <row r="96" spans="1:24" x14ac:dyDescent="0.25">
      <c r="A96" s="29" t="s">
        <v>161</v>
      </c>
      <c r="B96" s="29">
        <v>112</v>
      </c>
      <c r="C96" s="29" t="s">
        <v>261</v>
      </c>
      <c r="D96" s="29">
        <v>210294443</v>
      </c>
      <c r="E96" s="29">
        <v>0</v>
      </c>
      <c r="F96" s="29">
        <v>1080</v>
      </c>
      <c r="G96" s="29">
        <v>2704317.892</v>
      </c>
      <c r="H96" s="29">
        <v>1237564.6059999999</v>
      </c>
      <c r="I96" s="29">
        <v>905</v>
      </c>
      <c r="J96" s="29">
        <v>1005338</v>
      </c>
      <c r="K96" s="29" t="s">
        <v>598</v>
      </c>
      <c r="L96" s="175" t="s">
        <v>599</v>
      </c>
      <c r="M96" s="29">
        <v>8608</v>
      </c>
      <c r="N96" s="29" t="s">
        <v>261</v>
      </c>
      <c r="O96" s="29">
        <v>860800</v>
      </c>
      <c r="P96" s="29">
        <v>2704318.7149999999</v>
      </c>
      <c r="Q96" s="29">
        <v>1237559.7339999999</v>
      </c>
      <c r="R96" s="29" t="s">
        <v>452</v>
      </c>
      <c r="S96" s="29">
        <v>101</v>
      </c>
      <c r="T96" s="29" t="s">
        <v>603</v>
      </c>
      <c r="U96" s="29">
        <v>0</v>
      </c>
      <c r="V96" s="29" t="s">
        <v>601</v>
      </c>
      <c r="W96" s="29" t="s">
        <v>604</v>
      </c>
      <c r="X96" s="29" t="s">
        <v>347</v>
      </c>
    </row>
    <row r="97" spans="1:24" x14ac:dyDescent="0.25">
      <c r="A97" s="29" t="s">
        <v>161</v>
      </c>
      <c r="B97" s="29">
        <v>117</v>
      </c>
      <c r="C97" s="29" t="s">
        <v>266</v>
      </c>
      <c r="D97" s="29">
        <v>210181077</v>
      </c>
      <c r="E97" s="29">
        <v>0</v>
      </c>
      <c r="F97" s="29">
        <v>1060</v>
      </c>
      <c r="G97" s="29">
        <v>2706703.18</v>
      </c>
      <c r="H97" s="29">
        <v>1242238.46</v>
      </c>
      <c r="I97" s="29">
        <v>905</v>
      </c>
      <c r="J97" s="29">
        <v>2083446</v>
      </c>
      <c r="K97" s="29" t="s">
        <v>594</v>
      </c>
      <c r="L97" s="175" t="s">
        <v>368</v>
      </c>
      <c r="M97" s="29">
        <v>8340</v>
      </c>
      <c r="N97" s="29" t="s">
        <v>266</v>
      </c>
      <c r="O97" s="29">
        <v>834000</v>
      </c>
      <c r="R97" s="29" t="s">
        <v>611</v>
      </c>
      <c r="S97" s="29">
        <v>101</v>
      </c>
      <c r="T97" s="29" t="s">
        <v>616</v>
      </c>
      <c r="U97" s="29">
        <v>0</v>
      </c>
      <c r="V97" s="29" t="s">
        <v>617</v>
      </c>
      <c r="W97" s="29" t="s">
        <v>618</v>
      </c>
      <c r="X97" s="29" t="s">
        <v>347</v>
      </c>
    </row>
    <row r="98" spans="1:24" x14ac:dyDescent="0.25">
      <c r="A98" s="29" t="s">
        <v>161</v>
      </c>
      <c r="B98" s="29">
        <v>117</v>
      </c>
      <c r="C98" s="29" t="s">
        <v>266</v>
      </c>
      <c r="D98" s="29">
        <v>44488</v>
      </c>
      <c r="E98" s="29">
        <v>0</v>
      </c>
      <c r="F98" s="29">
        <v>1025</v>
      </c>
      <c r="G98" s="29">
        <v>2706524.4410000001</v>
      </c>
      <c r="H98" s="29">
        <v>1239826.1980000001</v>
      </c>
      <c r="I98" s="29">
        <v>909</v>
      </c>
      <c r="J98" s="29">
        <v>1005984</v>
      </c>
      <c r="K98" s="29" t="s">
        <v>6840</v>
      </c>
      <c r="M98" s="29">
        <v>8340</v>
      </c>
      <c r="N98" s="29" t="s">
        <v>266</v>
      </c>
      <c r="O98" s="29">
        <v>834000</v>
      </c>
      <c r="S98" s="29">
        <v>115</v>
      </c>
      <c r="T98" s="29" t="s">
        <v>6841</v>
      </c>
      <c r="U98" s="29">
        <v>0</v>
      </c>
      <c r="V98" s="29" t="s">
        <v>6842</v>
      </c>
      <c r="W98" s="29" t="s">
        <v>6843</v>
      </c>
      <c r="X98" s="29" t="s">
        <v>347</v>
      </c>
    </row>
    <row r="99" spans="1:24" x14ac:dyDescent="0.25">
      <c r="A99" s="29" t="s">
        <v>161</v>
      </c>
      <c r="B99" s="29">
        <v>117</v>
      </c>
      <c r="C99" s="29" t="s">
        <v>266</v>
      </c>
      <c r="D99" s="29">
        <v>44489</v>
      </c>
      <c r="E99" s="29">
        <v>0</v>
      </c>
      <c r="F99" s="29">
        <v>1021</v>
      </c>
      <c r="G99" s="29">
        <v>2706526.0090000001</v>
      </c>
      <c r="H99" s="29">
        <v>1239824.3319999999</v>
      </c>
      <c r="I99" s="29">
        <v>909</v>
      </c>
      <c r="J99" s="29">
        <v>1005984</v>
      </c>
      <c r="K99" s="29" t="s">
        <v>6840</v>
      </c>
      <c r="M99" s="29">
        <v>8340</v>
      </c>
      <c r="N99" s="29" t="s">
        <v>266</v>
      </c>
      <c r="O99" s="29">
        <v>834000</v>
      </c>
      <c r="S99" s="29">
        <v>101</v>
      </c>
      <c r="T99" s="29" t="s">
        <v>6841</v>
      </c>
      <c r="U99" s="29">
        <v>0</v>
      </c>
      <c r="V99" s="29" t="s">
        <v>6842</v>
      </c>
      <c r="W99" s="29" t="s">
        <v>6843</v>
      </c>
      <c r="X99" s="29" t="s">
        <v>347</v>
      </c>
    </row>
    <row r="100" spans="1:24" x14ac:dyDescent="0.25">
      <c r="A100" s="29" t="s">
        <v>161</v>
      </c>
      <c r="B100" s="29">
        <v>119</v>
      </c>
      <c r="C100" s="29" t="s">
        <v>268</v>
      </c>
      <c r="D100" s="29">
        <v>210204627</v>
      </c>
      <c r="E100" s="29">
        <v>0</v>
      </c>
      <c r="F100" s="29">
        <v>1040</v>
      </c>
      <c r="G100" s="29">
        <v>2700712.858</v>
      </c>
      <c r="H100" s="29">
        <v>1244321.8529999999</v>
      </c>
      <c r="I100" s="29">
        <v>909</v>
      </c>
      <c r="J100" s="29">
        <v>1006273</v>
      </c>
      <c r="K100" s="29" t="s">
        <v>395</v>
      </c>
      <c r="L100" s="175" t="s">
        <v>606</v>
      </c>
      <c r="M100" s="29">
        <v>8607</v>
      </c>
      <c r="N100" s="29" t="s">
        <v>619</v>
      </c>
      <c r="O100" s="29">
        <v>860700</v>
      </c>
      <c r="P100" s="29">
        <v>2700712.858</v>
      </c>
      <c r="Q100" s="29">
        <v>1244321.8529999999</v>
      </c>
      <c r="R100" s="29" t="s">
        <v>620</v>
      </c>
      <c r="S100" s="29">
        <v>115</v>
      </c>
      <c r="U100" s="29">
        <v>0</v>
      </c>
      <c r="V100" s="29" t="s">
        <v>621</v>
      </c>
      <c r="W100" s="29" t="s">
        <v>622</v>
      </c>
      <c r="X100" s="29" t="s">
        <v>347</v>
      </c>
    </row>
    <row r="101" spans="1:24" x14ac:dyDescent="0.25">
      <c r="A101" s="29" t="s">
        <v>161</v>
      </c>
      <c r="B101" s="29">
        <v>119</v>
      </c>
      <c r="C101" s="29" t="s">
        <v>268</v>
      </c>
      <c r="D101" s="29">
        <v>47432</v>
      </c>
      <c r="E101" s="29">
        <v>0</v>
      </c>
      <c r="F101" s="29">
        <v>1025</v>
      </c>
      <c r="G101" s="29">
        <v>2700698.6140000001</v>
      </c>
      <c r="H101" s="29">
        <v>1244347.5719999999</v>
      </c>
      <c r="I101" s="29">
        <v>909</v>
      </c>
      <c r="J101" s="29">
        <v>1006273</v>
      </c>
      <c r="K101" s="29" t="s">
        <v>395</v>
      </c>
      <c r="L101" s="175" t="s">
        <v>606</v>
      </c>
      <c r="M101" s="29">
        <v>8607</v>
      </c>
      <c r="N101" s="29" t="s">
        <v>619</v>
      </c>
      <c r="O101" s="29">
        <v>860700</v>
      </c>
      <c r="P101" s="29">
        <v>2700698.6140000001</v>
      </c>
      <c r="Q101" s="29">
        <v>1244347.5719999999</v>
      </c>
      <c r="S101" s="29">
        <v>115</v>
      </c>
      <c r="T101" s="29" t="s">
        <v>623</v>
      </c>
      <c r="U101" s="29">
        <v>0</v>
      </c>
      <c r="V101" s="29" t="s">
        <v>621</v>
      </c>
      <c r="W101" s="29" t="s">
        <v>538</v>
      </c>
      <c r="X101" s="29" t="s">
        <v>431</v>
      </c>
    </row>
    <row r="102" spans="1:24" x14ac:dyDescent="0.25">
      <c r="A102" s="29" t="s">
        <v>161</v>
      </c>
      <c r="B102" s="29">
        <v>119</v>
      </c>
      <c r="C102" s="29" t="s">
        <v>268</v>
      </c>
      <c r="D102" s="29">
        <v>210199588</v>
      </c>
      <c r="E102" s="29">
        <v>0</v>
      </c>
      <c r="F102" s="29">
        <v>1060</v>
      </c>
      <c r="G102" s="29">
        <v>2700270.0049999999</v>
      </c>
      <c r="H102" s="29">
        <v>1243198.754</v>
      </c>
      <c r="I102" s="29">
        <v>909</v>
      </c>
      <c r="J102" s="29">
        <v>1006277</v>
      </c>
      <c r="K102" s="29" t="s">
        <v>624</v>
      </c>
      <c r="L102" s="175" t="s">
        <v>625</v>
      </c>
      <c r="M102" s="29">
        <v>8607</v>
      </c>
      <c r="N102" s="29" t="s">
        <v>619</v>
      </c>
      <c r="O102" s="29">
        <v>860700</v>
      </c>
      <c r="P102" s="29">
        <v>2700270.0049999999</v>
      </c>
      <c r="Q102" s="29">
        <v>1243198.754</v>
      </c>
      <c r="R102" s="29" t="s">
        <v>626</v>
      </c>
      <c r="S102" s="29">
        <v>115</v>
      </c>
      <c r="T102" s="29" t="s">
        <v>627</v>
      </c>
      <c r="U102" s="29">
        <v>0</v>
      </c>
      <c r="V102" s="29" t="s">
        <v>628</v>
      </c>
      <c r="W102" s="29" t="s">
        <v>629</v>
      </c>
      <c r="X102" s="29" t="s">
        <v>347</v>
      </c>
    </row>
    <row r="103" spans="1:24" x14ac:dyDescent="0.25">
      <c r="A103" s="29" t="s">
        <v>161</v>
      </c>
      <c r="B103" s="29">
        <v>119</v>
      </c>
      <c r="C103" s="29" t="s">
        <v>268</v>
      </c>
      <c r="D103" s="29">
        <v>47615</v>
      </c>
      <c r="E103" s="29">
        <v>1</v>
      </c>
      <c r="F103" s="29">
        <v>1025</v>
      </c>
      <c r="G103" s="29">
        <v>2700283.8790000002</v>
      </c>
      <c r="H103" s="29">
        <v>1243199.8770000001</v>
      </c>
      <c r="I103" s="29">
        <v>909</v>
      </c>
      <c r="J103" s="29">
        <v>1006277</v>
      </c>
      <c r="K103" s="29" t="s">
        <v>624</v>
      </c>
      <c r="L103" s="175" t="s">
        <v>625</v>
      </c>
      <c r="M103" s="29">
        <v>8607</v>
      </c>
      <c r="N103" s="29" t="s">
        <v>619</v>
      </c>
      <c r="O103" s="29">
        <v>860700</v>
      </c>
      <c r="P103" s="29">
        <v>2700270.0049999999</v>
      </c>
      <c r="Q103" s="29">
        <v>1243198.754</v>
      </c>
      <c r="S103" s="29">
        <v>115</v>
      </c>
      <c r="U103" s="29">
        <v>0</v>
      </c>
      <c r="V103" s="29" t="s">
        <v>587</v>
      </c>
      <c r="W103" s="29" t="s">
        <v>629</v>
      </c>
      <c r="X103" s="29" t="s">
        <v>347</v>
      </c>
    </row>
    <row r="104" spans="1:24" x14ac:dyDescent="0.25">
      <c r="A104" s="29" t="s">
        <v>161</v>
      </c>
      <c r="B104" s="29">
        <v>120</v>
      </c>
      <c r="C104" s="29" t="s">
        <v>269</v>
      </c>
      <c r="D104" s="29">
        <v>210193300</v>
      </c>
      <c r="E104" s="29">
        <v>0</v>
      </c>
      <c r="F104" s="29">
        <v>1080</v>
      </c>
      <c r="G104" s="29">
        <v>2711242.5090000001</v>
      </c>
      <c r="H104" s="29">
        <v>1237767.8289999999</v>
      </c>
      <c r="I104" s="29">
        <v>909</v>
      </c>
      <c r="J104" s="29">
        <v>1006312</v>
      </c>
      <c r="K104" s="29" t="s">
        <v>630</v>
      </c>
      <c r="L104" s="175" t="s">
        <v>631</v>
      </c>
      <c r="M104" s="29">
        <v>8636</v>
      </c>
      <c r="N104" s="29" t="s">
        <v>377</v>
      </c>
      <c r="O104" s="29">
        <v>863600</v>
      </c>
      <c r="P104" s="29">
        <v>2711242.5090000001</v>
      </c>
      <c r="Q104" s="29">
        <v>1237767.8289999999</v>
      </c>
      <c r="R104" s="29" t="s">
        <v>632</v>
      </c>
      <c r="S104" s="29">
        <v>101</v>
      </c>
      <c r="T104" s="29" t="s">
        <v>633</v>
      </c>
      <c r="U104" s="29">
        <v>0</v>
      </c>
      <c r="V104" s="29" t="s">
        <v>634</v>
      </c>
      <c r="W104" s="29" t="s">
        <v>635</v>
      </c>
      <c r="X104" s="29" t="s">
        <v>347</v>
      </c>
    </row>
    <row r="105" spans="1:24" x14ac:dyDescent="0.25">
      <c r="A105" s="29" t="s">
        <v>161</v>
      </c>
      <c r="B105" s="29">
        <v>120</v>
      </c>
      <c r="C105" s="29" t="s">
        <v>269</v>
      </c>
      <c r="D105" s="29">
        <v>210265555</v>
      </c>
      <c r="E105" s="29">
        <v>0</v>
      </c>
      <c r="F105" s="29">
        <v>1060</v>
      </c>
      <c r="G105" s="29">
        <v>2711240.6949999998</v>
      </c>
      <c r="H105" s="29">
        <v>1237762.2819999999</v>
      </c>
      <c r="I105" s="29">
        <v>905</v>
      </c>
      <c r="J105" s="29">
        <v>1006312</v>
      </c>
      <c r="K105" s="29" t="s">
        <v>630</v>
      </c>
      <c r="L105" s="175" t="s">
        <v>631</v>
      </c>
      <c r="M105" s="29">
        <v>8636</v>
      </c>
      <c r="N105" s="29" t="s">
        <v>377</v>
      </c>
      <c r="O105" s="29">
        <v>863600</v>
      </c>
      <c r="P105" s="29">
        <v>2711240.693</v>
      </c>
      <c r="Q105" s="29">
        <v>1237762.2890000001</v>
      </c>
      <c r="S105" s="29">
        <v>115</v>
      </c>
      <c r="T105" s="29" t="s">
        <v>633</v>
      </c>
      <c r="U105" s="29">
        <v>0</v>
      </c>
      <c r="V105" s="29" t="s">
        <v>634</v>
      </c>
      <c r="W105" s="29" t="s">
        <v>635</v>
      </c>
      <c r="X105" s="29" t="s">
        <v>347</v>
      </c>
    </row>
    <row r="106" spans="1:24" x14ac:dyDescent="0.25">
      <c r="A106" s="29" t="s">
        <v>161</v>
      </c>
      <c r="B106" s="29">
        <v>120</v>
      </c>
      <c r="C106" s="29" t="s">
        <v>269</v>
      </c>
      <c r="D106" s="29">
        <v>191906337</v>
      </c>
      <c r="E106" s="29">
        <v>0</v>
      </c>
      <c r="F106" s="29">
        <v>1060</v>
      </c>
      <c r="G106" s="29">
        <v>2711494</v>
      </c>
      <c r="H106" s="29">
        <v>1236273</v>
      </c>
      <c r="I106" s="29">
        <v>904</v>
      </c>
      <c r="J106" s="29">
        <v>1006379</v>
      </c>
      <c r="K106" s="29" t="s">
        <v>636</v>
      </c>
      <c r="L106" s="175" t="s">
        <v>637</v>
      </c>
      <c r="M106" s="29">
        <v>8636</v>
      </c>
      <c r="N106" s="29" t="s">
        <v>377</v>
      </c>
      <c r="O106" s="29">
        <v>863600</v>
      </c>
      <c r="R106" s="29" t="s">
        <v>638</v>
      </c>
      <c r="S106" s="29">
        <v>115</v>
      </c>
      <c r="T106" s="29" t="s">
        <v>639</v>
      </c>
      <c r="U106" s="29">
        <v>0</v>
      </c>
      <c r="V106" s="29" t="s">
        <v>640</v>
      </c>
      <c r="W106" s="29" t="s">
        <v>641</v>
      </c>
      <c r="X106" s="29" t="s">
        <v>347</v>
      </c>
    </row>
    <row r="107" spans="1:24" x14ac:dyDescent="0.25">
      <c r="A107" s="29" t="s">
        <v>161</v>
      </c>
      <c r="B107" s="29">
        <v>120</v>
      </c>
      <c r="C107" s="29" t="s">
        <v>269</v>
      </c>
      <c r="D107" s="29">
        <v>210264742</v>
      </c>
      <c r="E107" s="29">
        <v>0</v>
      </c>
      <c r="F107" s="29">
        <v>1060</v>
      </c>
      <c r="G107" s="29">
        <v>2711495.1430000002</v>
      </c>
      <c r="H107" s="29">
        <v>1236269.1129999999</v>
      </c>
      <c r="I107" s="29">
        <v>901</v>
      </c>
      <c r="J107" s="29">
        <v>1006379</v>
      </c>
      <c r="K107" s="29" t="s">
        <v>636</v>
      </c>
      <c r="L107" s="175" t="s">
        <v>637</v>
      </c>
      <c r="M107" s="29">
        <v>8636</v>
      </c>
      <c r="N107" s="29" t="s">
        <v>377</v>
      </c>
      <c r="O107" s="29">
        <v>863600</v>
      </c>
      <c r="P107" s="29">
        <v>2711495.1609999998</v>
      </c>
      <c r="Q107" s="29">
        <v>1236269.182</v>
      </c>
      <c r="S107" s="29">
        <v>115</v>
      </c>
      <c r="T107" s="29" t="s">
        <v>639</v>
      </c>
      <c r="U107" s="29">
        <v>0</v>
      </c>
      <c r="V107" s="29" t="s">
        <v>640</v>
      </c>
      <c r="W107" s="29" t="s">
        <v>641</v>
      </c>
      <c r="X107" s="29" t="s">
        <v>347</v>
      </c>
    </row>
    <row r="108" spans="1:24" x14ac:dyDescent="0.25">
      <c r="A108" s="29" t="s">
        <v>161</v>
      </c>
      <c r="B108" s="29">
        <v>121</v>
      </c>
      <c r="C108" s="29" t="s">
        <v>270</v>
      </c>
      <c r="D108" s="29">
        <v>2284493</v>
      </c>
      <c r="E108" s="29">
        <v>0</v>
      </c>
      <c r="F108" s="29">
        <v>1060</v>
      </c>
      <c r="G108" s="29">
        <v>2702781.389</v>
      </c>
      <c r="H108" s="29">
        <v>1240685.1680000001</v>
      </c>
      <c r="I108" s="29">
        <v>901</v>
      </c>
      <c r="J108" s="29">
        <v>1006634</v>
      </c>
      <c r="K108" s="29" t="s">
        <v>642</v>
      </c>
      <c r="M108" s="29">
        <v>8620</v>
      </c>
      <c r="N108" s="29" t="s">
        <v>378</v>
      </c>
      <c r="O108" s="29">
        <v>862000</v>
      </c>
      <c r="P108" s="29">
        <v>2702783.8659999999</v>
      </c>
      <c r="Q108" s="29">
        <v>1240679.487</v>
      </c>
      <c r="R108" s="29" t="s">
        <v>643</v>
      </c>
      <c r="S108" s="29">
        <v>150</v>
      </c>
      <c r="T108" s="29" t="s">
        <v>644</v>
      </c>
      <c r="U108" s="29">
        <v>0</v>
      </c>
      <c r="V108" s="29" t="s">
        <v>645</v>
      </c>
      <c r="W108" s="29" t="s">
        <v>646</v>
      </c>
      <c r="X108" s="29" t="s">
        <v>431</v>
      </c>
    </row>
    <row r="109" spans="1:24" x14ac:dyDescent="0.25">
      <c r="A109" s="29" t="s">
        <v>161</v>
      </c>
      <c r="B109" s="29">
        <v>121</v>
      </c>
      <c r="C109" s="29" t="s">
        <v>270</v>
      </c>
      <c r="D109" s="29">
        <v>210215692</v>
      </c>
      <c r="E109" s="29">
        <v>0</v>
      </c>
      <c r="F109" s="29">
        <v>1060</v>
      </c>
      <c r="G109" s="29">
        <v>2702410.6490000002</v>
      </c>
      <c r="H109" s="29">
        <v>1240809.351</v>
      </c>
      <c r="I109" s="29">
        <v>909</v>
      </c>
      <c r="J109" s="29">
        <v>1006634</v>
      </c>
      <c r="K109" s="29" t="s">
        <v>642</v>
      </c>
      <c r="M109" s="29">
        <v>8620</v>
      </c>
      <c r="N109" s="29" t="s">
        <v>378</v>
      </c>
      <c r="O109" s="29">
        <v>862000</v>
      </c>
      <c r="P109" s="29">
        <v>2702410.6490000002</v>
      </c>
      <c r="Q109" s="29">
        <v>1240809.351</v>
      </c>
      <c r="S109" s="29">
        <v>115</v>
      </c>
      <c r="T109" s="29" t="s">
        <v>647</v>
      </c>
      <c r="U109" s="29">
        <v>0</v>
      </c>
      <c r="V109" s="29" t="s">
        <v>648</v>
      </c>
      <c r="W109" s="29" t="s">
        <v>376</v>
      </c>
      <c r="X109" s="29" t="s">
        <v>347</v>
      </c>
    </row>
    <row r="110" spans="1:24" x14ac:dyDescent="0.25">
      <c r="A110" s="29" t="s">
        <v>161</v>
      </c>
      <c r="B110" s="29">
        <v>131</v>
      </c>
      <c r="C110" s="29" t="s">
        <v>271</v>
      </c>
      <c r="D110" s="29">
        <v>210221364</v>
      </c>
      <c r="E110" s="29">
        <v>0</v>
      </c>
      <c r="F110" s="29">
        <v>1080</v>
      </c>
      <c r="G110" s="29">
        <v>2681797.514</v>
      </c>
      <c r="H110" s="29">
        <v>1241402.557</v>
      </c>
      <c r="I110" s="29">
        <v>909</v>
      </c>
      <c r="J110" s="29">
        <v>1006871</v>
      </c>
      <c r="K110" s="29" t="s">
        <v>649</v>
      </c>
      <c r="L110" s="175" t="s">
        <v>650</v>
      </c>
      <c r="M110" s="29">
        <v>8134</v>
      </c>
      <c r="N110" s="29" t="s">
        <v>271</v>
      </c>
      <c r="O110" s="29">
        <v>813400</v>
      </c>
      <c r="P110" s="29">
        <v>2681797.514</v>
      </c>
      <c r="Q110" s="29">
        <v>1241402.557</v>
      </c>
      <c r="R110" s="29" t="s">
        <v>651</v>
      </c>
      <c r="S110" s="29">
        <v>101</v>
      </c>
      <c r="T110" s="29" t="s">
        <v>652</v>
      </c>
      <c r="U110" s="29">
        <v>0</v>
      </c>
      <c r="V110" s="29" t="s">
        <v>653</v>
      </c>
      <c r="W110" s="29" t="s">
        <v>654</v>
      </c>
      <c r="X110" s="29" t="s">
        <v>347</v>
      </c>
    </row>
    <row r="111" spans="1:24" x14ac:dyDescent="0.25">
      <c r="A111" s="29" t="s">
        <v>161</v>
      </c>
      <c r="B111" s="29">
        <v>131</v>
      </c>
      <c r="C111" s="29" t="s">
        <v>271</v>
      </c>
      <c r="D111" s="29">
        <v>52275</v>
      </c>
      <c r="E111" s="29">
        <v>0</v>
      </c>
      <c r="F111" s="29">
        <v>1040</v>
      </c>
      <c r="G111" s="29">
        <v>2681751.3960000002</v>
      </c>
      <c r="H111" s="29">
        <v>1241381.8049999999</v>
      </c>
      <c r="I111" s="29">
        <v>901</v>
      </c>
      <c r="J111" s="29">
        <v>1006871</v>
      </c>
      <c r="K111" s="29" t="s">
        <v>649</v>
      </c>
      <c r="L111" s="175" t="s">
        <v>650</v>
      </c>
      <c r="M111" s="29">
        <v>8134</v>
      </c>
      <c r="N111" s="29" t="s">
        <v>271</v>
      </c>
      <c r="O111" s="29">
        <v>813400</v>
      </c>
      <c r="P111" s="29">
        <v>2681797.514</v>
      </c>
      <c r="Q111" s="29">
        <v>1241402.557</v>
      </c>
      <c r="S111" s="29">
        <v>115</v>
      </c>
      <c r="T111" s="29" t="s">
        <v>652</v>
      </c>
      <c r="U111" s="29">
        <v>0</v>
      </c>
      <c r="V111" s="29" t="s">
        <v>653</v>
      </c>
      <c r="W111" s="29" t="s">
        <v>655</v>
      </c>
      <c r="X111" s="29" t="s">
        <v>431</v>
      </c>
    </row>
    <row r="112" spans="1:24" x14ac:dyDescent="0.25">
      <c r="A112" s="29" t="s">
        <v>161</v>
      </c>
      <c r="B112" s="29">
        <v>135</v>
      </c>
      <c r="C112" s="29" t="s">
        <v>272</v>
      </c>
      <c r="D112" s="29">
        <v>210236475</v>
      </c>
      <c r="E112" s="29">
        <v>0</v>
      </c>
      <c r="F112" s="29">
        <v>1060</v>
      </c>
      <c r="G112" s="29">
        <v>2683514.361</v>
      </c>
      <c r="H112" s="29">
        <v>1241823.7609999999</v>
      </c>
      <c r="I112" s="29">
        <v>901</v>
      </c>
      <c r="J112" s="29">
        <v>1007286</v>
      </c>
      <c r="K112" s="29" t="s">
        <v>657</v>
      </c>
      <c r="L112" s="175" t="s">
        <v>4239</v>
      </c>
      <c r="M112" s="29">
        <v>8802</v>
      </c>
      <c r="N112" s="29" t="s">
        <v>380</v>
      </c>
      <c r="O112" s="29">
        <v>880200</v>
      </c>
      <c r="P112" s="29">
        <v>2683514.81</v>
      </c>
      <c r="Q112" s="29">
        <v>1241824.2649999999</v>
      </c>
      <c r="S112" s="29">
        <v>115</v>
      </c>
      <c r="T112" s="29" t="s">
        <v>658</v>
      </c>
      <c r="U112" s="29">
        <v>0</v>
      </c>
      <c r="V112" s="29" t="s">
        <v>659</v>
      </c>
      <c r="W112" s="29" t="s">
        <v>375</v>
      </c>
      <c r="X112" s="29" t="s">
        <v>347</v>
      </c>
    </row>
    <row r="113" spans="1:24" x14ac:dyDescent="0.25">
      <c r="A113" s="29" t="s">
        <v>161</v>
      </c>
      <c r="B113" s="29">
        <v>135</v>
      </c>
      <c r="C113" s="29" t="s">
        <v>272</v>
      </c>
      <c r="D113" s="29">
        <v>210202586</v>
      </c>
      <c r="E113" s="29">
        <v>0</v>
      </c>
      <c r="F113" s="29">
        <v>1060</v>
      </c>
      <c r="G113" s="29">
        <v>2683525.8280000002</v>
      </c>
      <c r="H113" s="29">
        <v>1241823.73</v>
      </c>
      <c r="I113" s="29">
        <v>909</v>
      </c>
      <c r="J113" s="29">
        <v>1007286</v>
      </c>
      <c r="K113" s="29" t="s">
        <v>657</v>
      </c>
      <c r="L113" s="175" t="s">
        <v>4239</v>
      </c>
      <c r="M113" s="29">
        <v>8802</v>
      </c>
      <c r="N113" s="29" t="s">
        <v>380</v>
      </c>
      <c r="O113" s="29">
        <v>880200</v>
      </c>
      <c r="P113" s="29">
        <v>2683525.8280000002</v>
      </c>
      <c r="Q113" s="29">
        <v>1241823.73</v>
      </c>
      <c r="S113" s="29">
        <v>150</v>
      </c>
      <c r="T113" s="29" t="s">
        <v>658</v>
      </c>
      <c r="U113" s="29">
        <v>0</v>
      </c>
      <c r="V113" s="29" t="s">
        <v>659</v>
      </c>
      <c r="W113" s="29" t="s">
        <v>613</v>
      </c>
      <c r="X113" s="29" t="s">
        <v>347</v>
      </c>
    </row>
    <row r="114" spans="1:24" x14ac:dyDescent="0.25">
      <c r="A114" s="29" t="s">
        <v>161</v>
      </c>
      <c r="B114" s="29">
        <v>136</v>
      </c>
      <c r="C114" s="29" t="s">
        <v>273</v>
      </c>
      <c r="D114" s="29">
        <v>58022</v>
      </c>
      <c r="E114" s="29">
        <v>0</v>
      </c>
      <c r="F114" s="29">
        <v>1025</v>
      </c>
      <c r="G114" s="29">
        <v>2682870.9079999998</v>
      </c>
      <c r="H114" s="29">
        <v>1237914.8570000001</v>
      </c>
      <c r="I114" s="29">
        <v>904</v>
      </c>
      <c r="J114" s="29">
        <v>1007417</v>
      </c>
      <c r="K114" s="29" t="s">
        <v>662</v>
      </c>
      <c r="L114" s="175" t="s">
        <v>615</v>
      </c>
      <c r="M114" s="29">
        <v>8135</v>
      </c>
      <c r="N114" s="29" t="s">
        <v>273</v>
      </c>
      <c r="O114" s="29">
        <v>813500</v>
      </c>
      <c r="P114" s="29">
        <v>2682870.9079999998</v>
      </c>
      <c r="Q114" s="29">
        <v>1237914.8570000001</v>
      </c>
      <c r="S114" s="29">
        <v>101</v>
      </c>
      <c r="T114" s="29" t="s">
        <v>663</v>
      </c>
      <c r="U114" s="29">
        <v>0</v>
      </c>
      <c r="V114" s="29" t="s">
        <v>664</v>
      </c>
      <c r="W114" s="29" t="s">
        <v>665</v>
      </c>
      <c r="X114" s="29" t="s">
        <v>347</v>
      </c>
    </row>
    <row r="115" spans="1:24" x14ac:dyDescent="0.25">
      <c r="A115" s="29" t="s">
        <v>161</v>
      </c>
      <c r="B115" s="29">
        <v>136</v>
      </c>
      <c r="C115" s="29" t="s">
        <v>273</v>
      </c>
      <c r="D115" s="29">
        <v>58045</v>
      </c>
      <c r="E115" s="29">
        <v>0</v>
      </c>
      <c r="F115" s="29">
        <v>1030</v>
      </c>
      <c r="G115" s="29">
        <v>2682845.5320000001</v>
      </c>
      <c r="H115" s="29">
        <v>1237505.9850000001</v>
      </c>
      <c r="I115" s="29">
        <v>904</v>
      </c>
      <c r="J115" s="29">
        <v>1007417</v>
      </c>
      <c r="K115" s="29" t="s">
        <v>662</v>
      </c>
      <c r="L115" s="175" t="s">
        <v>607</v>
      </c>
      <c r="M115" s="29">
        <v>8135</v>
      </c>
      <c r="N115" s="29" t="s">
        <v>273</v>
      </c>
      <c r="O115" s="29">
        <v>813500</v>
      </c>
      <c r="S115" s="29">
        <v>101</v>
      </c>
      <c r="T115" s="29" t="s">
        <v>666</v>
      </c>
      <c r="U115" s="29">
        <v>0</v>
      </c>
      <c r="V115" s="29" t="s">
        <v>667</v>
      </c>
      <c r="W115" s="29" t="s">
        <v>668</v>
      </c>
      <c r="X115" s="29" t="s">
        <v>431</v>
      </c>
    </row>
    <row r="116" spans="1:24" x14ac:dyDescent="0.25">
      <c r="A116" s="29" t="s">
        <v>161</v>
      </c>
      <c r="B116" s="29">
        <v>136</v>
      </c>
      <c r="C116" s="29" t="s">
        <v>273</v>
      </c>
      <c r="D116" s="29">
        <v>58106</v>
      </c>
      <c r="E116" s="29">
        <v>0</v>
      </c>
      <c r="F116" s="29">
        <v>1021</v>
      </c>
      <c r="G116" s="29">
        <v>2682952.7039999999</v>
      </c>
      <c r="H116" s="29">
        <v>1237429.7690000001</v>
      </c>
      <c r="I116" s="29">
        <v>904</v>
      </c>
      <c r="J116" s="29">
        <v>1007417</v>
      </c>
      <c r="K116" s="29" t="s">
        <v>662</v>
      </c>
      <c r="L116" s="175" t="s">
        <v>669</v>
      </c>
      <c r="M116" s="29">
        <v>8135</v>
      </c>
      <c r="N116" s="29" t="s">
        <v>273</v>
      </c>
      <c r="O116" s="29">
        <v>813500</v>
      </c>
      <c r="P116" s="29">
        <v>2682952.7039999999</v>
      </c>
      <c r="Q116" s="29">
        <v>1237429.7690000001</v>
      </c>
      <c r="S116" s="29">
        <v>101</v>
      </c>
      <c r="T116" s="29" t="s">
        <v>670</v>
      </c>
      <c r="U116" s="29">
        <v>0</v>
      </c>
      <c r="V116" s="29" t="s">
        <v>671</v>
      </c>
      <c r="W116" s="29" t="s">
        <v>672</v>
      </c>
      <c r="X116" s="29" t="s">
        <v>347</v>
      </c>
    </row>
    <row r="117" spans="1:24" x14ac:dyDescent="0.25">
      <c r="A117" s="29" t="s">
        <v>161</v>
      </c>
      <c r="B117" s="29">
        <v>138</v>
      </c>
      <c r="C117" s="29" t="s">
        <v>275</v>
      </c>
      <c r="D117" s="29">
        <v>210186521</v>
      </c>
      <c r="E117" s="29">
        <v>4</v>
      </c>
      <c r="F117" s="29">
        <v>1025</v>
      </c>
      <c r="G117" s="29">
        <v>2695479.3330000001</v>
      </c>
      <c r="H117" s="29">
        <v>1229724.3330000001</v>
      </c>
      <c r="I117" s="29">
        <v>904</v>
      </c>
      <c r="J117" s="29">
        <v>2052766</v>
      </c>
      <c r="K117" s="29" t="s">
        <v>6844</v>
      </c>
      <c r="L117" s="175" t="s">
        <v>6845</v>
      </c>
      <c r="M117" s="29">
        <v>8805</v>
      </c>
      <c r="N117" s="29" t="s">
        <v>275</v>
      </c>
      <c r="O117" s="29">
        <v>880500</v>
      </c>
      <c r="P117" s="29">
        <v>2695477.9730000002</v>
      </c>
      <c r="Q117" s="29">
        <v>1229738.28</v>
      </c>
      <c r="R117" s="29" t="s">
        <v>6846</v>
      </c>
      <c r="S117" s="29">
        <v>115</v>
      </c>
      <c r="T117" s="29" t="s">
        <v>6847</v>
      </c>
      <c r="U117" s="29">
        <v>0</v>
      </c>
      <c r="V117" s="29" t="s">
        <v>6848</v>
      </c>
      <c r="W117" s="29" t="s">
        <v>6849</v>
      </c>
      <c r="X117" s="29" t="s">
        <v>431</v>
      </c>
    </row>
    <row r="118" spans="1:24" x14ac:dyDescent="0.25">
      <c r="A118" s="29" t="s">
        <v>161</v>
      </c>
      <c r="B118" s="29">
        <v>138</v>
      </c>
      <c r="C118" s="29" t="s">
        <v>275</v>
      </c>
      <c r="D118" s="29">
        <v>192052061</v>
      </c>
      <c r="E118" s="29">
        <v>0</v>
      </c>
      <c r="F118" s="29">
        <v>1021</v>
      </c>
      <c r="G118" s="29">
        <v>2695477</v>
      </c>
      <c r="H118" s="29">
        <v>1229738</v>
      </c>
      <c r="I118" s="29">
        <v>904</v>
      </c>
      <c r="J118" s="29">
        <v>2052766</v>
      </c>
      <c r="K118" s="29" t="s">
        <v>6844</v>
      </c>
      <c r="L118" s="175" t="s">
        <v>6845</v>
      </c>
      <c r="M118" s="29">
        <v>8805</v>
      </c>
      <c r="N118" s="29" t="s">
        <v>275</v>
      </c>
      <c r="O118" s="29">
        <v>880500</v>
      </c>
      <c r="S118" s="29">
        <v>115</v>
      </c>
      <c r="T118" s="29" t="s">
        <v>6847</v>
      </c>
      <c r="U118" s="29">
        <v>0</v>
      </c>
      <c r="V118" s="29" t="s">
        <v>6848</v>
      </c>
      <c r="W118" s="29" t="s">
        <v>6849</v>
      </c>
      <c r="X118" s="29" t="s">
        <v>347</v>
      </c>
    </row>
    <row r="119" spans="1:24" x14ac:dyDescent="0.25">
      <c r="A119" s="29" t="s">
        <v>161</v>
      </c>
      <c r="B119" s="29">
        <v>139</v>
      </c>
      <c r="C119" s="29" t="s">
        <v>276</v>
      </c>
      <c r="D119" s="29">
        <v>210199381</v>
      </c>
      <c r="E119" s="29">
        <v>0</v>
      </c>
      <c r="F119" s="29">
        <v>1060</v>
      </c>
      <c r="G119" s="29">
        <v>2683447</v>
      </c>
      <c r="H119" s="29">
        <v>1240369</v>
      </c>
      <c r="I119" s="29">
        <v>905</v>
      </c>
      <c r="J119" s="29">
        <v>1007665</v>
      </c>
      <c r="K119" s="29" t="s">
        <v>673</v>
      </c>
      <c r="L119" s="175" t="s">
        <v>674</v>
      </c>
      <c r="M119" s="29">
        <v>8803</v>
      </c>
      <c r="N119" s="29" t="s">
        <v>276</v>
      </c>
      <c r="O119" s="29">
        <v>880300</v>
      </c>
      <c r="P119" s="29">
        <v>2683450.4699999997</v>
      </c>
      <c r="Q119" s="29">
        <v>1240384.577</v>
      </c>
      <c r="R119" s="29" t="s">
        <v>675</v>
      </c>
      <c r="S119" s="29">
        <v>115</v>
      </c>
      <c r="T119" s="29" t="s">
        <v>676</v>
      </c>
      <c r="U119" s="29">
        <v>0</v>
      </c>
      <c r="V119" s="29" t="s">
        <v>677</v>
      </c>
      <c r="W119" s="29" t="s">
        <v>372</v>
      </c>
      <c r="X119" s="29" t="s">
        <v>347</v>
      </c>
    </row>
    <row r="120" spans="1:24" x14ac:dyDescent="0.25">
      <c r="A120" s="29" t="s">
        <v>161</v>
      </c>
      <c r="B120" s="29">
        <v>139</v>
      </c>
      <c r="C120" s="29" t="s">
        <v>276</v>
      </c>
      <c r="D120" s="29">
        <v>61604</v>
      </c>
      <c r="E120" s="29">
        <v>0</v>
      </c>
      <c r="F120" s="29">
        <v>1021</v>
      </c>
      <c r="G120" s="29">
        <v>2683450.4699999997</v>
      </c>
      <c r="H120" s="29">
        <v>1240384.577</v>
      </c>
      <c r="I120" s="29">
        <v>909</v>
      </c>
      <c r="J120" s="29">
        <v>1007665</v>
      </c>
      <c r="K120" s="29" t="s">
        <v>673</v>
      </c>
      <c r="L120" s="175" t="s">
        <v>674</v>
      </c>
      <c r="M120" s="29">
        <v>8803</v>
      </c>
      <c r="N120" s="29" t="s">
        <v>276</v>
      </c>
      <c r="O120" s="29">
        <v>880300</v>
      </c>
      <c r="P120" s="29">
        <v>2683450.4699999997</v>
      </c>
      <c r="Q120" s="29">
        <v>1240384.577</v>
      </c>
      <c r="S120" s="29">
        <v>115</v>
      </c>
      <c r="T120" s="29" t="s">
        <v>676</v>
      </c>
      <c r="U120" s="29">
        <v>0</v>
      </c>
      <c r="V120" s="29" t="s">
        <v>677</v>
      </c>
      <c r="W120" s="29" t="s">
        <v>678</v>
      </c>
      <c r="X120" s="29" t="s">
        <v>347</v>
      </c>
    </row>
    <row r="121" spans="1:24" x14ac:dyDescent="0.25">
      <c r="A121" s="29" t="s">
        <v>161</v>
      </c>
      <c r="B121" s="29">
        <v>139</v>
      </c>
      <c r="C121" s="29" t="s">
        <v>276</v>
      </c>
      <c r="D121" s="29">
        <v>210217395</v>
      </c>
      <c r="E121" s="29">
        <v>0</v>
      </c>
      <c r="F121" s="29">
        <v>1060</v>
      </c>
      <c r="G121" s="29">
        <v>2684594.92</v>
      </c>
      <c r="H121" s="29">
        <v>1239557.173</v>
      </c>
      <c r="I121" s="29">
        <v>909</v>
      </c>
      <c r="J121" s="29">
        <v>1007668</v>
      </c>
      <c r="K121" s="29" t="s">
        <v>382</v>
      </c>
      <c r="M121" s="29">
        <v>8803</v>
      </c>
      <c r="N121" s="29" t="s">
        <v>276</v>
      </c>
      <c r="O121" s="29">
        <v>880300</v>
      </c>
      <c r="P121" s="29">
        <v>2684594.92</v>
      </c>
      <c r="Q121" s="29">
        <v>1239557.173</v>
      </c>
      <c r="R121" s="29" t="s">
        <v>679</v>
      </c>
      <c r="S121" s="29">
        <v>115</v>
      </c>
      <c r="T121" s="29" t="s">
        <v>680</v>
      </c>
      <c r="U121" s="29">
        <v>0</v>
      </c>
      <c r="V121" s="29" t="s">
        <v>681</v>
      </c>
      <c r="W121" s="29" t="s">
        <v>376</v>
      </c>
      <c r="X121" s="29" t="s">
        <v>347</v>
      </c>
    </row>
    <row r="122" spans="1:24" x14ac:dyDescent="0.25">
      <c r="A122" s="29" t="s">
        <v>161</v>
      </c>
      <c r="B122" s="29">
        <v>139</v>
      </c>
      <c r="C122" s="29" t="s">
        <v>276</v>
      </c>
      <c r="D122" s="29">
        <v>210217394</v>
      </c>
      <c r="E122" s="29">
        <v>0</v>
      </c>
      <c r="F122" s="29">
        <v>1060</v>
      </c>
      <c r="G122" s="29">
        <v>2684594.92</v>
      </c>
      <c r="H122" s="29">
        <v>1239557.173</v>
      </c>
      <c r="I122" s="29">
        <v>909</v>
      </c>
      <c r="J122" s="29">
        <v>1007668</v>
      </c>
      <c r="K122" s="29" t="s">
        <v>382</v>
      </c>
      <c r="M122" s="29">
        <v>8803</v>
      </c>
      <c r="N122" s="29" t="s">
        <v>276</v>
      </c>
      <c r="O122" s="29">
        <v>880300</v>
      </c>
      <c r="P122" s="29">
        <v>2684594.92</v>
      </c>
      <c r="Q122" s="29">
        <v>1239557.173</v>
      </c>
      <c r="R122" s="29" t="s">
        <v>679</v>
      </c>
      <c r="S122" s="29">
        <v>115</v>
      </c>
      <c r="T122" s="29" t="s">
        <v>680</v>
      </c>
      <c r="U122" s="29">
        <v>0</v>
      </c>
      <c r="V122" s="29" t="s">
        <v>681</v>
      </c>
      <c r="W122" s="29" t="s">
        <v>376</v>
      </c>
      <c r="X122" s="29" t="s">
        <v>347</v>
      </c>
    </row>
    <row r="123" spans="1:24" x14ac:dyDescent="0.25">
      <c r="A123" s="29" t="s">
        <v>161</v>
      </c>
      <c r="B123" s="29">
        <v>139</v>
      </c>
      <c r="C123" s="29" t="s">
        <v>276</v>
      </c>
      <c r="D123" s="29">
        <v>210217396</v>
      </c>
      <c r="E123" s="29">
        <v>0</v>
      </c>
      <c r="F123" s="29">
        <v>1060</v>
      </c>
      <c r="G123" s="29">
        <v>2684594.92</v>
      </c>
      <c r="H123" s="29">
        <v>1239557.173</v>
      </c>
      <c r="I123" s="29">
        <v>909</v>
      </c>
      <c r="J123" s="29">
        <v>1007668</v>
      </c>
      <c r="K123" s="29" t="s">
        <v>382</v>
      </c>
      <c r="M123" s="29">
        <v>8803</v>
      </c>
      <c r="N123" s="29" t="s">
        <v>276</v>
      </c>
      <c r="O123" s="29">
        <v>880300</v>
      </c>
      <c r="P123" s="29">
        <v>2684594.92</v>
      </c>
      <c r="Q123" s="29">
        <v>1239557.173</v>
      </c>
      <c r="R123" s="29" t="s">
        <v>682</v>
      </c>
      <c r="S123" s="29">
        <v>115</v>
      </c>
      <c r="T123" s="29" t="s">
        <v>680</v>
      </c>
      <c r="U123" s="29">
        <v>0</v>
      </c>
      <c r="V123" s="29" t="s">
        <v>681</v>
      </c>
      <c r="W123" s="29" t="s">
        <v>376</v>
      </c>
      <c r="X123" s="29" t="s">
        <v>347</v>
      </c>
    </row>
    <row r="124" spans="1:24" x14ac:dyDescent="0.25">
      <c r="A124" s="29" t="s">
        <v>161</v>
      </c>
      <c r="B124" s="29">
        <v>139</v>
      </c>
      <c r="C124" s="29" t="s">
        <v>276</v>
      </c>
      <c r="D124" s="29">
        <v>210217087</v>
      </c>
      <c r="E124" s="29">
        <v>0</v>
      </c>
      <c r="F124" s="29">
        <v>1080</v>
      </c>
      <c r="G124" s="29">
        <v>2684224.4079999998</v>
      </c>
      <c r="H124" s="29">
        <v>1240344.118</v>
      </c>
      <c r="I124" s="29">
        <v>909</v>
      </c>
      <c r="J124" s="29">
        <v>1007668</v>
      </c>
      <c r="K124" s="29" t="s">
        <v>382</v>
      </c>
      <c r="M124" s="29">
        <v>8803</v>
      </c>
      <c r="N124" s="29" t="s">
        <v>276</v>
      </c>
      <c r="O124" s="29">
        <v>880300</v>
      </c>
      <c r="P124" s="29">
        <v>2684224.4079999998</v>
      </c>
      <c r="Q124" s="29">
        <v>1240344.118</v>
      </c>
      <c r="R124" s="29" t="s">
        <v>683</v>
      </c>
      <c r="S124" s="29">
        <v>101</v>
      </c>
      <c r="T124" s="29" t="s">
        <v>684</v>
      </c>
      <c r="U124" s="29">
        <v>0</v>
      </c>
      <c r="V124" s="29" t="s">
        <v>685</v>
      </c>
      <c r="X124" s="29" t="s">
        <v>347</v>
      </c>
    </row>
    <row r="125" spans="1:24" x14ac:dyDescent="0.25">
      <c r="A125" s="29" t="s">
        <v>161</v>
      </c>
      <c r="B125" s="29">
        <v>139</v>
      </c>
      <c r="C125" s="29" t="s">
        <v>276</v>
      </c>
      <c r="D125" s="29">
        <v>210213481</v>
      </c>
      <c r="E125" s="29">
        <v>0</v>
      </c>
      <c r="F125" s="29">
        <v>1060</v>
      </c>
      <c r="G125" s="29">
        <v>2683492.7250000001</v>
      </c>
      <c r="H125" s="29">
        <v>1239985.0859999999</v>
      </c>
      <c r="I125" s="29">
        <v>909</v>
      </c>
      <c r="J125" s="29">
        <v>1007693</v>
      </c>
      <c r="K125" s="29" t="s">
        <v>686</v>
      </c>
      <c r="M125" s="29">
        <v>8803</v>
      </c>
      <c r="N125" s="29" t="s">
        <v>276</v>
      </c>
      <c r="O125" s="29">
        <v>880300</v>
      </c>
      <c r="P125" s="29">
        <v>2683492.7250000001</v>
      </c>
      <c r="Q125" s="29">
        <v>1239985.0859999999</v>
      </c>
      <c r="R125" s="29" t="s">
        <v>679</v>
      </c>
      <c r="S125" s="29">
        <v>115</v>
      </c>
      <c r="T125" s="29" t="s">
        <v>687</v>
      </c>
      <c r="U125" s="29">
        <v>0</v>
      </c>
      <c r="V125" s="29" t="s">
        <v>688</v>
      </c>
      <c r="W125" s="29" t="s">
        <v>372</v>
      </c>
      <c r="X125" s="29" t="s">
        <v>347</v>
      </c>
    </row>
    <row r="126" spans="1:24" x14ac:dyDescent="0.25">
      <c r="A126" s="29" t="s">
        <v>161</v>
      </c>
      <c r="B126" s="29">
        <v>139</v>
      </c>
      <c r="C126" s="29" t="s">
        <v>276</v>
      </c>
      <c r="D126" s="29">
        <v>210214137</v>
      </c>
      <c r="E126" s="29">
        <v>0</v>
      </c>
      <c r="F126" s="29">
        <v>1060</v>
      </c>
      <c r="G126" s="29">
        <v>2683514.2650000001</v>
      </c>
      <c r="H126" s="29">
        <v>1239961.5919999999</v>
      </c>
      <c r="I126" s="29">
        <v>909</v>
      </c>
      <c r="J126" s="29">
        <v>1007693</v>
      </c>
      <c r="K126" s="29" t="s">
        <v>686</v>
      </c>
      <c r="M126" s="29">
        <v>8803</v>
      </c>
      <c r="N126" s="29" t="s">
        <v>276</v>
      </c>
      <c r="O126" s="29">
        <v>880300</v>
      </c>
      <c r="P126" s="29">
        <v>2683514.2650000001</v>
      </c>
      <c r="Q126" s="29">
        <v>1239961.5919999999</v>
      </c>
      <c r="R126" s="29" t="s">
        <v>689</v>
      </c>
      <c r="S126" s="29">
        <v>115</v>
      </c>
      <c r="T126" s="29" t="s">
        <v>690</v>
      </c>
      <c r="U126" s="29">
        <v>0</v>
      </c>
      <c r="V126" s="29" t="s">
        <v>691</v>
      </c>
      <c r="W126" s="29" t="s">
        <v>372</v>
      </c>
      <c r="X126" s="29" t="s">
        <v>347</v>
      </c>
    </row>
    <row r="127" spans="1:24" x14ac:dyDescent="0.25">
      <c r="A127" s="29" t="s">
        <v>161</v>
      </c>
      <c r="B127" s="29">
        <v>139</v>
      </c>
      <c r="C127" s="29" t="s">
        <v>276</v>
      </c>
      <c r="D127" s="29">
        <v>210213482</v>
      </c>
      <c r="E127" s="29">
        <v>0</v>
      </c>
      <c r="F127" s="29">
        <v>1060</v>
      </c>
      <c r="G127" s="29">
        <v>2683576.5460000001</v>
      </c>
      <c r="H127" s="29">
        <v>1239907.9280000001</v>
      </c>
      <c r="I127" s="29">
        <v>909</v>
      </c>
      <c r="J127" s="29">
        <v>1007693</v>
      </c>
      <c r="K127" s="29" t="s">
        <v>686</v>
      </c>
      <c r="M127" s="29">
        <v>8803</v>
      </c>
      <c r="N127" s="29" t="s">
        <v>276</v>
      </c>
      <c r="O127" s="29">
        <v>880300</v>
      </c>
      <c r="P127" s="29">
        <v>2683576.5460000001</v>
      </c>
      <c r="Q127" s="29">
        <v>1239907.9280000001</v>
      </c>
      <c r="R127" s="29" t="s">
        <v>366</v>
      </c>
      <c r="S127" s="29">
        <v>115</v>
      </c>
      <c r="T127" s="29" t="s">
        <v>692</v>
      </c>
      <c r="U127" s="29">
        <v>0</v>
      </c>
      <c r="V127" s="29" t="s">
        <v>660</v>
      </c>
      <c r="W127" s="29" t="s">
        <v>372</v>
      </c>
      <c r="X127" s="29" t="s">
        <v>347</v>
      </c>
    </row>
    <row r="128" spans="1:24" x14ac:dyDescent="0.25">
      <c r="A128" s="29" t="s">
        <v>161</v>
      </c>
      <c r="B128" s="29">
        <v>153</v>
      </c>
      <c r="C128" s="29" t="s">
        <v>280</v>
      </c>
      <c r="D128" s="29">
        <v>191965529</v>
      </c>
      <c r="E128" s="29">
        <v>0</v>
      </c>
      <c r="F128" s="29">
        <v>1060</v>
      </c>
      <c r="G128" s="29">
        <v>2701674.3450000002</v>
      </c>
      <c r="H128" s="29">
        <v>1234537.3189999999</v>
      </c>
      <c r="I128" s="29">
        <v>905</v>
      </c>
      <c r="J128" s="29">
        <v>1008560</v>
      </c>
      <c r="K128" s="29" t="s">
        <v>609</v>
      </c>
      <c r="L128" s="175" t="s">
        <v>365</v>
      </c>
      <c r="M128" s="29">
        <v>8634</v>
      </c>
      <c r="N128" s="29" t="s">
        <v>280</v>
      </c>
      <c r="O128" s="29">
        <v>863400</v>
      </c>
      <c r="P128" s="29">
        <v>2701675.3760000002</v>
      </c>
      <c r="Q128" s="29">
        <v>1234537.7590000001</v>
      </c>
      <c r="R128" s="29" t="s">
        <v>605</v>
      </c>
      <c r="S128" s="29">
        <v>115</v>
      </c>
      <c r="U128" s="29">
        <v>0</v>
      </c>
      <c r="V128" s="29" t="s">
        <v>693</v>
      </c>
      <c r="X128" s="29" t="s">
        <v>347</v>
      </c>
    </row>
    <row r="129" spans="1:24" x14ac:dyDescent="0.25">
      <c r="A129" s="29" t="s">
        <v>161</v>
      </c>
      <c r="B129" s="29">
        <v>153</v>
      </c>
      <c r="C129" s="29" t="s">
        <v>280</v>
      </c>
      <c r="D129" s="29">
        <v>210221146</v>
      </c>
      <c r="E129" s="29">
        <v>0</v>
      </c>
      <c r="F129" s="29">
        <v>1060</v>
      </c>
      <c r="G129" s="29">
        <v>2701689.9819999998</v>
      </c>
      <c r="H129" s="29">
        <v>1234539.4950000001</v>
      </c>
      <c r="I129" s="29">
        <v>901</v>
      </c>
      <c r="J129" s="29">
        <v>1008560</v>
      </c>
      <c r="K129" s="29" t="s">
        <v>609</v>
      </c>
      <c r="L129" s="175" t="s">
        <v>365</v>
      </c>
      <c r="M129" s="29">
        <v>8634</v>
      </c>
      <c r="N129" s="29" t="s">
        <v>280</v>
      </c>
      <c r="O129" s="29">
        <v>863400</v>
      </c>
      <c r="P129" s="29">
        <v>2701688.4730000002</v>
      </c>
      <c r="Q129" s="29">
        <v>1234543.267</v>
      </c>
      <c r="S129" s="29">
        <v>115</v>
      </c>
      <c r="T129" s="29" t="s">
        <v>694</v>
      </c>
      <c r="U129" s="29">
        <v>0</v>
      </c>
      <c r="V129" s="29" t="s">
        <v>693</v>
      </c>
      <c r="W129" s="29" t="s">
        <v>612</v>
      </c>
      <c r="X129" s="29" t="s">
        <v>347</v>
      </c>
    </row>
    <row r="130" spans="1:24" x14ac:dyDescent="0.25">
      <c r="A130" s="29" t="s">
        <v>161</v>
      </c>
      <c r="B130" s="29">
        <v>158</v>
      </c>
      <c r="C130" s="29" t="s">
        <v>285</v>
      </c>
      <c r="D130" s="29">
        <v>210295411</v>
      </c>
      <c r="E130" s="29">
        <v>0</v>
      </c>
      <c r="F130" s="29">
        <v>1021</v>
      </c>
      <c r="G130" s="29">
        <v>2696988.5240000002</v>
      </c>
      <c r="H130" s="29">
        <v>1233574.774</v>
      </c>
      <c r="I130" s="29">
        <v>909</v>
      </c>
      <c r="J130" s="29">
        <v>1009224</v>
      </c>
      <c r="K130" s="29" t="s">
        <v>695</v>
      </c>
      <c r="L130" s="175" t="s">
        <v>696</v>
      </c>
      <c r="M130" s="29">
        <v>8712</v>
      </c>
      <c r="N130" s="29" t="s">
        <v>285</v>
      </c>
      <c r="O130" s="29">
        <v>871200</v>
      </c>
      <c r="P130" s="29">
        <v>2696988.5240000002</v>
      </c>
      <c r="Q130" s="29">
        <v>1233574.774</v>
      </c>
      <c r="R130" s="29" t="s">
        <v>697</v>
      </c>
      <c r="S130" s="29">
        <v>115</v>
      </c>
      <c r="T130" s="29" t="s">
        <v>698</v>
      </c>
      <c r="U130" s="29">
        <v>0</v>
      </c>
      <c r="V130" s="29" t="s">
        <v>699</v>
      </c>
      <c r="X130" s="29" t="s">
        <v>347</v>
      </c>
    </row>
    <row r="131" spans="1:24" x14ac:dyDescent="0.25">
      <c r="A131" s="29" t="s">
        <v>161</v>
      </c>
      <c r="B131" s="29">
        <v>158</v>
      </c>
      <c r="C131" s="29" t="s">
        <v>285</v>
      </c>
      <c r="D131" s="29">
        <v>78117</v>
      </c>
      <c r="E131" s="29">
        <v>0</v>
      </c>
      <c r="F131" s="29">
        <v>1021</v>
      </c>
      <c r="G131" s="29">
        <v>2696988.5240000002</v>
      </c>
      <c r="H131" s="29">
        <v>1233574.774</v>
      </c>
      <c r="I131" s="29">
        <v>909</v>
      </c>
      <c r="J131" s="29">
        <v>1009224</v>
      </c>
      <c r="K131" s="29" t="s">
        <v>695</v>
      </c>
      <c r="L131" s="175" t="s">
        <v>696</v>
      </c>
      <c r="M131" s="29">
        <v>8712</v>
      </c>
      <c r="N131" s="29" t="s">
        <v>285</v>
      </c>
      <c r="O131" s="29">
        <v>871200</v>
      </c>
      <c r="P131" s="29">
        <v>2696988.5240000002</v>
      </c>
      <c r="Q131" s="29">
        <v>1233574.774</v>
      </c>
      <c r="S131" s="29">
        <v>115</v>
      </c>
      <c r="T131" s="29" t="s">
        <v>698</v>
      </c>
      <c r="U131" s="29">
        <v>0</v>
      </c>
      <c r="V131" s="29" t="s">
        <v>699</v>
      </c>
      <c r="W131" s="29" t="s">
        <v>700</v>
      </c>
      <c r="X131" s="29" t="s">
        <v>347</v>
      </c>
    </row>
    <row r="132" spans="1:24" x14ac:dyDescent="0.25">
      <c r="A132" s="29" t="s">
        <v>161</v>
      </c>
      <c r="B132" s="29">
        <v>158</v>
      </c>
      <c r="C132" s="29" t="s">
        <v>285</v>
      </c>
      <c r="D132" s="29">
        <v>191934585</v>
      </c>
      <c r="E132" s="29">
        <v>0</v>
      </c>
      <c r="F132" s="29">
        <v>1080</v>
      </c>
      <c r="G132" s="29">
        <v>2698450.4739999999</v>
      </c>
      <c r="H132" s="29">
        <v>1232909.1669999999</v>
      </c>
      <c r="I132" s="29">
        <v>905</v>
      </c>
      <c r="J132" s="29">
        <v>1009241</v>
      </c>
      <c r="K132" s="29" t="s">
        <v>701</v>
      </c>
      <c r="L132" s="175" t="s">
        <v>702</v>
      </c>
      <c r="M132" s="29">
        <v>8712</v>
      </c>
      <c r="N132" s="29" t="s">
        <v>285</v>
      </c>
      <c r="O132" s="29">
        <v>871200</v>
      </c>
      <c r="R132" s="29" t="s">
        <v>414</v>
      </c>
      <c r="S132" s="29">
        <v>101</v>
      </c>
      <c r="U132" s="29">
        <v>0</v>
      </c>
      <c r="V132" s="29" t="s">
        <v>703</v>
      </c>
      <c r="W132" s="29" t="s">
        <v>376</v>
      </c>
      <c r="X132" s="29" t="s">
        <v>347</v>
      </c>
    </row>
    <row r="133" spans="1:24" x14ac:dyDescent="0.25">
      <c r="A133" s="29" t="s">
        <v>161</v>
      </c>
      <c r="B133" s="29">
        <v>158</v>
      </c>
      <c r="C133" s="29" t="s">
        <v>285</v>
      </c>
      <c r="D133" s="29">
        <v>210256552</v>
      </c>
      <c r="E133" s="29">
        <v>0</v>
      </c>
      <c r="F133" s="29">
        <v>1060</v>
      </c>
      <c r="G133" s="29">
        <v>2698459.4389999998</v>
      </c>
      <c r="H133" s="29">
        <v>1232934.2520000001</v>
      </c>
      <c r="I133" s="29">
        <v>909</v>
      </c>
      <c r="J133" s="29">
        <v>1009241</v>
      </c>
      <c r="K133" s="29" t="s">
        <v>701</v>
      </c>
      <c r="L133" s="175" t="s">
        <v>702</v>
      </c>
      <c r="M133" s="29">
        <v>8712</v>
      </c>
      <c r="N133" s="29" t="s">
        <v>285</v>
      </c>
      <c r="O133" s="29">
        <v>871200</v>
      </c>
      <c r="P133" s="29">
        <v>2698459.4389999998</v>
      </c>
      <c r="Q133" s="29">
        <v>1232934.2520000001</v>
      </c>
      <c r="S133" s="29">
        <v>115</v>
      </c>
      <c r="T133" s="29" t="s">
        <v>704</v>
      </c>
      <c r="U133" s="29">
        <v>0</v>
      </c>
      <c r="V133" s="29" t="s">
        <v>705</v>
      </c>
      <c r="W133" s="29" t="s">
        <v>375</v>
      </c>
      <c r="X133" s="29" t="s">
        <v>347</v>
      </c>
    </row>
    <row r="134" spans="1:24" x14ac:dyDescent="0.25">
      <c r="A134" s="29" t="s">
        <v>161</v>
      </c>
      <c r="B134" s="29">
        <v>158</v>
      </c>
      <c r="C134" s="29" t="s">
        <v>285</v>
      </c>
      <c r="D134" s="29">
        <v>191934587</v>
      </c>
      <c r="E134" s="29">
        <v>0</v>
      </c>
      <c r="F134" s="29">
        <v>1080</v>
      </c>
      <c r="G134" s="29">
        <v>2698439.7230000002</v>
      </c>
      <c r="H134" s="29">
        <v>1232909.2239999999</v>
      </c>
      <c r="I134" s="29">
        <v>905</v>
      </c>
      <c r="J134" s="29">
        <v>1009241</v>
      </c>
      <c r="K134" s="29" t="s">
        <v>701</v>
      </c>
      <c r="L134" s="175" t="s">
        <v>706</v>
      </c>
      <c r="M134" s="29">
        <v>8712</v>
      </c>
      <c r="N134" s="29" t="s">
        <v>285</v>
      </c>
      <c r="O134" s="29">
        <v>871200</v>
      </c>
      <c r="R134" s="29" t="s">
        <v>414</v>
      </c>
      <c r="S134" s="29">
        <v>101</v>
      </c>
      <c r="U134" s="29">
        <v>0</v>
      </c>
      <c r="V134" s="29" t="s">
        <v>707</v>
      </c>
      <c r="W134" s="29" t="s">
        <v>376</v>
      </c>
      <c r="X134" s="29" t="s">
        <v>347</v>
      </c>
    </row>
    <row r="135" spans="1:24" x14ac:dyDescent="0.25">
      <c r="A135" s="29" t="s">
        <v>161</v>
      </c>
      <c r="B135" s="29">
        <v>158</v>
      </c>
      <c r="C135" s="29" t="s">
        <v>285</v>
      </c>
      <c r="D135" s="29">
        <v>210256553</v>
      </c>
      <c r="E135" s="29">
        <v>0</v>
      </c>
      <c r="F135" s="29">
        <v>1080</v>
      </c>
      <c r="G135" s="29">
        <v>2698430.25</v>
      </c>
      <c r="H135" s="29">
        <v>1232921.325</v>
      </c>
      <c r="I135" s="29">
        <v>909</v>
      </c>
      <c r="J135" s="29">
        <v>1009241</v>
      </c>
      <c r="K135" s="29" t="s">
        <v>701</v>
      </c>
      <c r="L135" s="175" t="s">
        <v>706</v>
      </c>
      <c r="M135" s="29">
        <v>8712</v>
      </c>
      <c r="N135" s="29" t="s">
        <v>285</v>
      </c>
      <c r="O135" s="29">
        <v>871200</v>
      </c>
      <c r="P135" s="29">
        <v>2698430.25</v>
      </c>
      <c r="Q135" s="29">
        <v>1232921.325</v>
      </c>
      <c r="R135" s="29" t="s">
        <v>452</v>
      </c>
      <c r="S135" s="29">
        <v>101</v>
      </c>
      <c r="T135" s="29" t="s">
        <v>704</v>
      </c>
      <c r="U135" s="29">
        <v>0</v>
      </c>
      <c r="V135" s="29" t="s">
        <v>705</v>
      </c>
      <c r="W135" s="29" t="s">
        <v>375</v>
      </c>
      <c r="X135" s="29" t="s">
        <v>347</v>
      </c>
    </row>
    <row r="136" spans="1:24" x14ac:dyDescent="0.25">
      <c r="A136" s="29" t="s">
        <v>161</v>
      </c>
      <c r="B136" s="29">
        <v>159</v>
      </c>
      <c r="C136" s="29" t="s">
        <v>286</v>
      </c>
      <c r="D136" s="29">
        <v>210199477</v>
      </c>
      <c r="E136" s="29">
        <v>0</v>
      </c>
      <c r="F136" s="29">
        <v>1080</v>
      </c>
      <c r="G136" s="29">
        <v>2694757</v>
      </c>
      <c r="H136" s="29">
        <v>1236698</v>
      </c>
      <c r="I136" s="29">
        <v>905</v>
      </c>
      <c r="J136" s="29">
        <v>1009280</v>
      </c>
      <c r="K136" s="29" t="s">
        <v>383</v>
      </c>
      <c r="L136" s="175" t="s">
        <v>6850</v>
      </c>
      <c r="M136" s="29">
        <v>8707</v>
      </c>
      <c r="N136" s="29" t="s">
        <v>286</v>
      </c>
      <c r="O136" s="29">
        <v>870700</v>
      </c>
      <c r="P136" s="29">
        <v>2694763.2740000002</v>
      </c>
      <c r="Q136" s="29">
        <v>1236715.5789999999</v>
      </c>
      <c r="R136" s="29" t="s">
        <v>452</v>
      </c>
      <c r="S136" s="29">
        <v>101</v>
      </c>
      <c r="T136" s="29" t="s">
        <v>708</v>
      </c>
      <c r="U136" s="29">
        <v>0</v>
      </c>
      <c r="V136" s="29" t="s">
        <v>709</v>
      </c>
      <c r="W136" s="29" t="s">
        <v>710</v>
      </c>
      <c r="X136" s="29" t="s">
        <v>347</v>
      </c>
    </row>
    <row r="137" spans="1:24" x14ac:dyDescent="0.25">
      <c r="A137" s="29" t="s">
        <v>161</v>
      </c>
      <c r="B137" s="29">
        <v>159</v>
      </c>
      <c r="C137" s="29" t="s">
        <v>286</v>
      </c>
      <c r="D137" s="29">
        <v>210278155</v>
      </c>
      <c r="E137" s="29">
        <v>0</v>
      </c>
      <c r="F137" s="29">
        <v>1060</v>
      </c>
      <c r="G137" s="29">
        <v>2694773.55</v>
      </c>
      <c r="H137" s="29">
        <v>1236710.83</v>
      </c>
      <c r="I137" s="29">
        <v>909</v>
      </c>
      <c r="J137" s="29">
        <v>1009280</v>
      </c>
      <c r="K137" s="29" t="s">
        <v>383</v>
      </c>
      <c r="L137" s="175" t="s">
        <v>6850</v>
      </c>
      <c r="M137" s="29">
        <v>8707</v>
      </c>
      <c r="N137" s="29" t="s">
        <v>286</v>
      </c>
      <c r="O137" s="29">
        <v>870700</v>
      </c>
      <c r="P137" s="29">
        <v>2694773.55</v>
      </c>
      <c r="Q137" s="29">
        <v>1236710.83</v>
      </c>
      <c r="S137" s="29">
        <v>101</v>
      </c>
      <c r="T137" s="29" t="s">
        <v>708</v>
      </c>
      <c r="U137" s="29">
        <v>0</v>
      </c>
      <c r="V137" s="29" t="s">
        <v>709</v>
      </c>
      <c r="W137" s="29" t="s">
        <v>375</v>
      </c>
      <c r="X137" s="29" t="s">
        <v>347</v>
      </c>
    </row>
    <row r="138" spans="1:24" x14ac:dyDescent="0.25">
      <c r="A138" s="29" t="s">
        <v>161</v>
      </c>
      <c r="B138" s="29">
        <v>160</v>
      </c>
      <c r="C138" s="29" t="s">
        <v>287</v>
      </c>
      <c r="D138" s="29">
        <v>192019948</v>
      </c>
      <c r="E138" s="29">
        <v>0</v>
      </c>
      <c r="F138" s="29">
        <v>1080</v>
      </c>
      <c r="G138" s="29">
        <v>2689734</v>
      </c>
      <c r="H138" s="29">
        <v>1242670</v>
      </c>
      <c r="I138" s="29">
        <v>904</v>
      </c>
      <c r="J138" s="29">
        <v>1009344</v>
      </c>
      <c r="K138" s="29" t="s">
        <v>5189</v>
      </c>
      <c r="L138" s="175" t="s">
        <v>5190</v>
      </c>
      <c r="M138" s="29">
        <v>8126</v>
      </c>
      <c r="N138" s="29" t="s">
        <v>287</v>
      </c>
      <c r="O138" s="29">
        <v>812600</v>
      </c>
      <c r="R138" s="29" t="s">
        <v>4754</v>
      </c>
      <c r="S138" s="29">
        <v>101</v>
      </c>
      <c r="U138" s="29">
        <v>0</v>
      </c>
      <c r="V138" s="29" t="s">
        <v>4753</v>
      </c>
      <c r="W138" s="29" t="s">
        <v>4755</v>
      </c>
      <c r="X138" s="29" t="s">
        <v>347</v>
      </c>
    </row>
    <row r="139" spans="1:24" x14ac:dyDescent="0.25">
      <c r="A139" s="29" t="s">
        <v>161</v>
      </c>
      <c r="B139" s="29">
        <v>160</v>
      </c>
      <c r="C139" s="29" t="s">
        <v>287</v>
      </c>
      <c r="D139" s="29">
        <v>210119178</v>
      </c>
      <c r="E139" s="29">
        <v>0</v>
      </c>
      <c r="F139" s="29">
        <v>1080</v>
      </c>
      <c r="G139" s="29">
        <v>2689751.946</v>
      </c>
      <c r="H139" s="29">
        <v>1242683.9439999999</v>
      </c>
      <c r="I139" s="29">
        <v>901</v>
      </c>
      <c r="J139" s="29">
        <v>1009344</v>
      </c>
      <c r="K139" s="29" t="s">
        <v>5189</v>
      </c>
      <c r="L139" s="175" t="s">
        <v>5190</v>
      </c>
      <c r="M139" s="29">
        <v>8126</v>
      </c>
      <c r="N139" s="29" t="s">
        <v>287</v>
      </c>
      <c r="O139" s="29">
        <v>812600</v>
      </c>
      <c r="P139" s="29">
        <v>2689733.594</v>
      </c>
      <c r="Q139" s="29">
        <v>1242693.1680000001</v>
      </c>
      <c r="R139" s="29" t="s">
        <v>452</v>
      </c>
      <c r="S139" s="29">
        <v>101</v>
      </c>
      <c r="T139" s="29" t="s">
        <v>5191</v>
      </c>
      <c r="U139" s="29">
        <v>0</v>
      </c>
      <c r="V139" s="29" t="s">
        <v>5192</v>
      </c>
      <c r="W139" s="29" t="s">
        <v>4755</v>
      </c>
      <c r="X139" s="29" t="s">
        <v>347</v>
      </c>
    </row>
    <row r="140" spans="1:24" x14ac:dyDescent="0.25">
      <c r="A140" s="29" t="s">
        <v>161</v>
      </c>
      <c r="B140" s="29">
        <v>160</v>
      </c>
      <c r="C140" s="29" t="s">
        <v>287</v>
      </c>
      <c r="D140" s="29">
        <v>192019764</v>
      </c>
      <c r="E140" s="29">
        <v>0</v>
      </c>
      <c r="F140" s="29">
        <v>1080</v>
      </c>
      <c r="G140" s="29">
        <v>2688860</v>
      </c>
      <c r="H140" s="29">
        <v>1243060</v>
      </c>
      <c r="I140" s="29">
        <v>905</v>
      </c>
      <c r="J140" s="29">
        <v>1009348</v>
      </c>
      <c r="K140" s="29" t="s">
        <v>4748</v>
      </c>
      <c r="L140" s="175" t="s">
        <v>4749</v>
      </c>
      <c r="M140" s="29">
        <v>8126</v>
      </c>
      <c r="N140" s="29" t="s">
        <v>287</v>
      </c>
      <c r="O140" s="29">
        <v>812600</v>
      </c>
      <c r="R140" s="29" t="s">
        <v>600</v>
      </c>
      <c r="S140" s="29">
        <v>101</v>
      </c>
      <c r="U140" s="29">
        <v>0</v>
      </c>
      <c r="V140" s="29" t="s">
        <v>4750</v>
      </c>
      <c r="W140" s="29" t="s">
        <v>4751</v>
      </c>
      <c r="X140" s="29" t="s">
        <v>347</v>
      </c>
    </row>
    <row r="141" spans="1:24" x14ac:dyDescent="0.25">
      <c r="A141" s="29" t="s">
        <v>161</v>
      </c>
      <c r="B141" s="29">
        <v>160</v>
      </c>
      <c r="C141" s="29" t="s">
        <v>287</v>
      </c>
      <c r="D141" s="29">
        <v>210119143</v>
      </c>
      <c r="E141" s="29">
        <v>0</v>
      </c>
      <c r="F141" s="29">
        <v>1060</v>
      </c>
      <c r="G141" s="29">
        <v>2688864.193</v>
      </c>
      <c r="H141" s="29">
        <v>1243064.398</v>
      </c>
      <c r="I141" s="29">
        <v>901</v>
      </c>
      <c r="J141" s="29">
        <v>1009348</v>
      </c>
      <c r="K141" s="29" t="s">
        <v>4748</v>
      </c>
      <c r="L141" s="175" t="s">
        <v>4749</v>
      </c>
      <c r="M141" s="29">
        <v>8126</v>
      </c>
      <c r="N141" s="29" t="s">
        <v>287</v>
      </c>
      <c r="O141" s="29">
        <v>812600</v>
      </c>
      <c r="P141" s="29">
        <v>2688864.0720000002</v>
      </c>
      <c r="Q141" s="29">
        <v>1243061.5419999999</v>
      </c>
      <c r="S141" s="29">
        <v>150</v>
      </c>
      <c r="T141" s="29" t="s">
        <v>4752</v>
      </c>
      <c r="U141" s="29">
        <v>0</v>
      </c>
      <c r="V141" s="29" t="s">
        <v>4750</v>
      </c>
      <c r="W141" s="29" t="s">
        <v>4751</v>
      </c>
      <c r="X141" s="29" t="s">
        <v>347</v>
      </c>
    </row>
    <row r="142" spans="1:24" x14ac:dyDescent="0.25">
      <c r="A142" s="29" t="s">
        <v>161</v>
      </c>
      <c r="B142" s="29">
        <v>160</v>
      </c>
      <c r="C142" s="29" t="s">
        <v>287</v>
      </c>
      <c r="D142" s="29">
        <v>191971465</v>
      </c>
      <c r="E142" s="29">
        <v>0</v>
      </c>
      <c r="F142" s="29">
        <v>1021</v>
      </c>
      <c r="G142" s="29">
        <v>2690526</v>
      </c>
      <c r="H142" s="29">
        <v>1243002</v>
      </c>
      <c r="I142" s="29">
        <v>905</v>
      </c>
      <c r="J142" s="29">
        <v>1009378</v>
      </c>
      <c r="K142" s="29" t="s">
        <v>711</v>
      </c>
      <c r="L142" s="175" t="s">
        <v>712</v>
      </c>
      <c r="M142" s="29">
        <v>8126</v>
      </c>
      <c r="N142" s="29" t="s">
        <v>287</v>
      </c>
      <c r="O142" s="29">
        <v>812600</v>
      </c>
      <c r="R142" s="29" t="s">
        <v>713</v>
      </c>
      <c r="S142" s="29">
        <v>150</v>
      </c>
      <c r="U142" s="29">
        <v>0</v>
      </c>
      <c r="V142" s="29" t="s">
        <v>714</v>
      </c>
      <c r="W142" s="29" t="s">
        <v>614</v>
      </c>
      <c r="X142" s="29" t="s">
        <v>347</v>
      </c>
    </row>
    <row r="143" spans="1:24" x14ac:dyDescent="0.25">
      <c r="A143" s="29" t="s">
        <v>161</v>
      </c>
      <c r="B143" s="29">
        <v>160</v>
      </c>
      <c r="C143" s="29" t="s">
        <v>287</v>
      </c>
      <c r="D143" s="29">
        <v>201029586</v>
      </c>
      <c r="E143" s="29">
        <v>0</v>
      </c>
      <c r="F143" s="29">
        <v>1021</v>
      </c>
      <c r="G143" s="29">
        <v>2690525.014</v>
      </c>
      <c r="H143" s="29">
        <v>1243010.2749999999</v>
      </c>
      <c r="I143" s="29">
        <v>905</v>
      </c>
      <c r="J143" s="29">
        <v>1009378</v>
      </c>
      <c r="K143" s="29" t="s">
        <v>711</v>
      </c>
      <c r="L143" s="175" t="s">
        <v>712</v>
      </c>
      <c r="M143" s="29">
        <v>8126</v>
      </c>
      <c r="N143" s="29" t="s">
        <v>287</v>
      </c>
      <c r="O143" s="29">
        <v>812600</v>
      </c>
      <c r="P143" s="29">
        <v>2690530.7209999999</v>
      </c>
      <c r="Q143" s="29">
        <v>1243008.3840000001</v>
      </c>
      <c r="R143" s="29" t="s">
        <v>697</v>
      </c>
      <c r="S143" s="29">
        <v>150</v>
      </c>
      <c r="T143" s="29" t="s">
        <v>715</v>
      </c>
      <c r="U143" s="29">
        <v>0</v>
      </c>
      <c r="V143" s="29" t="s">
        <v>714</v>
      </c>
      <c r="W143" s="29" t="s">
        <v>614</v>
      </c>
      <c r="X143" s="29" t="s">
        <v>431</v>
      </c>
    </row>
    <row r="144" spans="1:24" x14ac:dyDescent="0.25">
      <c r="A144" s="29" t="s">
        <v>161</v>
      </c>
      <c r="B144" s="29">
        <v>160</v>
      </c>
      <c r="C144" s="29" t="s">
        <v>287</v>
      </c>
      <c r="D144" s="29">
        <v>201021298</v>
      </c>
      <c r="E144" s="29">
        <v>0</v>
      </c>
      <c r="F144" s="29">
        <v>1080</v>
      </c>
      <c r="G144" s="29">
        <v>2689142</v>
      </c>
      <c r="H144" s="29">
        <v>1242800</v>
      </c>
      <c r="I144" s="29">
        <v>909</v>
      </c>
      <c r="J144" s="29">
        <v>1009379</v>
      </c>
      <c r="K144" s="29" t="s">
        <v>716</v>
      </c>
      <c r="L144" s="175" t="s">
        <v>529</v>
      </c>
      <c r="M144" s="29">
        <v>8126</v>
      </c>
      <c r="N144" s="29" t="s">
        <v>287</v>
      </c>
      <c r="O144" s="29">
        <v>812600</v>
      </c>
      <c r="P144" s="29">
        <v>2689134.8840000001</v>
      </c>
      <c r="Q144" s="29">
        <v>1242818.9550000001</v>
      </c>
      <c r="R144" s="29" t="s">
        <v>600</v>
      </c>
      <c r="S144" s="29">
        <v>101</v>
      </c>
      <c r="U144" s="29">
        <v>0</v>
      </c>
      <c r="V144" s="29" t="s">
        <v>718</v>
      </c>
      <c r="W144" s="29" t="s">
        <v>350</v>
      </c>
      <c r="X144" s="29" t="s">
        <v>347</v>
      </c>
    </row>
    <row r="145" spans="1:24" x14ac:dyDescent="0.25">
      <c r="A145" s="29" t="s">
        <v>161</v>
      </c>
      <c r="B145" s="29">
        <v>160</v>
      </c>
      <c r="C145" s="29" t="s">
        <v>287</v>
      </c>
      <c r="D145" s="29">
        <v>191958246</v>
      </c>
      <c r="E145" s="29">
        <v>0</v>
      </c>
      <c r="F145" s="29">
        <v>1060</v>
      </c>
      <c r="G145" s="29">
        <v>2689137</v>
      </c>
      <c r="H145" s="29">
        <v>1242798</v>
      </c>
      <c r="I145" s="29">
        <v>905</v>
      </c>
      <c r="J145" s="29">
        <v>1009379</v>
      </c>
      <c r="K145" s="29" t="s">
        <v>716</v>
      </c>
      <c r="L145" s="175" t="s">
        <v>529</v>
      </c>
      <c r="M145" s="29">
        <v>8126</v>
      </c>
      <c r="N145" s="29" t="s">
        <v>287</v>
      </c>
      <c r="O145" s="29">
        <v>812600</v>
      </c>
      <c r="R145" s="29" t="s">
        <v>717</v>
      </c>
      <c r="S145" s="29">
        <v>115</v>
      </c>
      <c r="U145" s="29">
        <v>0</v>
      </c>
      <c r="V145" s="29" t="s">
        <v>718</v>
      </c>
      <c r="X145" s="29" t="s">
        <v>347</v>
      </c>
    </row>
    <row r="146" spans="1:24" x14ac:dyDescent="0.25">
      <c r="A146" s="29" t="s">
        <v>161</v>
      </c>
      <c r="B146" s="29">
        <v>160</v>
      </c>
      <c r="C146" s="29" t="s">
        <v>287</v>
      </c>
      <c r="D146" s="29">
        <v>210119157</v>
      </c>
      <c r="E146" s="29">
        <v>0</v>
      </c>
      <c r="F146" s="29">
        <v>1060</v>
      </c>
      <c r="G146" s="29">
        <v>2688988</v>
      </c>
      <c r="H146" s="29">
        <v>1242761</v>
      </c>
      <c r="I146" s="29">
        <v>901</v>
      </c>
      <c r="J146" s="29">
        <v>1009405</v>
      </c>
      <c r="K146" s="29" t="s">
        <v>719</v>
      </c>
      <c r="L146" s="175" t="s">
        <v>720</v>
      </c>
      <c r="M146" s="29">
        <v>8126</v>
      </c>
      <c r="N146" s="29" t="s">
        <v>287</v>
      </c>
      <c r="O146" s="29">
        <v>812600</v>
      </c>
      <c r="P146" s="29">
        <v>2688988.3330000001</v>
      </c>
      <c r="Q146" s="29">
        <v>1242760.7420000001</v>
      </c>
      <c r="R146" s="29" t="s">
        <v>721</v>
      </c>
      <c r="S146" s="29">
        <v>115</v>
      </c>
      <c r="T146" s="29" t="s">
        <v>722</v>
      </c>
      <c r="U146" s="29">
        <v>0</v>
      </c>
      <c r="V146" s="29" t="s">
        <v>723</v>
      </c>
      <c r="W146" s="29" t="s">
        <v>724</v>
      </c>
      <c r="X146" s="29" t="s">
        <v>347</v>
      </c>
    </row>
    <row r="147" spans="1:24" x14ac:dyDescent="0.25">
      <c r="A147" s="29" t="s">
        <v>161</v>
      </c>
      <c r="B147" s="29">
        <v>160</v>
      </c>
      <c r="C147" s="29" t="s">
        <v>287</v>
      </c>
      <c r="D147" s="29">
        <v>210261607</v>
      </c>
      <c r="E147" s="29">
        <v>0</v>
      </c>
      <c r="F147" s="29">
        <v>1060</v>
      </c>
      <c r="G147" s="29">
        <v>2689014</v>
      </c>
      <c r="H147" s="29">
        <v>1242761</v>
      </c>
      <c r="I147" s="29">
        <v>904</v>
      </c>
      <c r="J147" s="29">
        <v>1009405</v>
      </c>
      <c r="K147" s="29" t="s">
        <v>719</v>
      </c>
      <c r="L147" s="175" t="s">
        <v>720</v>
      </c>
      <c r="M147" s="29">
        <v>8126</v>
      </c>
      <c r="N147" s="29" t="s">
        <v>287</v>
      </c>
      <c r="O147" s="29">
        <v>812600</v>
      </c>
      <c r="P147" s="29">
        <v>2688988.3330000001</v>
      </c>
      <c r="Q147" s="29">
        <v>1242760.7420000001</v>
      </c>
      <c r="R147" s="29" t="s">
        <v>725</v>
      </c>
      <c r="S147" s="29">
        <v>115</v>
      </c>
      <c r="T147" s="29" t="s">
        <v>722</v>
      </c>
      <c r="U147" s="29">
        <v>0</v>
      </c>
      <c r="V147" s="29" t="s">
        <v>723</v>
      </c>
      <c r="W147" s="29" t="s">
        <v>724</v>
      </c>
      <c r="X147" s="29" t="s">
        <v>347</v>
      </c>
    </row>
    <row r="148" spans="1:24" x14ac:dyDescent="0.25">
      <c r="A148" s="29" t="s">
        <v>161</v>
      </c>
      <c r="B148" s="29">
        <v>161</v>
      </c>
      <c r="C148" s="29" t="s">
        <v>288</v>
      </c>
      <c r="D148" s="29">
        <v>210045833</v>
      </c>
      <c r="E148" s="29">
        <v>0</v>
      </c>
      <c r="F148" s="29">
        <v>1025</v>
      </c>
      <c r="G148" s="29">
        <v>2686362.4410000001</v>
      </c>
      <c r="H148" s="29">
        <v>1243226.0719999999</v>
      </c>
      <c r="I148" s="29">
        <v>909</v>
      </c>
      <c r="J148" s="29">
        <v>1009449</v>
      </c>
      <c r="K148" s="29" t="s">
        <v>657</v>
      </c>
      <c r="L148" s="175" t="s">
        <v>669</v>
      </c>
      <c r="M148" s="29">
        <v>8702</v>
      </c>
      <c r="N148" s="29" t="s">
        <v>288</v>
      </c>
      <c r="O148" s="29">
        <v>870200</v>
      </c>
      <c r="P148" s="29">
        <v>2686362.4410000001</v>
      </c>
      <c r="Q148" s="29">
        <v>1243226.0719999999</v>
      </c>
      <c r="S148" s="29">
        <v>115</v>
      </c>
      <c r="U148" s="29">
        <v>0</v>
      </c>
      <c r="V148" s="29" t="s">
        <v>2775</v>
      </c>
      <c r="W148" s="29" t="s">
        <v>2776</v>
      </c>
      <c r="X148" s="29" t="s">
        <v>347</v>
      </c>
    </row>
    <row r="149" spans="1:24" x14ac:dyDescent="0.25">
      <c r="A149" s="29" t="s">
        <v>161</v>
      </c>
      <c r="B149" s="29">
        <v>161</v>
      </c>
      <c r="C149" s="29" t="s">
        <v>288</v>
      </c>
      <c r="D149" s="29">
        <v>201002455</v>
      </c>
      <c r="E149" s="29">
        <v>0</v>
      </c>
      <c r="F149" s="29">
        <v>1025</v>
      </c>
      <c r="G149" s="29">
        <v>2686364.037</v>
      </c>
      <c r="H149" s="29">
        <v>1243219.4669999999</v>
      </c>
      <c r="I149" s="29">
        <v>901</v>
      </c>
      <c r="J149" s="29">
        <v>1009449</v>
      </c>
      <c r="K149" s="29" t="s">
        <v>657</v>
      </c>
      <c r="L149" s="175" t="s">
        <v>669</v>
      </c>
      <c r="M149" s="29">
        <v>8702</v>
      </c>
      <c r="N149" s="29" t="s">
        <v>288</v>
      </c>
      <c r="O149" s="29">
        <v>870200</v>
      </c>
      <c r="P149" s="29">
        <v>2686362.4410000001</v>
      </c>
      <c r="Q149" s="29">
        <v>1243226.0719999999</v>
      </c>
      <c r="S149" s="29">
        <v>150</v>
      </c>
      <c r="T149" s="29" t="s">
        <v>2777</v>
      </c>
      <c r="U149" s="29">
        <v>0</v>
      </c>
      <c r="V149" s="29" t="s">
        <v>2775</v>
      </c>
      <c r="W149" s="29" t="s">
        <v>2776</v>
      </c>
      <c r="X149" s="29" t="s">
        <v>347</v>
      </c>
    </row>
    <row r="150" spans="1:24" x14ac:dyDescent="0.25">
      <c r="A150" s="29" t="s">
        <v>161</v>
      </c>
      <c r="B150" s="29">
        <v>161</v>
      </c>
      <c r="C150" s="29" t="s">
        <v>288</v>
      </c>
      <c r="D150" s="29">
        <v>210199967</v>
      </c>
      <c r="E150" s="29">
        <v>0</v>
      </c>
      <c r="F150" s="29">
        <v>1025</v>
      </c>
      <c r="G150" s="29">
        <v>2685627.9759999998</v>
      </c>
      <c r="H150" s="29">
        <v>1243581.294</v>
      </c>
      <c r="I150" s="29">
        <v>905</v>
      </c>
      <c r="J150" s="29">
        <v>1009451</v>
      </c>
      <c r="K150" s="29" t="s">
        <v>726</v>
      </c>
      <c r="L150" s="175" t="s">
        <v>599</v>
      </c>
      <c r="M150" s="29">
        <v>8702</v>
      </c>
      <c r="N150" s="29" t="s">
        <v>288</v>
      </c>
      <c r="O150" s="29">
        <v>870200</v>
      </c>
      <c r="P150" s="29">
        <v>2685604.9730000002</v>
      </c>
      <c r="Q150" s="29">
        <v>1243578.1329999999</v>
      </c>
      <c r="R150" s="29" t="s">
        <v>727</v>
      </c>
      <c r="S150" s="29">
        <v>150</v>
      </c>
      <c r="T150" s="29" t="s">
        <v>728</v>
      </c>
      <c r="U150" s="29">
        <v>0</v>
      </c>
      <c r="V150" s="29" t="s">
        <v>729</v>
      </c>
      <c r="W150" s="29" t="s">
        <v>730</v>
      </c>
      <c r="X150" s="29" t="s">
        <v>347</v>
      </c>
    </row>
    <row r="151" spans="1:24" x14ac:dyDescent="0.25">
      <c r="A151" s="29" t="s">
        <v>161</v>
      </c>
      <c r="B151" s="29">
        <v>161</v>
      </c>
      <c r="C151" s="29" t="s">
        <v>288</v>
      </c>
      <c r="D151" s="29">
        <v>210199967</v>
      </c>
      <c r="E151" s="29">
        <v>2</v>
      </c>
      <c r="F151" s="29">
        <v>1025</v>
      </c>
      <c r="G151" s="29">
        <v>2685627.9759999998</v>
      </c>
      <c r="H151" s="29">
        <v>1243581.294</v>
      </c>
      <c r="I151" s="29">
        <v>905</v>
      </c>
      <c r="J151" s="29">
        <v>1009451</v>
      </c>
      <c r="K151" s="29" t="s">
        <v>726</v>
      </c>
      <c r="L151" s="175" t="s">
        <v>599</v>
      </c>
      <c r="M151" s="29">
        <v>8702</v>
      </c>
      <c r="N151" s="29" t="s">
        <v>288</v>
      </c>
      <c r="O151" s="29">
        <v>870200</v>
      </c>
      <c r="P151" s="29">
        <v>2685616.2540000002</v>
      </c>
      <c r="Q151" s="29">
        <v>1243579.7620000001</v>
      </c>
      <c r="R151" s="29" t="s">
        <v>727</v>
      </c>
      <c r="S151" s="29">
        <v>150</v>
      </c>
      <c r="T151" s="29" t="s">
        <v>728</v>
      </c>
      <c r="U151" s="29">
        <v>0</v>
      </c>
      <c r="V151" s="29" t="s">
        <v>729</v>
      </c>
      <c r="W151" s="29" t="s">
        <v>730</v>
      </c>
      <c r="X151" s="29" t="s">
        <v>431</v>
      </c>
    </row>
    <row r="152" spans="1:24" x14ac:dyDescent="0.25">
      <c r="A152" s="29" t="s">
        <v>161</v>
      </c>
      <c r="B152" s="29">
        <v>161</v>
      </c>
      <c r="C152" s="29" t="s">
        <v>288</v>
      </c>
      <c r="D152" s="29">
        <v>191926579</v>
      </c>
      <c r="E152" s="29">
        <v>0</v>
      </c>
      <c r="F152" s="29">
        <v>1060</v>
      </c>
      <c r="G152" s="29">
        <v>2686262</v>
      </c>
      <c r="H152" s="29">
        <v>1244026</v>
      </c>
      <c r="I152" s="29">
        <v>905</v>
      </c>
      <c r="J152" s="29">
        <v>1009462</v>
      </c>
      <c r="K152" s="29" t="s">
        <v>731</v>
      </c>
      <c r="L152" s="175" t="s">
        <v>732</v>
      </c>
      <c r="M152" s="29">
        <v>8702</v>
      </c>
      <c r="N152" s="29" t="s">
        <v>288</v>
      </c>
      <c r="O152" s="29">
        <v>870200</v>
      </c>
      <c r="R152" s="29" t="s">
        <v>733</v>
      </c>
      <c r="S152" s="29">
        <v>115</v>
      </c>
      <c r="T152" s="29" t="s">
        <v>734</v>
      </c>
      <c r="U152" s="29">
        <v>0</v>
      </c>
      <c r="V152" s="29" t="s">
        <v>735</v>
      </c>
      <c r="W152" s="29" t="s">
        <v>736</v>
      </c>
      <c r="X152" s="29" t="s">
        <v>347</v>
      </c>
    </row>
    <row r="153" spans="1:24" x14ac:dyDescent="0.25">
      <c r="A153" s="29" t="s">
        <v>161</v>
      </c>
      <c r="B153" s="29">
        <v>161</v>
      </c>
      <c r="C153" s="29" t="s">
        <v>288</v>
      </c>
      <c r="D153" s="29">
        <v>210293138</v>
      </c>
      <c r="E153" s="29">
        <v>0</v>
      </c>
      <c r="F153" s="29">
        <v>1060</v>
      </c>
      <c r="G153" s="29">
        <v>2686259.7650000001</v>
      </c>
      <c r="H153" s="29">
        <v>1244026.7</v>
      </c>
      <c r="I153" s="29">
        <v>909</v>
      </c>
      <c r="J153" s="29">
        <v>1009462</v>
      </c>
      <c r="K153" s="29" t="s">
        <v>731</v>
      </c>
      <c r="L153" s="175" t="s">
        <v>732</v>
      </c>
      <c r="M153" s="29">
        <v>8702</v>
      </c>
      <c r="N153" s="29" t="s">
        <v>288</v>
      </c>
      <c r="O153" s="29">
        <v>870200</v>
      </c>
      <c r="P153" s="29">
        <v>2686259.7650000001</v>
      </c>
      <c r="Q153" s="29">
        <v>1244026.7</v>
      </c>
      <c r="S153" s="29">
        <v>115</v>
      </c>
      <c r="T153" s="29" t="s">
        <v>734</v>
      </c>
      <c r="U153" s="29">
        <v>0</v>
      </c>
      <c r="V153" s="29" t="s">
        <v>735</v>
      </c>
      <c r="W153" s="29" t="s">
        <v>737</v>
      </c>
      <c r="X153" s="29" t="s">
        <v>347</v>
      </c>
    </row>
    <row r="154" spans="1:24" x14ac:dyDescent="0.25">
      <c r="A154" s="29" t="s">
        <v>161</v>
      </c>
      <c r="B154" s="29">
        <v>161</v>
      </c>
      <c r="C154" s="29" t="s">
        <v>288</v>
      </c>
      <c r="D154" s="29">
        <v>3135569</v>
      </c>
      <c r="E154" s="29">
        <v>0</v>
      </c>
      <c r="F154" s="29">
        <v>1025</v>
      </c>
      <c r="G154" s="29">
        <v>2687567.0440000002</v>
      </c>
      <c r="H154" s="29">
        <v>1244543.2760000001</v>
      </c>
      <c r="I154" s="29">
        <v>909</v>
      </c>
      <c r="J154" s="29">
        <v>1009516</v>
      </c>
      <c r="K154" s="29" t="s">
        <v>2778</v>
      </c>
      <c r="L154" s="175" t="s">
        <v>674</v>
      </c>
      <c r="M154" s="29">
        <v>8125</v>
      </c>
      <c r="N154" s="29" t="s">
        <v>2779</v>
      </c>
      <c r="O154" s="29">
        <v>812500</v>
      </c>
      <c r="P154" s="29">
        <v>2687567.0440000002</v>
      </c>
      <c r="Q154" s="29">
        <v>1244543.2760000001</v>
      </c>
      <c r="S154" s="29">
        <v>150</v>
      </c>
      <c r="U154" s="29">
        <v>0</v>
      </c>
      <c r="V154" s="29" t="s">
        <v>2783</v>
      </c>
      <c r="W154" s="29" t="s">
        <v>2752</v>
      </c>
      <c r="X154" s="29" t="s">
        <v>347</v>
      </c>
    </row>
    <row r="155" spans="1:24" x14ac:dyDescent="0.25">
      <c r="A155" s="29" t="s">
        <v>161</v>
      </c>
      <c r="B155" s="29">
        <v>161</v>
      </c>
      <c r="C155" s="29" t="s">
        <v>288</v>
      </c>
      <c r="D155" s="29">
        <v>201005162</v>
      </c>
      <c r="E155" s="29">
        <v>0</v>
      </c>
      <c r="F155" s="29">
        <v>1025</v>
      </c>
      <c r="G155" s="29">
        <v>2687567.6039999998</v>
      </c>
      <c r="H155" s="29">
        <v>1244548.645</v>
      </c>
      <c r="I155" s="29">
        <v>901</v>
      </c>
      <c r="J155" s="29">
        <v>1009516</v>
      </c>
      <c r="K155" s="29" t="s">
        <v>2778</v>
      </c>
      <c r="L155" s="175" t="s">
        <v>674</v>
      </c>
      <c r="M155" s="29">
        <v>8125</v>
      </c>
      <c r="N155" s="29" t="s">
        <v>2779</v>
      </c>
      <c r="O155" s="29">
        <v>812500</v>
      </c>
      <c r="P155" s="29">
        <v>2687567.0440000002</v>
      </c>
      <c r="Q155" s="29">
        <v>1244543.2760000001</v>
      </c>
      <c r="S155" s="29">
        <v>150</v>
      </c>
      <c r="T155" s="29" t="s">
        <v>2780</v>
      </c>
      <c r="U155" s="29">
        <v>0</v>
      </c>
      <c r="V155" s="29" t="s">
        <v>2781</v>
      </c>
      <c r="W155" s="29" t="s">
        <v>2782</v>
      </c>
      <c r="X155" s="29" t="s">
        <v>431</v>
      </c>
    </row>
    <row r="156" spans="1:24" x14ac:dyDescent="0.25">
      <c r="A156" s="29" t="s">
        <v>161</v>
      </c>
      <c r="B156" s="29">
        <v>176</v>
      </c>
      <c r="C156" s="29" t="s">
        <v>291</v>
      </c>
      <c r="D156" s="29">
        <v>191974415</v>
      </c>
      <c r="E156" s="29">
        <v>0</v>
      </c>
      <c r="F156" s="29">
        <v>1060</v>
      </c>
      <c r="G156" s="29">
        <v>2695384</v>
      </c>
      <c r="H156" s="29">
        <v>1256084</v>
      </c>
      <c r="I156" s="29">
        <v>905</v>
      </c>
      <c r="J156" s="29">
        <v>2099818</v>
      </c>
      <c r="K156" s="29" t="s">
        <v>738</v>
      </c>
      <c r="L156" s="175" t="s">
        <v>543</v>
      </c>
      <c r="M156" s="29">
        <v>8310</v>
      </c>
      <c r="N156" s="29" t="s">
        <v>739</v>
      </c>
      <c r="O156" s="29">
        <v>831000</v>
      </c>
      <c r="R156" s="29" t="s">
        <v>740</v>
      </c>
      <c r="S156" s="29">
        <v>115</v>
      </c>
      <c r="U156" s="29">
        <v>0</v>
      </c>
      <c r="V156" s="29" t="s">
        <v>741</v>
      </c>
      <c r="W156" s="29" t="s">
        <v>742</v>
      </c>
      <c r="X156" s="29" t="s">
        <v>347</v>
      </c>
    </row>
    <row r="157" spans="1:24" x14ac:dyDescent="0.25">
      <c r="A157" s="29" t="s">
        <v>161</v>
      </c>
      <c r="B157" s="29">
        <v>176</v>
      </c>
      <c r="C157" s="29" t="s">
        <v>291</v>
      </c>
      <c r="D157" s="29">
        <v>210220971</v>
      </c>
      <c r="E157" s="29">
        <v>0</v>
      </c>
      <c r="F157" s="29">
        <v>1060</v>
      </c>
      <c r="G157" s="29">
        <v>2695389.0580000002</v>
      </c>
      <c r="H157" s="29">
        <v>1256083.925</v>
      </c>
      <c r="I157" s="29">
        <v>901</v>
      </c>
      <c r="J157" s="29">
        <v>2099818</v>
      </c>
      <c r="K157" s="29" t="s">
        <v>738</v>
      </c>
      <c r="L157" s="175" t="s">
        <v>543</v>
      </c>
      <c r="M157" s="29">
        <v>8310</v>
      </c>
      <c r="N157" s="29" t="s">
        <v>739</v>
      </c>
      <c r="O157" s="29">
        <v>831000</v>
      </c>
      <c r="P157" s="29">
        <v>2695397.0150000001</v>
      </c>
      <c r="Q157" s="29">
        <v>1256077.2180000001</v>
      </c>
      <c r="S157" s="29">
        <v>115</v>
      </c>
      <c r="T157" s="29" t="s">
        <v>743</v>
      </c>
      <c r="U157" s="29">
        <v>0</v>
      </c>
      <c r="V157" s="29" t="s">
        <v>741</v>
      </c>
      <c r="W157" s="29" t="s">
        <v>742</v>
      </c>
      <c r="X157" s="29" t="s">
        <v>347</v>
      </c>
    </row>
    <row r="158" spans="1:24" x14ac:dyDescent="0.25">
      <c r="A158" s="29" t="s">
        <v>161</v>
      </c>
      <c r="B158" s="29">
        <v>176</v>
      </c>
      <c r="C158" s="29" t="s">
        <v>291</v>
      </c>
      <c r="D158" s="29">
        <v>86972</v>
      </c>
      <c r="E158" s="29">
        <v>0</v>
      </c>
      <c r="F158" s="29">
        <v>1040</v>
      </c>
      <c r="G158" s="29">
        <v>2693714.0260000001</v>
      </c>
      <c r="H158" s="29">
        <v>1254888.895</v>
      </c>
      <c r="I158" s="29">
        <v>909</v>
      </c>
      <c r="J158" s="29">
        <v>1010125</v>
      </c>
      <c r="K158" s="29" t="s">
        <v>744</v>
      </c>
      <c r="L158" s="175" t="s">
        <v>508</v>
      </c>
      <c r="M158" s="29">
        <v>8315</v>
      </c>
      <c r="N158" s="29" t="s">
        <v>291</v>
      </c>
      <c r="O158" s="29">
        <v>831500</v>
      </c>
      <c r="P158" s="29">
        <v>2693714.0260000001</v>
      </c>
      <c r="Q158" s="29">
        <v>1254888.895</v>
      </c>
      <c r="S158" s="29">
        <v>115</v>
      </c>
      <c r="T158" s="29" t="s">
        <v>748</v>
      </c>
      <c r="U158" s="29">
        <v>0</v>
      </c>
      <c r="V158" s="29" t="s">
        <v>749</v>
      </c>
      <c r="W158" s="29" t="s">
        <v>750</v>
      </c>
      <c r="X158" s="29" t="s">
        <v>431</v>
      </c>
    </row>
    <row r="159" spans="1:24" x14ac:dyDescent="0.25">
      <c r="A159" s="29" t="s">
        <v>161</v>
      </c>
      <c r="B159" s="29">
        <v>176</v>
      </c>
      <c r="C159" s="29" t="s">
        <v>291</v>
      </c>
      <c r="D159" s="29">
        <v>210217720</v>
      </c>
      <c r="E159" s="29">
        <v>0</v>
      </c>
      <c r="F159" s="29">
        <v>1060</v>
      </c>
      <c r="G159" s="29">
        <v>2693704.2220000001</v>
      </c>
      <c r="H159" s="29">
        <v>1254863.1510000001</v>
      </c>
      <c r="I159" s="29">
        <v>909</v>
      </c>
      <c r="J159" s="29">
        <v>1010125</v>
      </c>
      <c r="K159" s="29" t="s">
        <v>744</v>
      </c>
      <c r="L159" s="175" t="s">
        <v>508</v>
      </c>
      <c r="M159" s="29">
        <v>8315</v>
      </c>
      <c r="N159" s="29" t="s">
        <v>291</v>
      </c>
      <c r="O159" s="29">
        <v>831500</v>
      </c>
      <c r="P159" s="29">
        <v>2693704.2220000001</v>
      </c>
      <c r="Q159" s="29">
        <v>1254863.1510000001</v>
      </c>
      <c r="S159" s="29">
        <v>115</v>
      </c>
      <c r="T159" s="29" t="s">
        <v>745</v>
      </c>
      <c r="U159" s="29">
        <v>0</v>
      </c>
      <c r="V159" s="29" t="s">
        <v>746</v>
      </c>
      <c r="W159" s="29" t="s">
        <v>747</v>
      </c>
      <c r="X159" s="29" t="s">
        <v>347</v>
      </c>
    </row>
    <row r="160" spans="1:24" x14ac:dyDescent="0.25">
      <c r="A160" s="29" t="s">
        <v>161</v>
      </c>
      <c r="B160" s="29">
        <v>180</v>
      </c>
      <c r="C160" s="29" t="s">
        <v>294</v>
      </c>
      <c r="D160" s="29">
        <v>191977264</v>
      </c>
      <c r="E160" s="29">
        <v>0</v>
      </c>
      <c r="F160" s="29">
        <v>1060</v>
      </c>
      <c r="G160" s="29">
        <v>2701195</v>
      </c>
      <c r="H160" s="29">
        <v>1255411</v>
      </c>
      <c r="I160" s="29">
        <v>905</v>
      </c>
      <c r="J160" s="29">
        <v>2255411</v>
      </c>
      <c r="K160" s="29" t="s">
        <v>1988</v>
      </c>
      <c r="L160" s="175" t="s">
        <v>1989</v>
      </c>
      <c r="M160" s="29">
        <v>8484</v>
      </c>
      <c r="N160" s="29" t="s">
        <v>294</v>
      </c>
      <c r="O160" s="29">
        <v>848400</v>
      </c>
      <c r="R160" s="29" t="s">
        <v>1988</v>
      </c>
      <c r="S160" s="29">
        <v>115</v>
      </c>
      <c r="T160" s="29" t="s">
        <v>1990</v>
      </c>
      <c r="U160" s="29">
        <v>0</v>
      </c>
      <c r="V160" s="29" t="s">
        <v>1991</v>
      </c>
      <c r="W160" s="29" t="s">
        <v>1992</v>
      </c>
      <c r="X160" s="29" t="s">
        <v>347</v>
      </c>
    </row>
    <row r="161" spans="1:24" x14ac:dyDescent="0.25">
      <c r="A161" s="29" t="s">
        <v>161</v>
      </c>
      <c r="B161" s="29">
        <v>180</v>
      </c>
      <c r="C161" s="29" t="s">
        <v>294</v>
      </c>
      <c r="D161" s="29">
        <v>210287482</v>
      </c>
      <c r="E161" s="29">
        <v>0</v>
      </c>
      <c r="F161" s="29">
        <v>1060</v>
      </c>
      <c r="G161" s="29">
        <v>2701178.7349999999</v>
      </c>
      <c r="H161" s="29">
        <v>1255356.605</v>
      </c>
      <c r="I161" s="29">
        <v>901</v>
      </c>
      <c r="J161" s="29">
        <v>2255411</v>
      </c>
      <c r="K161" s="29" t="s">
        <v>1988</v>
      </c>
      <c r="L161" s="175" t="s">
        <v>1989</v>
      </c>
      <c r="M161" s="29">
        <v>8484</v>
      </c>
      <c r="N161" s="29" t="s">
        <v>294</v>
      </c>
      <c r="O161" s="29">
        <v>848400</v>
      </c>
      <c r="P161" s="29">
        <v>2701187.8200000003</v>
      </c>
      <c r="Q161" s="29">
        <v>1255374.078</v>
      </c>
      <c r="S161" s="29">
        <v>115</v>
      </c>
      <c r="T161" s="29" t="s">
        <v>1990</v>
      </c>
      <c r="U161" s="29">
        <v>0</v>
      </c>
      <c r="V161" s="29" t="s">
        <v>1991</v>
      </c>
      <c r="W161" s="29" t="s">
        <v>1993</v>
      </c>
      <c r="X161" s="29" t="s">
        <v>347</v>
      </c>
    </row>
    <row r="162" spans="1:24" x14ac:dyDescent="0.25">
      <c r="A162" s="29" t="s">
        <v>161</v>
      </c>
      <c r="B162" s="29">
        <v>191</v>
      </c>
      <c r="C162" s="29" t="s">
        <v>297</v>
      </c>
      <c r="D162" s="29">
        <v>191982131</v>
      </c>
      <c r="E162" s="29">
        <v>0</v>
      </c>
      <c r="F162" s="29">
        <v>1060</v>
      </c>
      <c r="G162" s="29">
        <v>2689506</v>
      </c>
      <c r="H162" s="29">
        <v>1251300</v>
      </c>
      <c r="I162" s="29">
        <v>909</v>
      </c>
      <c r="J162" s="29">
        <v>1010694</v>
      </c>
      <c r="K162" s="29" t="s">
        <v>2088</v>
      </c>
      <c r="L162" s="175" t="s">
        <v>2089</v>
      </c>
      <c r="M162" s="29">
        <v>8600</v>
      </c>
      <c r="N162" s="29" t="s">
        <v>297</v>
      </c>
      <c r="O162" s="29">
        <v>860000</v>
      </c>
      <c r="R162" s="29" t="s">
        <v>2090</v>
      </c>
      <c r="S162" s="29">
        <v>115</v>
      </c>
      <c r="U162" s="29">
        <v>0</v>
      </c>
      <c r="V162" s="29" t="s">
        <v>2091</v>
      </c>
      <c r="W162" s="29" t="s">
        <v>2092</v>
      </c>
      <c r="X162" s="29" t="s">
        <v>347</v>
      </c>
    </row>
    <row r="163" spans="1:24" x14ac:dyDescent="0.25">
      <c r="A163" s="29" t="s">
        <v>161</v>
      </c>
      <c r="B163" s="29">
        <v>191</v>
      </c>
      <c r="C163" s="29" t="s">
        <v>297</v>
      </c>
      <c r="D163" s="29">
        <v>210285313</v>
      </c>
      <c r="E163" s="29">
        <v>0</v>
      </c>
      <c r="F163" s="29">
        <v>1060</v>
      </c>
      <c r="G163" s="29">
        <v>2689510.2450000001</v>
      </c>
      <c r="H163" s="29">
        <v>1251300.003</v>
      </c>
      <c r="I163" s="29">
        <v>901</v>
      </c>
      <c r="J163" s="29">
        <v>1010694</v>
      </c>
      <c r="K163" s="29" t="s">
        <v>2088</v>
      </c>
      <c r="L163" s="175" t="s">
        <v>2089</v>
      </c>
      <c r="M163" s="29">
        <v>8600</v>
      </c>
      <c r="N163" s="29" t="s">
        <v>297</v>
      </c>
      <c r="O163" s="29">
        <v>860000</v>
      </c>
      <c r="P163" s="29">
        <v>2689510.2480000001</v>
      </c>
      <c r="Q163" s="29">
        <v>1251299.9990000001</v>
      </c>
      <c r="S163" s="29">
        <v>115</v>
      </c>
      <c r="T163" s="29" t="s">
        <v>2093</v>
      </c>
      <c r="U163" s="29">
        <v>0</v>
      </c>
      <c r="V163" s="29" t="s">
        <v>2091</v>
      </c>
      <c r="W163" s="29" t="s">
        <v>2092</v>
      </c>
      <c r="X163" s="29" t="s">
        <v>347</v>
      </c>
    </row>
    <row r="164" spans="1:24" x14ac:dyDescent="0.25">
      <c r="A164" s="29" t="s">
        <v>161</v>
      </c>
      <c r="B164" s="29">
        <v>191</v>
      </c>
      <c r="C164" s="29" t="s">
        <v>297</v>
      </c>
      <c r="D164" s="29">
        <v>2307198</v>
      </c>
      <c r="E164" s="29">
        <v>0</v>
      </c>
      <c r="F164" s="29">
        <v>1040</v>
      </c>
      <c r="G164" s="29">
        <v>2689606.8149999999</v>
      </c>
      <c r="H164" s="29">
        <v>1251063.666</v>
      </c>
      <c r="I164" s="29">
        <v>905</v>
      </c>
      <c r="J164" s="29">
        <v>1010699</v>
      </c>
      <c r="K164" s="29" t="s">
        <v>4115</v>
      </c>
      <c r="L164" s="175" t="s">
        <v>674</v>
      </c>
      <c r="M164" s="29">
        <v>8600</v>
      </c>
      <c r="N164" s="29" t="s">
        <v>297</v>
      </c>
      <c r="O164" s="29">
        <v>860000</v>
      </c>
      <c r="P164" s="29">
        <v>2689610.148</v>
      </c>
      <c r="Q164" s="29">
        <v>1251071.588</v>
      </c>
      <c r="R164" s="29" t="s">
        <v>4116</v>
      </c>
      <c r="S164" s="29">
        <v>150</v>
      </c>
      <c r="T164" s="29" t="s">
        <v>4117</v>
      </c>
      <c r="U164" s="29">
        <v>0</v>
      </c>
      <c r="V164" s="29" t="s">
        <v>4118</v>
      </c>
      <c r="W164" s="29" t="s">
        <v>4119</v>
      </c>
      <c r="X164" s="29" t="s">
        <v>347</v>
      </c>
    </row>
    <row r="165" spans="1:24" x14ac:dyDescent="0.25">
      <c r="A165" s="29" t="s">
        <v>161</v>
      </c>
      <c r="B165" s="29">
        <v>191</v>
      </c>
      <c r="C165" s="29" t="s">
        <v>297</v>
      </c>
      <c r="D165" s="29">
        <v>192004807</v>
      </c>
      <c r="E165" s="29">
        <v>0</v>
      </c>
      <c r="F165" s="29">
        <v>1060</v>
      </c>
      <c r="G165" s="29">
        <v>2689517</v>
      </c>
      <c r="H165" s="29">
        <v>1251085</v>
      </c>
      <c r="I165" s="29">
        <v>909</v>
      </c>
      <c r="J165" s="29">
        <v>1010699</v>
      </c>
      <c r="K165" s="29" t="s">
        <v>4115</v>
      </c>
      <c r="L165" s="175" t="s">
        <v>674</v>
      </c>
      <c r="M165" s="29">
        <v>8600</v>
      </c>
      <c r="N165" s="29" t="s">
        <v>297</v>
      </c>
      <c r="O165" s="29">
        <v>860000</v>
      </c>
      <c r="R165" s="29" t="s">
        <v>4120</v>
      </c>
      <c r="S165" s="29">
        <v>150</v>
      </c>
      <c r="U165" s="29">
        <v>0</v>
      </c>
      <c r="V165" s="29" t="s">
        <v>4118</v>
      </c>
      <c r="W165" s="29" t="s">
        <v>4121</v>
      </c>
      <c r="X165" s="29" t="s">
        <v>347</v>
      </c>
    </row>
    <row r="166" spans="1:24" x14ac:dyDescent="0.25">
      <c r="A166" s="29" t="s">
        <v>161</v>
      </c>
      <c r="B166" s="29">
        <v>191</v>
      </c>
      <c r="C166" s="29" t="s">
        <v>297</v>
      </c>
      <c r="D166" s="29">
        <v>91789</v>
      </c>
      <c r="E166" s="29">
        <v>0</v>
      </c>
      <c r="F166" s="29">
        <v>1040</v>
      </c>
      <c r="G166" s="29">
        <v>2689276.5359999998</v>
      </c>
      <c r="H166" s="29">
        <v>1250110.118</v>
      </c>
      <c r="I166" s="29">
        <v>905</v>
      </c>
      <c r="J166" s="29">
        <v>1010793</v>
      </c>
      <c r="K166" s="29" t="s">
        <v>752</v>
      </c>
      <c r="L166" s="175" t="s">
        <v>348</v>
      </c>
      <c r="M166" s="29">
        <v>8600</v>
      </c>
      <c r="N166" s="29" t="s">
        <v>297</v>
      </c>
      <c r="O166" s="29">
        <v>860000</v>
      </c>
      <c r="P166" s="29">
        <v>2689277.213</v>
      </c>
      <c r="Q166" s="29">
        <v>1250103.4580000001</v>
      </c>
      <c r="S166" s="29">
        <v>115</v>
      </c>
      <c r="T166" s="29" t="s">
        <v>755</v>
      </c>
      <c r="U166" s="29">
        <v>0</v>
      </c>
      <c r="V166" s="29" t="s">
        <v>753</v>
      </c>
      <c r="W166" s="29" t="s">
        <v>754</v>
      </c>
      <c r="X166" s="29" t="s">
        <v>431</v>
      </c>
    </row>
    <row r="167" spans="1:24" x14ac:dyDescent="0.25">
      <c r="A167" s="29" t="s">
        <v>161</v>
      </c>
      <c r="B167" s="29">
        <v>191</v>
      </c>
      <c r="C167" s="29" t="s">
        <v>297</v>
      </c>
      <c r="D167" s="29">
        <v>191969982</v>
      </c>
      <c r="E167" s="29">
        <v>0</v>
      </c>
      <c r="F167" s="29">
        <v>1025</v>
      </c>
      <c r="G167" s="29">
        <v>2689276</v>
      </c>
      <c r="H167" s="29">
        <v>1250113</v>
      </c>
      <c r="I167" s="29">
        <v>905</v>
      </c>
      <c r="J167" s="29">
        <v>1010793</v>
      </c>
      <c r="K167" s="29" t="s">
        <v>752</v>
      </c>
      <c r="L167" s="175" t="s">
        <v>348</v>
      </c>
      <c r="M167" s="29">
        <v>8600</v>
      </c>
      <c r="N167" s="29" t="s">
        <v>297</v>
      </c>
      <c r="O167" s="29">
        <v>860000</v>
      </c>
      <c r="S167" s="29">
        <v>115</v>
      </c>
      <c r="U167" s="29">
        <v>0</v>
      </c>
      <c r="V167" s="29" t="s">
        <v>753</v>
      </c>
      <c r="W167" s="29" t="s">
        <v>754</v>
      </c>
      <c r="X167" s="29" t="s">
        <v>347</v>
      </c>
    </row>
    <row r="168" spans="1:24" x14ac:dyDescent="0.25">
      <c r="A168" s="29" t="s">
        <v>161</v>
      </c>
      <c r="B168" s="29">
        <v>191</v>
      </c>
      <c r="C168" s="29" t="s">
        <v>297</v>
      </c>
      <c r="D168" s="29">
        <v>210285757</v>
      </c>
      <c r="E168" s="29">
        <v>0</v>
      </c>
      <c r="F168" s="29">
        <v>1080</v>
      </c>
      <c r="G168" s="29">
        <v>2687676.3089999999</v>
      </c>
      <c r="H168" s="29">
        <v>1249985.1410000001</v>
      </c>
      <c r="I168" s="29">
        <v>901</v>
      </c>
      <c r="J168" s="29">
        <v>1010826</v>
      </c>
      <c r="K168" s="29" t="s">
        <v>3897</v>
      </c>
      <c r="L168" s="175" t="s">
        <v>3898</v>
      </c>
      <c r="M168" s="29">
        <v>8600</v>
      </c>
      <c r="N168" s="29" t="s">
        <v>297</v>
      </c>
      <c r="O168" s="29">
        <v>860000</v>
      </c>
      <c r="P168" s="29">
        <v>2687676.327</v>
      </c>
      <c r="Q168" s="29">
        <v>1249984.476</v>
      </c>
      <c r="R168" s="29" t="s">
        <v>443</v>
      </c>
      <c r="S168" s="29">
        <v>101</v>
      </c>
      <c r="T168" s="29" t="s">
        <v>3899</v>
      </c>
      <c r="U168" s="29">
        <v>0</v>
      </c>
      <c r="V168" s="29" t="s">
        <v>3900</v>
      </c>
      <c r="W168" s="29" t="s">
        <v>3901</v>
      </c>
      <c r="X168" s="29" t="s">
        <v>347</v>
      </c>
    </row>
    <row r="169" spans="1:24" x14ac:dyDescent="0.25">
      <c r="A169" s="29" t="s">
        <v>161</v>
      </c>
      <c r="B169" s="29">
        <v>191</v>
      </c>
      <c r="C169" s="29" t="s">
        <v>297</v>
      </c>
      <c r="D169" s="29">
        <v>192001465</v>
      </c>
      <c r="E169" s="29">
        <v>0</v>
      </c>
      <c r="F169" s="29">
        <v>1060</v>
      </c>
      <c r="G169" s="29">
        <v>2687672</v>
      </c>
      <c r="H169" s="29">
        <v>1249981</v>
      </c>
      <c r="I169" s="29">
        <v>905</v>
      </c>
      <c r="J169" s="29">
        <v>1010826</v>
      </c>
      <c r="K169" s="29" t="s">
        <v>3897</v>
      </c>
      <c r="L169" s="175" t="s">
        <v>3898</v>
      </c>
      <c r="M169" s="29">
        <v>8600</v>
      </c>
      <c r="N169" s="29" t="s">
        <v>297</v>
      </c>
      <c r="O169" s="29">
        <v>860000</v>
      </c>
      <c r="S169" s="29">
        <v>115</v>
      </c>
      <c r="U169" s="29">
        <v>0</v>
      </c>
      <c r="V169" s="29" t="s">
        <v>3900</v>
      </c>
      <c r="W169" s="29" t="s">
        <v>372</v>
      </c>
      <c r="X169" s="29" t="s">
        <v>347</v>
      </c>
    </row>
    <row r="170" spans="1:24" x14ac:dyDescent="0.25">
      <c r="A170" s="29" t="s">
        <v>161</v>
      </c>
      <c r="B170" s="29">
        <v>191</v>
      </c>
      <c r="C170" s="29" t="s">
        <v>297</v>
      </c>
      <c r="D170" s="29">
        <v>91258</v>
      </c>
      <c r="E170" s="29">
        <v>0</v>
      </c>
      <c r="F170" s="29">
        <v>1021</v>
      </c>
      <c r="G170" s="29">
        <v>2688938.8339999998</v>
      </c>
      <c r="H170" s="29">
        <v>1250473.67</v>
      </c>
      <c r="I170" s="29">
        <v>905</v>
      </c>
      <c r="J170" s="29">
        <v>1010845</v>
      </c>
      <c r="K170" s="29" t="s">
        <v>6408</v>
      </c>
      <c r="L170" s="175" t="s">
        <v>6409</v>
      </c>
      <c r="M170" s="29">
        <v>8600</v>
      </c>
      <c r="N170" s="29" t="s">
        <v>297</v>
      </c>
      <c r="O170" s="29">
        <v>860000</v>
      </c>
      <c r="R170" s="29" t="s">
        <v>6410</v>
      </c>
      <c r="S170" s="29">
        <v>115</v>
      </c>
      <c r="T170" s="29" t="s">
        <v>6411</v>
      </c>
      <c r="U170" s="29">
        <v>0</v>
      </c>
      <c r="V170" s="29" t="s">
        <v>6412</v>
      </c>
      <c r="W170" s="29" t="s">
        <v>6413</v>
      </c>
      <c r="X170" s="29" t="s">
        <v>347</v>
      </c>
    </row>
    <row r="171" spans="1:24" x14ac:dyDescent="0.25">
      <c r="A171" s="29" t="s">
        <v>161</v>
      </c>
      <c r="B171" s="29">
        <v>191</v>
      </c>
      <c r="C171" s="29" t="s">
        <v>297</v>
      </c>
      <c r="D171" s="29">
        <v>210293647</v>
      </c>
      <c r="E171" s="29">
        <v>5</v>
      </c>
      <c r="F171" s="29">
        <v>1030</v>
      </c>
      <c r="G171" s="29">
        <v>2688937.682</v>
      </c>
      <c r="H171" s="29">
        <v>1250476.182</v>
      </c>
      <c r="I171" s="29">
        <v>904</v>
      </c>
      <c r="J171" s="29">
        <v>1010845</v>
      </c>
      <c r="K171" s="29" t="s">
        <v>6408</v>
      </c>
      <c r="L171" s="175" t="s">
        <v>6409</v>
      </c>
      <c r="M171" s="29">
        <v>8600</v>
      </c>
      <c r="N171" s="29" t="s">
        <v>297</v>
      </c>
      <c r="O171" s="29">
        <v>860000</v>
      </c>
      <c r="P171" s="29">
        <v>2688937.682</v>
      </c>
      <c r="Q171" s="29">
        <v>1250476.182</v>
      </c>
      <c r="R171" s="29" t="s">
        <v>6414</v>
      </c>
      <c r="S171" s="29">
        <v>115</v>
      </c>
      <c r="T171" s="29" t="s">
        <v>6411</v>
      </c>
      <c r="U171" s="29">
        <v>0</v>
      </c>
      <c r="V171" s="29" t="s">
        <v>6412</v>
      </c>
      <c r="X171" s="29" t="s">
        <v>347</v>
      </c>
    </row>
    <row r="172" spans="1:24" x14ac:dyDescent="0.25">
      <c r="A172" s="29" t="s">
        <v>161</v>
      </c>
      <c r="B172" s="29">
        <v>191</v>
      </c>
      <c r="C172" s="29" t="s">
        <v>297</v>
      </c>
      <c r="D172" s="29">
        <v>210293647</v>
      </c>
      <c r="E172" s="29">
        <v>0</v>
      </c>
      <c r="F172" s="29">
        <v>1030</v>
      </c>
      <c r="G172" s="29">
        <v>2688937.682</v>
      </c>
      <c r="H172" s="29">
        <v>1250476.182</v>
      </c>
      <c r="I172" s="29">
        <v>904</v>
      </c>
      <c r="J172" s="29">
        <v>1010845</v>
      </c>
      <c r="K172" s="29" t="s">
        <v>6408</v>
      </c>
      <c r="L172" s="175" t="s">
        <v>6415</v>
      </c>
      <c r="M172" s="29">
        <v>8600</v>
      </c>
      <c r="N172" s="29" t="s">
        <v>297</v>
      </c>
      <c r="O172" s="29">
        <v>860000</v>
      </c>
      <c r="P172" s="29">
        <v>2688939.156</v>
      </c>
      <c r="Q172" s="29">
        <v>1250468.355</v>
      </c>
      <c r="R172" s="29" t="s">
        <v>6414</v>
      </c>
      <c r="S172" s="29">
        <v>115</v>
      </c>
      <c r="T172" s="29" t="s">
        <v>6411</v>
      </c>
      <c r="U172" s="29">
        <v>0</v>
      </c>
      <c r="V172" s="29" t="s">
        <v>6412</v>
      </c>
      <c r="X172" s="29" t="s">
        <v>347</v>
      </c>
    </row>
    <row r="173" spans="1:24" x14ac:dyDescent="0.25">
      <c r="A173" s="29" t="s">
        <v>161</v>
      </c>
      <c r="B173" s="29">
        <v>191</v>
      </c>
      <c r="C173" s="29" t="s">
        <v>297</v>
      </c>
      <c r="D173" s="29">
        <v>91259</v>
      </c>
      <c r="E173" s="29">
        <v>0</v>
      </c>
      <c r="F173" s="29">
        <v>1030</v>
      </c>
      <c r="G173" s="29">
        <v>2688944</v>
      </c>
      <c r="H173" s="29">
        <v>1250475</v>
      </c>
      <c r="I173" s="29">
        <v>904</v>
      </c>
      <c r="J173" s="29">
        <v>1010845</v>
      </c>
      <c r="K173" s="29" t="s">
        <v>6408</v>
      </c>
      <c r="L173" s="175" t="s">
        <v>6415</v>
      </c>
      <c r="M173" s="29">
        <v>8600</v>
      </c>
      <c r="N173" s="29" t="s">
        <v>297</v>
      </c>
      <c r="O173" s="29">
        <v>860000</v>
      </c>
      <c r="P173" s="29">
        <v>2688939.156</v>
      </c>
      <c r="Q173" s="29">
        <v>1250468.355</v>
      </c>
      <c r="R173" s="29" t="s">
        <v>514</v>
      </c>
      <c r="S173" s="29">
        <v>115</v>
      </c>
      <c r="T173" s="29" t="s">
        <v>6411</v>
      </c>
      <c r="U173" s="29">
        <v>0</v>
      </c>
      <c r="V173" s="29" t="s">
        <v>6412</v>
      </c>
      <c r="W173" s="29" t="s">
        <v>6416</v>
      </c>
      <c r="X173" s="29" t="s">
        <v>347</v>
      </c>
    </row>
    <row r="174" spans="1:24" x14ac:dyDescent="0.25">
      <c r="A174" s="29" t="s">
        <v>161</v>
      </c>
      <c r="B174" s="29">
        <v>191</v>
      </c>
      <c r="C174" s="29" t="s">
        <v>297</v>
      </c>
      <c r="D174" s="29">
        <v>210293647</v>
      </c>
      <c r="E174" s="29">
        <v>6</v>
      </c>
      <c r="F174" s="29">
        <v>1030</v>
      </c>
      <c r="G174" s="29">
        <v>2688937.682</v>
      </c>
      <c r="H174" s="29">
        <v>1250476.182</v>
      </c>
      <c r="I174" s="29">
        <v>904</v>
      </c>
      <c r="J174" s="29">
        <v>1010845</v>
      </c>
      <c r="K174" s="29" t="s">
        <v>6408</v>
      </c>
      <c r="L174" s="175" t="s">
        <v>6417</v>
      </c>
      <c r="M174" s="29">
        <v>8600</v>
      </c>
      <c r="N174" s="29" t="s">
        <v>297</v>
      </c>
      <c r="O174" s="29">
        <v>860000</v>
      </c>
      <c r="R174" s="29" t="s">
        <v>6414</v>
      </c>
      <c r="S174" s="29">
        <v>115</v>
      </c>
      <c r="T174" s="29" t="s">
        <v>6411</v>
      </c>
      <c r="U174" s="29">
        <v>0</v>
      </c>
      <c r="V174" s="29" t="s">
        <v>6412</v>
      </c>
      <c r="X174" s="29" t="s">
        <v>347</v>
      </c>
    </row>
    <row r="175" spans="1:24" x14ac:dyDescent="0.25">
      <c r="A175" s="29" t="s">
        <v>161</v>
      </c>
      <c r="B175" s="29">
        <v>191</v>
      </c>
      <c r="C175" s="29" t="s">
        <v>297</v>
      </c>
      <c r="D175" s="29">
        <v>91260</v>
      </c>
      <c r="E175" s="29">
        <v>1</v>
      </c>
      <c r="F175" s="29">
        <v>1021</v>
      </c>
      <c r="G175" s="29">
        <v>2688947</v>
      </c>
      <c r="H175" s="29">
        <v>1250468</v>
      </c>
      <c r="I175" s="29">
        <v>901</v>
      </c>
      <c r="J175" s="29">
        <v>1010845</v>
      </c>
      <c r="K175" s="29" t="s">
        <v>6408</v>
      </c>
      <c r="L175" s="175" t="s">
        <v>6417</v>
      </c>
      <c r="M175" s="29">
        <v>8600</v>
      </c>
      <c r="N175" s="29" t="s">
        <v>297</v>
      </c>
      <c r="O175" s="29">
        <v>860000</v>
      </c>
      <c r="P175" s="29">
        <v>2688944.0359999998</v>
      </c>
      <c r="Q175" s="29">
        <v>1250465.8740000001</v>
      </c>
      <c r="R175" s="29" t="s">
        <v>6418</v>
      </c>
      <c r="S175" s="29">
        <v>115</v>
      </c>
      <c r="T175" s="29" t="s">
        <v>6411</v>
      </c>
      <c r="U175" s="29">
        <v>0</v>
      </c>
      <c r="V175" s="29" t="s">
        <v>6412</v>
      </c>
      <c r="W175" s="29" t="s">
        <v>376</v>
      </c>
      <c r="X175" s="29" t="s">
        <v>347</v>
      </c>
    </row>
    <row r="176" spans="1:24" x14ac:dyDescent="0.25">
      <c r="A176" s="29" t="s">
        <v>161</v>
      </c>
      <c r="B176" s="29">
        <v>193</v>
      </c>
      <c r="C176" s="29" t="s">
        <v>299</v>
      </c>
      <c r="D176" s="29">
        <v>210261428</v>
      </c>
      <c r="E176" s="29">
        <v>0</v>
      </c>
      <c r="F176" s="29">
        <v>1060</v>
      </c>
      <c r="G176" s="29">
        <v>2689271.514</v>
      </c>
      <c r="H176" s="29">
        <v>1246259.672</v>
      </c>
      <c r="I176" s="29">
        <v>909</v>
      </c>
      <c r="J176" s="29">
        <v>1011101</v>
      </c>
      <c r="K176" s="29" t="s">
        <v>756</v>
      </c>
      <c r="L176" s="175" t="s">
        <v>615</v>
      </c>
      <c r="M176" s="29">
        <v>8118</v>
      </c>
      <c r="N176" s="29" t="s">
        <v>757</v>
      </c>
      <c r="O176" s="29">
        <v>811800</v>
      </c>
      <c r="P176" s="29">
        <v>2689271.514</v>
      </c>
      <c r="Q176" s="29">
        <v>1246259.672</v>
      </c>
      <c r="R176" s="29" t="s">
        <v>600</v>
      </c>
      <c r="S176" s="29">
        <v>115</v>
      </c>
      <c r="T176" s="29" t="s">
        <v>758</v>
      </c>
      <c r="U176" s="29">
        <v>0</v>
      </c>
      <c r="V176" s="29" t="s">
        <v>759</v>
      </c>
      <c r="W176" s="29" t="s">
        <v>760</v>
      </c>
      <c r="X176" s="29" t="s">
        <v>431</v>
      </c>
    </row>
    <row r="177" spans="1:24" x14ac:dyDescent="0.25">
      <c r="A177" s="29" t="s">
        <v>161</v>
      </c>
      <c r="B177" s="29">
        <v>193</v>
      </c>
      <c r="C177" s="29" t="s">
        <v>299</v>
      </c>
      <c r="D177" s="29">
        <v>210261427</v>
      </c>
      <c r="E177" s="29">
        <v>0</v>
      </c>
      <c r="F177" s="29">
        <v>1025</v>
      </c>
      <c r="G177" s="29">
        <v>2689271.514</v>
      </c>
      <c r="H177" s="29">
        <v>1246259.672</v>
      </c>
      <c r="I177" s="29">
        <v>909</v>
      </c>
      <c r="J177" s="29">
        <v>1011101</v>
      </c>
      <c r="K177" s="29" t="s">
        <v>756</v>
      </c>
      <c r="L177" s="175" t="s">
        <v>615</v>
      </c>
      <c r="M177" s="29">
        <v>8118</v>
      </c>
      <c r="N177" s="29" t="s">
        <v>757</v>
      </c>
      <c r="O177" s="29">
        <v>811800</v>
      </c>
      <c r="S177" s="29">
        <v>115</v>
      </c>
      <c r="T177" s="29" t="s">
        <v>758</v>
      </c>
      <c r="U177" s="29">
        <v>0</v>
      </c>
      <c r="V177" s="29" t="s">
        <v>759</v>
      </c>
      <c r="W177" s="29" t="s">
        <v>760</v>
      </c>
      <c r="X177" s="29" t="s">
        <v>347</v>
      </c>
    </row>
    <row r="178" spans="1:24" x14ac:dyDescent="0.25">
      <c r="A178" s="29" t="s">
        <v>161</v>
      </c>
      <c r="B178" s="29">
        <v>193</v>
      </c>
      <c r="C178" s="29" t="s">
        <v>299</v>
      </c>
      <c r="D178" s="29">
        <v>201024187</v>
      </c>
      <c r="E178" s="29">
        <v>0</v>
      </c>
      <c r="F178" s="29">
        <v>1025</v>
      </c>
      <c r="G178" s="29">
        <v>2690026.074</v>
      </c>
      <c r="H178" s="29">
        <v>1246910.5989999999</v>
      </c>
      <c r="I178" s="29">
        <v>901</v>
      </c>
      <c r="J178" s="29">
        <v>1011104</v>
      </c>
      <c r="K178" s="29" t="s">
        <v>4237</v>
      </c>
      <c r="L178" s="175" t="s">
        <v>390</v>
      </c>
      <c r="M178" s="29">
        <v>8118</v>
      </c>
      <c r="N178" s="29" t="s">
        <v>757</v>
      </c>
      <c r="O178" s="29">
        <v>811800</v>
      </c>
      <c r="P178" s="29">
        <v>2690028.0210000002</v>
      </c>
      <c r="Q178" s="29">
        <v>1246919.29</v>
      </c>
      <c r="R178" s="29" t="s">
        <v>4252</v>
      </c>
      <c r="S178" s="29">
        <v>150</v>
      </c>
      <c r="T178" s="29" t="s">
        <v>4253</v>
      </c>
      <c r="U178" s="29">
        <v>0</v>
      </c>
      <c r="V178" s="29" t="s">
        <v>4254</v>
      </c>
      <c r="W178" s="29" t="s">
        <v>4255</v>
      </c>
      <c r="X178" s="29" t="s">
        <v>347</v>
      </c>
    </row>
    <row r="179" spans="1:24" x14ac:dyDescent="0.25">
      <c r="A179" s="29" t="s">
        <v>161</v>
      </c>
      <c r="B179" s="29">
        <v>193</v>
      </c>
      <c r="C179" s="29" t="s">
        <v>299</v>
      </c>
      <c r="D179" s="29">
        <v>192009123</v>
      </c>
      <c r="E179" s="29">
        <v>0</v>
      </c>
      <c r="F179" s="29">
        <v>1060</v>
      </c>
      <c r="G179" s="29">
        <v>2689972.86</v>
      </c>
      <c r="H179" s="29">
        <v>1246954.93</v>
      </c>
      <c r="I179" s="29">
        <v>909</v>
      </c>
      <c r="J179" s="29">
        <v>1011104</v>
      </c>
      <c r="K179" s="29" t="s">
        <v>4237</v>
      </c>
      <c r="L179" s="175" t="s">
        <v>390</v>
      </c>
      <c r="M179" s="29">
        <v>8118</v>
      </c>
      <c r="N179" s="29" t="s">
        <v>757</v>
      </c>
      <c r="O179" s="29">
        <v>811800</v>
      </c>
      <c r="R179" s="29" t="s">
        <v>366</v>
      </c>
      <c r="S179" s="29">
        <v>115</v>
      </c>
      <c r="T179" s="29" t="s">
        <v>4256</v>
      </c>
      <c r="U179" s="29">
        <v>0</v>
      </c>
      <c r="V179" s="29" t="s">
        <v>4238</v>
      </c>
      <c r="W179" s="29" t="s">
        <v>372</v>
      </c>
      <c r="X179" s="29" t="s">
        <v>347</v>
      </c>
    </row>
    <row r="180" spans="1:24" x14ac:dyDescent="0.25">
      <c r="A180" s="29" t="s">
        <v>161</v>
      </c>
      <c r="B180" s="29">
        <v>194</v>
      </c>
      <c r="C180" s="29" t="s">
        <v>300</v>
      </c>
      <c r="D180" s="29">
        <v>210287866</v>
      </c>
      <c r="E180" s="29">
        <v>0</v>
      </c>
      <c r="F180" s="29">
        <v>1060</v>
      </c>
      <c r="G180" s="29">
        <v>2693723.3769999999</v>
      </c>
      <c r="H180" s="29">
        <v>1247048.1969999999</v>
      </c>
      <c r="I180" s="29">
        <v>901</v>
      </c>
      <c r="J180" s="29">
        <v>2115993</v>
      </c>
      <c r="K180" s="29" t="s">
        <v>4340</v>
      </c>
      <c r="L180" s="175" t="s">
        <v>615</v>
      </c>
      <c r="M180" s="29">
        <v>8606</v>
      </c>
      <c r="N180" s="29" t="s">
        <v>300</v>
      </c>
      <c r="O180" s="29">
        <v>860602</v>
      </c>
      <c r="P180" s="29">
        <v>2693727.1570000001</v>
      </c>
      <c r="Q180" s="29">
        <v>1247048.757</v>
      </c>
      <c r="R180" s="29" t="s">
        <v>4341</v>
      </c>
      <c r="S180" s="29">
        <v>115</v>
      </c>
      <c r="T180" s="29" t="s">
        <v>4342</v>
      </c>
      <c r="U180" s="29">
        <v>0</v>
      </c>
      <c r="V180" s="29" t="s">
        <v>4343</v>
      </c>
      <c r="W180" s="29" t="s">
        <v>4344</v>
      </c>
      <c r="X180" s="29" t="s">
        <v>431</v>
      </c>
    </row>
    <row r="181" spans="1:24" x14ac:dyDescent="0.25">
      <c r="A181" s="29" t="s">
        <v>161</v>
      </c>
      <c r="B181" s="29">
        <v>194</v>
      </c>
      <c r="C181" s="29" t="s">
        <v>300</v>
      </c>
      <c r="D181" s="29">
        <v>2309904</v>
      </c>
      <c r="E181" s="29">
        <v>0</v>
      </c>
      <c r="F181" s="29">
        <v>1060</v>
      </c>
      <c r="G181" s="29">
        <v>2693737.5839999998</v>
      </c>
      <c r="H181" s="29">
        <v>1247085.8659999999</v>
      </c>
      <c r="I181" s="29">
        <v>901</v>
      </c>
      <c r="J181" s="29">
        <v>2115993</v>
      </c>
      <c r="K181" s="29" t="s">
        <v>4340</v>
      </c>
      <c r="L181" s="175" t="s">
        <v>615</v>
      </c>
      <c r="M181" s="29">
        <v>8606</v>
      </c>
      <c r="N181" s="29" t="s">
        <v>300</v>
      </c>
      <c r="O181" s="29">
        <v>860602</v>
      </c>
      <c r="P181" s="29">
        <v>2693765.2609999999</v>
      </c>
      <c r="Q181" s="29">
        <v>1247064.2509999999</v>
      </c>
      <c r="S181" s="29">
        <v>115</v>
      </c>
      <c r="T181" s="29" t="s">
        <v>4342</v>
      </c>
      <c r="U181" s="29">
        <v>0</v>
      </c>
      <c r="V181" s="29" t="s">
        <v>4343</v>
      </c>
      <c r="W181" s="29" t="s">
        <v>4344</v>
      </c>
      <c r="X181" s="29" t="s">
        <v>431</v>
      </c>
    </row>
    <row r="182" spans="1:24" x14ac:dyDescent="0.25">
      <c r="A182" s="29" t="s">
        <v>161</v>
      </c>
      <c r="B182" s="29">
        <v>195</v>
      </c>
      <c r="C182" s="29" t="s">
        <v>301</v>
      </c>
      <c r="D182" s="29">
        <v>192018695</v>
      </c>
      <c r="E182" s="29">
        <v>0</v>
      </c>
      <c r="F182" s="29">
        <v>1060</v>
      </c>
      <c r="G182" s="29">
        <v>2690940</v>
      </c>
      <c r="H182" s="29">
        <v>1245875</v>
      </c>
      <c r="I182" s="29">
        <v>905</v>
      </c>
      <c r="J182" s="29">
        <v>1011235</v>
      </c>
      <c r="K182" s="29" t="s">
        <v>4559</v>
      </c>
      <c r="L182" s="175" t="s">
        <v>4560</v>
      </c>
      <c r="M182" s="29">
        <v>8123</v>
      </c>
      <c r="N182" s="29" t="s">
        <v>384</v>
      </c>
      <c r="O182" s="29">
        <v>812300</v>
      </c>
      <c r="R182" s="29" t="s">
        <v>4561</v>
      </c>
      <c r="S182" s="29">
        <v>115</v>
      </c>
      <c r="U182" s="29">
        <v>0</v>
      </c>
      <c r="V182" s="29" t="s">
        <v>4562</v>
      </c>
      <c r="W182" s="29" t="s">
        <v>4563</v>
      </c>
      <c r="X182" s="29" t="s">
        <v>347</v>
      </c>
    </row>
    <row r="183" spans="1:24" x14ac:dyDescent="0.25">
      <c r="A183" s="29" t="s">
        <v>161</v>
      </c>
      <c r="B183" s="29">
        <v>195</v>
      </c>
      <c r="C183" s="29" t="s">
        <v>301</v>
      </c>
      <c r="D183" s="29">
        <v>97237</v>
      </c>
      <c r="E183" s="29">
        <v>1</v>
      </c>
      <c r="F183" s="29">
        <v>1040</v>
      </c>
      <c r="G183" s="29">
        <v>2690943.946</v>
      </c>
      <c r="H183" s="29">
        <v>1245878.9720000001</v>
      </c>
      <c r="I183" s="29">
        <v>901</v>
      </c>
      <c r="J183" s="29">
        <v>1011235</v>
      </c>
      <c r="K183" s="29" t="s">
        <v>4559</v>
      </c>
      <c r="L183" s="175" t="s">
        <v>4560</v>
      </c>
      <c r="M183" s="29">
        <v>8123</v>
      </c>
      <c r="N183" s="29" t="s">
        <v>384</v>
      </c>
      <c r="O183" s="29">
        <v>812300</v>
      </c>
      <c r="P183" s="29">
        <v>2690962.8130000001</v>
      </c>
      <c r="Q183" s="29">
        <v>1245902.2779999999</v>
      </c>
      <c r="R183" s="29" t="s">
        <v>4564</v>
      </c>
      <c r="S183" s="29">
        <v>150</v>
      </c>
      <c r="T183" s="29" t="s">
        <v>4565</v>
      </c>
      <c r="U183" s="29">
        <v>0</v>
      </c>
      <c r="V183" s="29" t="s">
        <v>4562</v>
      </c>
      <c r="W183" s="29" t="s">
        <v>4563</v>
      </c>
      <c r="X183" s="29" t="s">
        <v>431</v>
      </c>
    </row>
    <row r="184" spans="1:24" x14ac:dyDescent="0.25">
      <c r="A184" s="29" t="s">
        <v>161</v>
      </c>
      <c r="B184" s="29">
        <v>195</v>
      </c>
      <c r="C184" s="29" t="s">
        <v>301</v>
      </c>
      <c r="D184" s="29">
        <v>97239</v>
      </c>
      <c r="E184" s="29">
        <v>1</v>
      </c>
      <c r="F184" s="29">
        <v>1040</v>
      </c>
      <c r="G184" s="29">
        <v>2690995.074</v>
      </c>
      <c r="H184" s="29">
        <v>1245906.4269999999</v>
      </c>
      <c r="I184" s="29">
        <v>901</v>
      </c>
      <c r="J184" s="29">
        <v>1011235</v>
      </c>
      <c r="K184" s="29" t="s">
        <v>4559</v>
      </c>
      <c r="L184" s="175" t="s">
        <v>2770</v>
      </c>
      <c r="M184" s="29">
        <v>8123</v>
      </c>
      <c r="N184" s="29" t="s">
        <v>384</v>
      </c>
      <c r="O184" s="29">
        <v>812300</v>
      </c>
      <c r="P184" s="29">
        <v>2691007.2310000001</v>
      </c>
      <c r="Q184" s="29">
        <v>1245931.6769999999</v>
      </c>
      <c r="R184" s="29" t="s">
        <v>4566</v>
      </c>
      <c r="S184" s="29">
        <v>150</v>
      </c>
      <c r="T184" s="29" t="s">
        <v>4567</v>
      </c>
      <c r="U184" s="29">
        <v>0</v>
      </c>
      <c r="V184" s="29" t="s">
        <v>4568</v>
      </c>
      <c r="W184" s="29" t="s">
        <v>4569</v>
      </c>
      <c r="X184" s="29" t="s">
        <v>431</v>
      </c>
    </row>
    <row r="185" spans="1:24" x14ac:dyDescent="0.25">
      <c r="A185" s="29" t="s">
        <v>161</v>
      </c>
      <c r="B185" s="29">
        <v>195</v>
      </c>
      <c r="C185" s="29" t="s">
        <v>301</v>
      </c>
      <c r="D185" s="29">
        <v>192018681</v>
      </c>
      <c r="E185" s="29">
        <v>0</v>
      </c>
      <c r="F185" s="29">
        <v>1060</v>
      </c>
      <c r="G185" s="29">
        <v>2690991</v>
      </c>
      <c r="H185" s="29">
        <v>1245902</v>
      </c>
      <c r="I185" s="29">
        <v>905</v>
      </c>
      <c r="J185" s="29">
        <v>1011235</v>
      </c>
      <c r="K185" s="29" t="s">
        <v>4559</v>
      </c>
      <c r="L185" s="175" t="s">
        <v>2770</v>
      </c>
      <c r="M185" s="29">
        <v>8123</v>
      </c>
      <c r="N185" s="29" t="s">
        <v>384</v>
      </c>
      <c r="O185" s="29">
        <v>812300</v>
      </c>
      <c r="R185" s="29" t="s">
        <v>4570</v>
      </c>
      <c r="S185" s="29">
        <v>115</v>
      </c>
      <c r="U185" s="29">
        <v>0</v>
      </c>
      <c r="V185" s="29" t="s">
        <v>4568</v>
      </c>
      <c r="W185" s="29" t="s">
        <v>4569</v>
      </c>
      <c r="X185" s="29" t="s">
        <v>347</v>
      </c>
    </row>
    <row r="186" spans="1:24" x14ac:dyDescent="0.25">
      <c r="A186" s="29" t="s">
        <v>161</v>
      </c>
      <c r="B186" s="29">
        <v>195</v>
      </c>
      <c r="C186" s="29" t="s">
        <v>301</v>
      </c>
      <c r="D186" s="29">
        <v>98161</v>
      </c>
      <c r="E186" s="29">
        <v>1</v>
      </c>
      <c r="F186" s="29">
        <v>1040</v>
      </c>
      <c r="G186" s="29">
        <v>2691845.3879999998</v>
      </c>
      <c r="H186" s="29">
        <v>1244166.8319999999</v>
      </c>
      <c r="I186" s="29">
        <v>901</v>
      </c>
      <c r="J186" s="29">
        <v>2233841</v>
      </c>
      <c r="K186" s="29" t="s">
        <v>761</v>
      </c>
      <c r="L186" s="175" t="s">
        <v>397</v>
      </c>
      <c r="M186" s="29">
        <v>8127</v>
      </c>
      <c r="N186" s="29" t="s">
        <v>381</v>
      </c>
      <c r="O186" s="29">
        <v>812700</v>
      </c>
      <c r="P186" s="29">
        <v>2691879.3640000001</v>
      </c>
      <c r="Q186" s="29">
        <v>1244143.4099999999</v>
      </c>
      <c r="R186" s="29" t="s">
        <v>4257</v>
      </c>
      <c r="S186" s="29">
        <v>150</v>
      </c>
      <c r="T186" s="29" t="s">
        <v>763</v>
      </c>
      <c r="U186" s="29">
        <v>0</v>
      </c>
      <c r="V186" s="29" t="s">
        <v>762</v>
      </c>
      <c r="W186" s="29" t="s">
        <v>764</v>
      </c>
      <c r="X186" s="29" t="s">
        <v>431</v>
      </c>
    </row>
    <row r="187" spans="1:24" x14ac:dyDescent="0.25">
      <c r="A187" s="29" t="s">
        <v>161</v>
      </c>
      <c r="B187" s="29">
        <v>195</v>
      </c>
      <c r="C187" s="29" t="s">
        <v>301</v>
      </c>
      <c r="D187" s="29">
        <v>191955835</v>
      </c>
      <c r="E187" s="29">
        <v>0</v>
      </c>
      <c r="F187" s="29">
        <v>1060</v>
      </c>
      <c r="G187" s="29">
        <v>2691873.6710000001</v>
      </c>
      <c r="H187" s="29">
        <v>1244170.74</v>
      </c>
      <c r="I187" s="29">
        <v>905</v>
      </c>
      <c r="J187" s="29">
        <v>2233841</v>
      </c>
      <c r="K187" s="29" t="s">
        <v>761</v>
      </c>
      <c r="L187" s="175" t="s">
        <v>397</v>
      </c>
      <c r="M187" s="29">
        <v>8127</v>
      </c>
      <c r="N187" s="29" t="s">
        <v>381</v>
      </c>
      <c r="O187" s="29">
        <v>812700</v>
      </c>
      <c r="R187" s="29" t="s">
        <v>414</v>
      </c>
      <c r="S187" s="29">
        <v>115</v>
      </c>
      <c r="U187" s="29">
        <v>0</v>
      </c>
      <c r="V187" s="29" t="s">
        <v>762</v>
      </c>
      <c r="W187" s="29" t="s">
        <v>375</v>
      </c>
      <c r="X187" s="29" t="s">
        <v>347</v>
      </c>
    </row>
    <row r="188" spans="1:24" x14ac:dyDescent="0.25">
      <c r="A188" s="29" t="s">
        <v>161</v>
      </c>
      <c r="B188" s="29">
        <v>195</v>
      </c>
      <c r="C188" s="29" t="s">
        <v>301</v>
      </c>
      <c r="D188" s="29">
        <v>210131639</v>
      </c>
      <c r="E188" s="29">
        <v>0</v>
      </c>
      <c r="F188" s="29">
        <v>1080</v>
      </c>
      <c r="G188" s="29">
        <v>2694271.45</v>
      </c>
      <c r="H188" s="29">
        <v>1241421.477</v>
      </c>
      <c r="I188" s="29">
        <v>904</v>
      </c>
      <c r="J188" s="29">
        <v>2045236</v>
      </c>
      <c r="K188" s="29" t="s">
        <v>6238</v>
      </c>
      <c r="L188" s="175" t="s">
        <v>420</v>
      </c>
      <c r="M188" s="29">
        <v>8132</v>
      </c>
      <c r="N188" s="29" t="s">
        <v>6239</v>
      </c>
      <c r="O188" s="29">
        <v>813202</v>
      </c>
      <c r="P188" s="29">
        <v>2694271.4559999998</v>
      </c>
      <c r="Q188" s="29">
        <v>1241421.4310000001</v>
      </c>
      <c r="R188" s="29" t="s">
        <v>414</v>
      </c>
      <c r="S188" s="29">
        <v>101</v>
      </c>
      <c r="T188" s="29" t="s">
        <v>6247</v>
      </c>
      <c r="U188" s="29">
        <v>0</v>
      </c>
      <c r="V188" s="29" t="s">
        <v>6345</v>
      </c>
      <c r="W188" s="29" t="s">
        <v>6346</v>
      </c>
      <c r="X188" s="29" t="s">
        <v>347</v>
      </c>
    </row>
    <row r="189" spans="1:24" x14ac:dyDescent="0.25">
      <c r="A189" s="29" t="s">
        <v>161</v>
      </c>
      <c r="B189" s="29">
        <v>195</v>
      </c>
      <c r="C189" s="29" t="s">
        <v>301</v>
      </c>
      <c r="D189" s="29">
        <v>210286955</v>
      </c>
      <c r="E189" s="29">
        <v>0</v>
      </c>
      <c r="F189" s="29">
        <v>1060</v>
      </c>
      <c r="G189" s="29">
        <v>2694180.5589999999</v>
      </c>
      <c r="H189" s="29">
        <v>1241413.3149999999</v>
      </c>
      <c r="I189" s="29">
        <v>901</v>
      </c>
      <c r="J189" s="29">
        <v>2045236</v>
      </c>
      <c r="K189" s="29" t="s">
        <v>6238</v>
      </c>
      <c r="L189" s="175" t="s">
        <v>420</v>
      </c>
      <c r="M189" s="29">
        <v>8132</v>
      </c>
      <c r="N189" s="29" t="s">
        <v>6239</v>
      </c>
      <c r="O189" s="29">
        <v>813202</v>
      </c>
      <c r="P189" s="29">
        <v>2694180.5580000002</v>
      </c>
      <c r="Q189" s="29">
        <v>1241413.3149999999</v>
      </c>
      <c r="S189" s="29">
        <v>115</v>
      </c>
      <c r="T189" s="29" t="s">
        <v>6347</v>
      </c>
      <c r="U189" s="29">
        <v>0</v>
      </c>
      <c r="V189" s="29" t="s">
        <v>6345</v>
      </c>
      <c r="W189" s="29" t="s">
        <v>6346</v>
      </c>
      <c r="X189" s="29" t="s">
        <v>347</v>
      </c>
    </row>
    <row r="190" spans="1:24" x14ac:dyDescent="0.25">
      <c r="A190" s="29" t="s">
        <v>161</v>
      </c>
      <c r="B190" s="29">
        <v>197</v>
      </c>
      <c r="C190" s="29" t="s">
        <v>303</v>
      </c>
      <c r="D190" s="29">
        <v>192046854</v>
      </c>
      <c r="E190" s="29">
        <v>0</v>
      </c>
      <c r="F190" s="29">
        <v>1025</v>
      </c>
      <c r="G190" s="29">
        <v>2691549</v>
      </c>
      <c r="H190" s="29">
        <v>1248723</v>
      </c>
      <c r="I190" s="29">
        <v>905</v>
      </c>
      <c r="J190" s="29">
        <v>1011367</v>
      </c>
      <c r="K190" s="29" t="s">
        <v>6182</v>
      </c>
      <c r="L190" s="175" t="s">
        <v>569</v>
      </c>
      <c r="M190" s="29">
        <v>8603</v>
      </c>
      <c r="N190" s="29" t="s">
        <v>303</v>
      </c>
      <c r="O190" s="29">
        <v>860300</v>
      </c>
      <c r="R190" s="29" t="s">
        <v>6183</v>
      </c>
      <c r="S190" s="29">
        <v>101</v>
      </c>
      <c r="T190" s="29" t="s">
        <v>6184</v>
      </c>
      <c r="U190" s="29">
        <v>0</v>
      </c>
      <c r="V190" s="29" t="s">
        <v>6185</v>
      </c>
      <c r="W190" s="29" t="s">
        <v>372</v>
      </c>
      <c r="X190" s="29" t="s">
        <v>347</v>
      </c>
    </row>
    <row r="191" spans="1:24" x14ac:dyDescent="0.25">
      <c r="A191" s="29" t="s">
        <v>161</v>
      </c>
      <c r="B191" s="29">
        <v>197</v>
      </c>
      <c r="C191" s="29" t="s">
        <v>303</v>
      </c>
      <c r="D191" s="29">
        <v>98895</v>
      </c>
      <c r="E191" s="29">
        <v>0</v>
      </c>
      <c r="F191" s="29">
        <v>1021</v>
      </c>
      <c r="G191" s="29">
        <v>2691553.156</v>
      </c>
      <c r="H191" s="29">
        <v>1248727.3689999999</v>
      </c>
      <c r="I191" s="29">
        <v>901</v>
      </c>
      <c r="J191" s="29">
        <v>1011367</v>
      </c>
      <c r="K191" s="29" t="s">
        <v>6182</v>
      </c>
      <c r="L191" s="175" t="s">
        <v>569</v>
      </c>
      <c r="M191" s="29">
        <v>8603</v>
      </c>
      <c r="N191" s="29" t="s">
        <v>303</v>
      </c>
      <c r="O191" s="29">
        <v>860300</v>
      </c>
      <c r="P191" s="29">
        <v>2691556.827</v>
      </c>
      <c r="Q191" s="29">
        <v>1248732.0560000001</v>
      </c>
      <c r="S191" s="29">
        <v>101</v>
      </c>
      <c r="T191" s="29" t="s">
        <v>6184</v>
      </c>
      <c r="U191" s="29">
        <v>0</v>
      </c>
      <c r="V191" s="29" t="s">
        <v>6185</v>
      </c>
      <c r="W191" s="29" t="s">
        <v>6186</v>
      </c>
      <c r="X191" s="29" t="s">
        <v>347</v>
      </c>
    </row>
    <row r="192" spans="1:24" x14ac:dyDescent="0.25">
      <c r="A192" s="29" t="s">
        <v>161</v>
      </c>
      <c r="B192" s="29">
        <v>198</v>
      </c>
      <c r="C192" s="29" t="s">
        <v>304</v>
      </c>
      <c r="D192" s="29">
        <v>192047815</v>
      </c>
      <c r="E192" s="29">
        <v>0</v>
      </c>
      <c r="F192" s="29">
        <v>1080</v>
      </c>
      <c r="G192" s="29">
        <v>2697852</v>
      </c>
      <c r="H192" s="29">
        <v>1244080</v>
      </c>
      <c r="I192" s="29">
        <v>904</v>
      </c>
      <c r="J192" s="29">
        <v>1011642</v>
      </c>
      <c r="K192" s="29" t="s">
        <v>6248</v>
      </c>
      <c r="L192" s="175" t="s">
        <v>6249</v>
      </c>
      <c r="M192" s="29">
        <v>8610</v>
      </c>
      <c r="N192" s="29" t="s">
        <v>304</v>
      </c>
      <c r="O192" s="29">
        <v>861000</v>
      </c>
      <c r="R192" s="29" t="s">
        <v>366</v>
      </c>
      <c r="S192" s="29">
        <v>101</v>
      </c>
      <c r="U192" s="29">
        <v>0</v>
      </c>
      <c r="V192" s="29" t="s">
        <v>6250</v>
      </c>
      <c r="W192" s="29" t="s">
        <v>685</v>
      </c>
      <c r="X192" s="29" t="s">
        <v>347</v>
      </c>
    </row>
    <row r="193" spans="1:24" x14ac:dyDescent="0.25">
      <c r="A193" s="29" t="s">
        <v>161</v>
      </c>
      <c r="B193" s="29">
        <v>198</v>
      </c>
      <c r="C193" s="29" t="s">
        <v>304</v>
      </c>
      <c r="D193" s="29">
        <v>192047350</v>
      </c>
      <c r="E193" s="29">
        <v>0</v>
      </c>
      <c r="F193" s="29">
        <v>1080</v>
      </c>
      <c r="G193" s="29">
        <v>2697852</v>
      </c>
      <c r="H193" s="29">
        <v>1244080</v>
      </c>
      <c r="I193" s="29">
        <v>904</v>
      </c>
      <c r="J193" s="29">
        <v>1011642</v>
      </c>
      <c r="K193" s="29" t="s">
        <v>6248</v>
      </c>
      <c r="L193" s="175" t="s">
        <v>6249</v>
      </c>
      <c r="M193" s="29">
        <v>8610</v>
      </c>
      <c r="N193" s="29" t="s">
        <v>304</v>
      </c>
      <c r="O193" s="29">
        <v>861000</v>
      </c>
      <c r="R193" s="29" t="s">
        <v>366</v>
      </c>
      <c r="S193" s="29">
        <v>101</v>
      </c>
      <c r="U193" s="29">
        <v>0</v>
      </c>
      <c r="V193" s="29" t="s">
        <v>6250</v>
      </c>
      <c r="W193" s="29" t="s">
        <v>685</v>
      </c>
      <c r="X193" s="29" t="s">
        <v>347</v>
      </c>
    </row>
    <row r="194" spans="1:24" x14ac:dyDescent="0.25">
      <c r="A194" s="29" t="s">
        <v>161</v>
      </c>
      <c r="B194" s="29">
        <v>199</v>
      </c>
      <c r="C194" s="29" t="s">
        <v>305</v>
      </c>
      <c r="D194" s="29">
        <v>210261633</v>
      </c>
      <c r="E194" s="29">
        <v>0</v>
      </c>
      <c r="F194" s="29">
        <v>1060</v>
      </c>
      <c r="G194" s="29">
        <v>2692705.8689999999</v>
      </c>
      <c r="H194" s="29">
        <v>1248594.044</v>
      </c>
      <c r="I194" s="29">
        <v>905</v>
      </c>
      <c r="J194" s="29">
        <v>1011789</v>
      </c>
      <c r="K194" s="29" t="s">
        <v>389</v>
      </c>
      <c r="L194" s="175" t="s">
        <v>751</v>
      </c>
      <c r="M194" s="29">
        <v>8604</v>
      </c>
      <c r="N194" s="29" t="s">
        <v>305</v>
      </c>
      <c r="O194" s="29">
        <v>860400</v>
      </c>
      <c r="R194" s="29" t="s">
        <v>765</v>
      </c>
      <c r="S194" s="29">
        <v>101</v>
      </c>
      <c r="T194" s="29" t="s">
        <v>766</v>
      </c>
      <c r="U194" s="29">
        <v>0</v>
      </c>
      <c r="V194" s="29" t="s">
        <v>767</v>
      </c>
      <c r="W194" s="29" t="s">
        <v>376</v>
      </c>
      <c r="X194" s="29" t="s">
        <v>347</v>
      </c>
    </row>
    <row r="195" spans="1:24" x14ac:dyDescent="0.25">
      <c r="A195" s="29" t="s">
        <v>161</v>
      </c>
      <c r="B195" s="29">
        <v>199</v>
      </c>
      <c r="C195" s="29" t="s">
        <v>305</v>
      </c>
      <c r="D195" s="29">
        <v>103569</v>
      </c>
      <c r="E195" s="29">
        <v>0</v>
      </c>
      <c r="F195" s="29">
        <v>1060</v>
      </c>
      <c r="G195" s="29">
        <v>2692700.8629999999</v>
      </c>
      <c r="H195" s="29">
        <v>1248586.3370000001</v>
      </c>
      <c r="I195" s="29">
        <v>909</v>
      </c>
      <c r="J195" s="29">
        <v>1011789</v>
      </c>
      <c r="K195" s="29" t="s">
        <v>389</v>
      </c>
      <c r="L195" s="175" t="s">
        <v>751</v>
      </c>
      <c r="M195" s="29">
        <v>8604</v>
      </c>
      <c r="N195" s="29" t="s">
        <v>305</v>
      </c>
      <c r="O195" s="29">
        <v>860400</v>
      </c>
      <c r="P195" s="29">
        <v>2692700.8629999999</v>
      </c>
      <c r="Q195" s="29">
        <v>1248586.3370000001</v>
      </c>
      <c r="S195" s="29">
        <v>101</v>
      </c>
      <c r="T195" s="29" t="s">
        <v>766</v>
      </c>
      <c r="U195" s="29">
        <v>0</v>
      </c>
      <c r="V195" s="29" t="s">
        <v>767</v>
      </c>
      <c r="W195" s="29" t="s">
        <v>768</v>
      </c>
      <c r="X195" s="29" t="s">
        <v>431</v>
      </c>
    </row>
    <row r="196" spans="1:24" x14ac:dyDescent="0.25">
      <c r="A196" s="29" t="s">
        <v>161</v>
      </c>
      <c r="B196" s="29">
        <v>199</v>
      </c>
      <c r="C196" s="29" t="s">
        <v>305</v>
      </c>
      <c r="D196" s="29">
        <v>210215875</v>
      </c>
      <c r="E196" s="29">
        <v>0</v>
      </c>
      <c r="F196" s="29">
        <v>1080</v>
      </c>
      <c r="G196" s="29">
        <v>2692846.0860000001</v>
      </c>
      <c r="H196" s="29">
        <v>1248716.838</v>
      </c>
      <c r="I196" s="29">
        <v>909</v>
      </c>
      <c r="J196" s="29">
        <v>1011789</v>
      </c>
      <c r="K196" s="29" t="s">
        <v>389</v>
      </c>
      <c r="M196" s="29">
        <v>8604</v>
      </c>
      <c r="N196" s="29" t="s">
        <v>305</v>
      </c>
      <c r="O196" s="29">
        <v>860400</v>
      </c>
      <c r="P196" s="29">
        <v>2692846.0860000001</v>
      </c>
      <c r="Q196" s="29">
        <v>1248716.838</v>
      </c>
      <c r="R196" s="29" t="s">
        <v>2427</v>
      </c>
      <c r="S196" s="29">
        <v>101</v>
      </c>
      <c r="T196" s="29" t="s">
        <v>2428</v>
      </c>
      <c r="U196" s="29">
        <v>0</v>
      </c>
      <c r="V196" s="29" t="s">
        <v>2429</v>
      </c>
      <c r="X196" s="29" t="s">
        <v>347</v>
      </c>
    </row>
    <row r="197" spans="1:24" x14ac:dyDescent="0.25">
      <c r="A197" s="29" t="s">
        <v>161</v>
      </c>
      <c r="B197" s="29">
        <v>199</v>
      </c>
      <c r="C197" s="29" t="s">
        <v>305</v>
      </c>
      <c r="D197" s="29">
        <v>191959070</v>
      </c>
      <c r="E197" s="29">
        <v>0</v>
      </c>
      <c r="F197" s="29">
        <v>1060</v>
      </c>
      <c r="G197" s="29">
        <v>2692716</v>
      </c>
      <c r="H197" s="29">
        <v>1248677</v>
      </c>
      <c r="I197" s="29">
        <v>905</v>
      </c>
      <c r="J197" s="29">
        <v>1011789</v>
      </c>
      <c r="K197" s="29" t="s">
        <v>389</v>
      </c>
      <c r="M197" s="29">
        <v>8604</v>
      </c>
      <c r="N197" s="29" t="s">
        <v>305</v>
      </c>
      <c r="O197" s="29">
        <v>860400</v>
      </c>
      <c r="S197" s="29">
        <v>101</v>
      </c>
      <c r="U197" s="29">
        <v>0</v>
      </c>
      <c r="V197" s="29" t="s">
        <v>2429</v>
      </c>
      <c r="W197" s="29" t="s">
        <v>372</v>
      </c>
      <c r="X197" s="29" t="s">
        <v>347</v>
      </c>
    </row>
    <row r="198" spans="1:24" x14ac:dyDescent="0.25">
      <c r="A198" s="29" t="s">
        <v>161</v>
      </c>
      <c r="B198" s="29">
        <v>199</v>
      </c>
      <c r="C198" s="29" t="s">
        <v>305</v>
      </c>
      <c r="D198" s="29">
        <v>210215767</v>
      </c>
      <c r="E198" s="29">
        <v>0</v>
      </c>
      <c r="F198" s="29">
        <v>1060</v>
      </c>
      <c r="G198" s="29">
        <v>2696558.1970000002</v>
      </c>
      <c r="H198" s="29">
        <v>1248746.52</v>
      </c>
      <c r="I198" s="29">
        <v>909</v>
      </c>
      <c r="J198" s="29">
        <v>1011855</v>
      </c>
      <c r="K198" s="29" t="s">
        <v>434</v>
      </c>
      <c r="M198" s="29">
        <v>8605</v>
      </c>
      <c r="N198" s="29" t="s">
        <v>385</v>
      </c>
      <c r="O198" s="29">
        <v>860500</v>
      </c>
      <c r="P198" s="29">
        <v>2696558.1970000002</v>
      </c>
      <c r="Q198" s="29">
        <v>1248746.52</v>
      </c>
      <c r="R198" s="29" t="s">
        <v>769</v>
      </c>
      <c r="S198" s="29">
        <v>101</v>
      </c>
      <c r="T198" s="29" t="s">
        <v>770</v>
      </c>
      <c r="U198" s="29">
        <v>0</v>
      </c>
      <c r="V198" s="29" t="s">
        <v>771</v>
      </c>
      <c r="W198" s="29" t="s">
        <v>477</v>
      </c>
      <c r="X198" s="29" t="s">
        <v>347</v>
      </c>
    </row>
    <row r="199" spans="1:24" x14ac:dyDescent="0.25">
      <c r="A199" s="29" t="s">
        <v>161</v>
      </c>
      <c r="B199" s="29">
        <v>199</v>
      </c>
      <c r="C199" s="29" t="s">
        <v>305</v>
      </c>
      <c r="D199" s="29">
        <v>210215768</v>
      </c>
      <c r="E199" s="29">
        <v>0</v>
      </c>
      <c r="F199" s="29">
        <v>1060</v>
      </c>
      <c r="G199" s="29">
        <v>2696503.469</v>
      </c>
      <c r="H199" s="29">
        <v>1248739.1129999999</v>
      </c>
      <c r="I199" s="29">
        <v>909</v>
      </c>
      <c r="J199" s="29">
        <v>1011855</v>
      </c>
      <c r="K199" s="29" t="s">
        <v>434</v>
      </c>
      <c r="M199" s="29">
        <v>8605</v>
      </c>
      <c r="N199" s="29" t="s">
        <v>385</v>
      </c>
      <c r="O199" s="29">
        <v>860500</v>
      </c>
      <c r="P199" s="29">
        <v>2696503.469</v>
      </c>
      <c r="Q199" s="29">
        <v>1248739.1129999999</v>
      </c>
      <c r="R199" s="29" t="s">
        <v>769</v>
      </c>
      <c r="S199" s="29">
        <v>101</v>
      </c>
      <c r="T199" s="29" t="s">
        <v>772</v>
      </c>
      <c r="U199" s="29">
        <v>0</v>
      </c>
      <c r="V199" s="29" t="s">
        <v>773</v>
      </c>
      <c r="W199" s="29" t="s">
        <v>477</v>
      </c>
      <c r="X199" s="29" t="s">
        <v>347</v>
      </c>
    </row>
    <row r="200" spans="1:24" x14ac:dyDescent="0.25">
      <c r="A200" s="29" t="s">
        <v>161</v>
      </c>
      <c r="B200" s="29">
        <v>199</v>
      </c>
      <c r="C200" s="29" t="s">
        <v>305</v>
      </c>
      <c r="D200" s="29">
        <v>210186134</v>
      </c>
      <c r="E200" s="29">
        <v>0</v>
      </c>
      <c r="F200" s="29">
        <v>1080</v>
      </c>
      <c r="G200" s="29">
        <v>2696643.1129999999</v>
      </c>
      <c r="H200" s="29">
        <v>1249051.2679999999</v>
      </c>
      <c r="I200" s="29">
        <v>909</v>
      </c>
      <c r="J200" s="29">
        <v>1011855</v>
      </c>
      <c r="K200" s="29" t="s">
        <v>434</v>
      </c>
      <c r="M200" s="29">
        <v>8605</v>
      </c>
      <c r="N200" s="29" t="s">
        <v>385</v>
      </c>
      <c r="O200" s="29">
        <v>860500</v>
      </c>
      <c r="P200" s="29">
        <v>2696643.1129999999</v>
      </c>
      <c r="Q200" s="29">
        <v>1249051.2679999999</v>
      </c>
      <c r="R200" s="29" t="s">
        <v>774</v>
      </c>
      <c r="S200" s="29">
        <v>101</v>
      </c>
      <c r="T200" s="29" t="s">
        <v>775</v>
      </c>
      <c r="U200" s="29">
        <v>0</v>
      </c>
      <c r="V200" s="29" t="s">
        <v>776</v>
      </c>
      <c r="X200" s="29" t="s">
        <v>347</v>
      </c>
    </row>
    <row r="201" spans="1:24" x14ac:dyDescent="0.25">
      <c r="A201" s="29" t="s">
        <v>161</v>
      </c>
      <c r="B201" s="29">
        <v>199</v>
      </c>
      <c r="C201" s="29" t="s">
        <v>305</v>
      </c>
      <c r="D201" s="29">
        <v>210215808</v>
      </c>
      <c r="E201" s="29">
        <v>0</v>
      </c>
      <c r="F201" s="29">
        <v>1060</v>
      </c>
      <c r="G201" s="29">
        <v>2696734.4330000002</v>
      </c>
      <c r="H201" s="29">
        <v>1249062.598</v>
      </c>
      <c r="I201" s="29">
        <v>909</v>
      </c>
      <c r="J201" s="29">
        <v>1011855</v>
      </c>
      <c r="K201" s="29" t="s">
        <v>434</v>
      </c>
      <c r="M201" s="29">
        <v>8605</v>
      </c>
      <c r="N201" s="29" t="s">
        <v>385</v>
      </c>
      <c r="O201" s="29">
        <v>860500</v>
      </c>
      <c r="P201" s="29">
        <v>2696734.4330000002</v>
      </c>
      <c r="Q201" s="29">
        <v>1249062.598</v>
      </c>
      <c r="S201" s="29">
        <v>101</v>
      </c>
      <c r="T201" s="29" t="s">
        <v>777</v>
      </c>
      <c r="U201" s="29">
        <v>0</v>
      </c>
      <c r="V201" s="29" t="s">
        <v>778</v>
      </c>
      <c r="W201" s="29" t="s">
        <v>477</v>
      </c>
      <c r="X201" s="29" t="s">
        <v>347</v>
      </c>
    </row>
    <row r="202" spans="1:24" x14ac:dyDescent="0.25">
      <c r="A202" s="29" t="s">
        <v>161</v>
      </c>
      <c r="B202" s="29">
        <v>224</v>
      </c>
      <c r="C202" s="29" t="s">
        <v>317</v>
      </c>
      <c r="D202" s="29">
        <v>191972781</v>
      </c>
      <c r="E202" s="29">
        <v>0</v>
      </c>
      <c r="F202" s="29">
        <v>1060</v>
      </c>
      <c r="G202" s="29">
        <v>2691326</v>
      </c>
      <c r="H202" s="29">
        <v>1263307</v>
      </c>
      <c r="I202" s="29">
        <v>905</v>
      </c>
      <c r="J202" s="29">
        <v>1012662</v>
      </c>
      <c r="K202" s="29" t="s">
        <v>364</v>
      </c>
      <c r="L202" s="175" t="s">
        <v>779</v>
      </c>
      <c r="M202" s="29">
        <v>8422</v>
      </c>
      <c r="N202" s="29" t="s">
        <v>317</v>
      </c>
      <c r="O202" s="29">
        <v>842200</v>
      </c>
      <c r="R202" s="29" t="s">
        <v>366</v>
      </c>
      <c r="S202" s="29">
        <v>115</v>
      </c>
      <c r="U202" s="29">
        <v>0</v>
      </c>
      <c r="V202" s="29" t="s">
        <v>780</v>
      </c>
      <c r="W202" s="29" t="s">
        <v>781</v>
      </c>
      <c r="X202" s="29" t="s">
        <v>347</v>
      </c>
    </row>
    <row r="203" spans="1:24" x14ac:dyDescent="0.25">
      <c r="A203" s="29" t="s">
        <v>161</v>
      </c>
      <c r="B203" s="29">
        <v>224</v>
      </c>
      <c r="C203" s="29" t="s">
        <v>317</v>
      </c>
      <c r="D203" s="29">
        <v>210245309</v>
      </c>
      <c r="E203" s="29">
        <v>0</v>
      </c>
      <c r="F203" s="29">
        <v>1080</v>
      </c>
      <c r="G203" s="29">
        <v>2691351.125</v>
      </c>
      <c r="H203" s="29">
        <v>1263343.513</v>
      </c>
      <c r="I203" s="29">
        <v>905</v>
      </c>
      <c r="J203" s="29">
        <v>1012662</v>
      </c>
      <c r="K203" s="29" t="s">
        <v>364</v>
      </c>
      <c r="L203" s="175" t="s">
        <v>779</v>
      </c>
      <c r="M203" s="29">
        <v>8422</v>
      </c>
      <c r="N203" s="29" t="s">
        <v>317</v>
      </c>
      <c r="O203" s="29">
        <v>842200</v>
      </c>
      <c r="P203" s="29">
        <v>2691351.12</v>
      </c>
      <c r="Q203" s="29">
        <v>1263343.5079999999</v>
      </c>
      <c r="R203" s="29" t="s">
        <v>452</v>
      </c>
      <c r="S203" s="29">
        <v>101</v>
      </c>
      <c r="T203" s="29" t="s">
        <v>782</v>
      </c>
      <c r="U203" s="29">
        <v>0</v>
      </c>
      <c r="V203" s="29" t="s">
        <v>783</v>
      </c>
      <c r="W203" s="29" t="s">
        <v>784</v>
      </c>
      <c r="X203" s="29" t="s">
        <v>347</v>
      </c>
    </row>
    <row r="204" spans="1:24" x14ac:dyDescent="0.25">
      <c r="A204" s="29" t="s">
        <v>161</v>
      </c>
      <c r="B204" s="29">
        <v>224</v>
      </c>
      <c r="C204" s="29" t="s">
        <v>317</v>
      </c>
      <c r="D204" s="29">
        <v>191972784</v>
      </c>
      <c r="E204" s="29">
        <v>0</v>
      </c>
      <c r="F204" s="29">
        <v>1060</v>
      </c>
      <c r="G204" s="29">
        <v>2691334.5860000001</v>
      </c>
      <c r="H204" s="29">
        <v>1263295.399</v>
      </c>
      <c r="I204" s="29">
        <v>905</v>
      </c>
      <c r="J204" s="29">
        <v>1012662</v>
      </c>
      <c r="K204" s="29" t="s">
        <v>364</v>
      </c>
      <c r="L204" s="175" t="s">
        <v>785</v>
      </c>
      <c r="M204" s="29">
        <v>8422</v>
      </c>
      <c r="N204" s="29" t="s">
        <v>317</v>
      </c>
      <c r="O204" s="29">
        <v>842200</v>
      </c>
      <c r="R204" s="29" t="s">
        <v>366</v>
      </c>
      <c r="S204" s="29">
        <v>115</v>
      </c>
      <c r="U204" s="29">
        <v>0</v>
      </c>
      <c r="V204" s="29" t="s">
        <v>786</v>
      </c>
      <c r="W204" s="29" t="s">
        <v>787</v>
      </c>
      <c r="X204" s="29" t="s">
        <v>347</v>
      </c>
    </row>
    <row r="205" spans="1:24" x14ac:dyDescent="0.25">
      <c r="A205" s="29" t="s">
        <v>161</v>
      </c>
      <c r="B205" s="29">
        <v>224</v>
      </c>
      <c r="C205" s="29" t="s">
        <v>317</v>
      </c>
      <c r="D205" s="29">
        <v>210245310</v>
      </c>
      <c r="E205" s="29">
        <v>0</v>
      </c>
      <c r="F205" s="29">
        <v>1080</v>
      </c>
      <c r="G205" s="29">
        <v>2691359.8369999998</v>
      </c>
      <c r="H205" s="29">
        <v>1263339.253</v>
      </c>
      <c r="I205" s="29">
        <v>905</v>
      </c>
      <c r="J205" s="29">
        <v>1012662</v>
      </c>
      <c r="K205" s="29" t="s">
        <v>364</v>
      </c>
      <c r="L205" s="175" t="s">
        <v>785</v>
      </c>
      <c r="M205" s="29">
        <v>8422</v>
      </c>
      <c r="N205" s="29" t="s">
        <v>317</v>
      </c>
      <c r="O205" s="29">
        <v>842200</v>
      </c>
      <c r="P205" s="29">
        <v>2691359.8369999998</v>
      </c>
      <c r="Q205" s="29">
        <v>1263339.253</v>
      </c>
      <c r="R205" s="29" t="s">
        <v>452</v>
      </c>
      <c r="S205" s="29">
        <v>101</v>
      </c>
      <c r="T205" s="29" t="s">
        <v>788</v>
      </c>
      <c r="U205" s="29">
        <v>0</v>
      </c>
      <c r="V205" s="29" t="s">
        <v>789</v>
      </c>
      <c r="W205" s="29" t="s">
        <v>790</v>
      </c>
      <c r="X205" s="29" t="s">
        <v>347</v>
      </c>
    </row>
    <row r="206" spans="1:24" x14ac:dyDescent="0.25">
      <c r="A206" s="29" t="s">
        <v>161</v>
      </c>
      <c r="B206" s="29">
        <v>224</v>
      </c>
      <c r="C206" s="29" t="s">
        <v>317</v>
      </c>
      <c r="D206" s="29">
        <v>191970687</v>
      </c>
      <c r="E206" s="29">
        <v>0</v>
      </c>
      <c r="F206" s="29">
        <v>1060</v>
      </c>
      <c r="G206" s="29">
        <v>2691295.673</v>
      </c>
      <c r="H206" s="29">
        <v>1263359.8770000001</v>
      </c>
      <c r="I206" s="29">
        <v>905</v>
      </c>
      <c r="J206" s="29">
        <v>1012662</v>
      </c>
      <c r="K206" s="29" t="s">
        <v>364</v>
      </c>
      <c r="L206" s="175" t="s">
        <v>791</v>
      </c>
      <c r="M206" s="29">
        <v>8422</v>
      </c>
      <c r="N206" s="29" t="s">
        <v>317</v>
      </c>
      <c r="O206" s="29">
        <v>842200</v>
      </c>
      <c r="R206" s="29" t="s">
        <v>366</v>
      </c>
      <c r="S206" s="29">
        <v>115</v>
      </c>
      <c r="U206" s="29">
        <v>0</v>
      </c>
      <c r="V206" s="29" t="s">
        <v>792</v>
      </c>
      <c r="W206" s="29" t="s">
        <v>793</v>
      </c>
      <c r="X206" s="29" t="s">
        <v>347</v>
      </c>
    </row>
    <row r="207" spans="1:24" x14ac:dyDescent="0.25">
      <c r="A207" s="29" t="s">
        <v>161</v>
      </c>
      <c r="B207" s="29">
        <v>224</v>
      </c>
      <c r="C207" s="29" t="s">
        <v>317</v>
      </c>
      <c r="D207" s="29">
        <v>210245299</v>
      </c>
      <c r="E207" s="29">
        <v>0</v>
      </c>
      <c r="F207" s="29">
        <v>1080</v>
      </c>
      <c r="G207" s="29">
        <v>2691290.7420000001</v>
      </c>
      <c r="H207" s="29">
        <v>1263377.0930000001</v>
      </c>
      <c r="I207" s="29">
        <v>905</v>
      </c>
      <c r="J207" s="29">
        <v>1012662</v>
      </c>
      <c r="K207" s="29" t="s">
        <v>364</v>
      </c>
      <c r="L207" s="175" t="s">
        <v>791</v>
      </c>
      <c r="M207" s="29">
        <v>8422</v>
      </c>
      <c r="N207" s="29" t="s">
        <v>317</v>
      </c>
      <c r="O207" s="29">
        <v>842200</v>
      </c>
      <c r="P207" s="29">
        <v>2691290.753</v>
      </c>
      <c r="Q207" s="29">
        <v>1263377.2709999999</v>
      </c>
      <c r="R207" s="29" t="s">
        <v>452</v>
      </c>
      <c r="S207" s="29">
        <v>101</v>
      </c>
      <c r="T207" s="29" t="s">
        <v>794</v>
      </c>
      <c r="U207" s="29">
        <v>0</v>
      </c>
      <c r="V207" s="29" t="s">
        <v>795</v>
      </c>
      <c r="W207" s="29" t="s">
        <v>796</v>
      </c>
      <c r="X207" s="29" t="s">
        <v>347</v>
      </c>
    </row>
    <row r="208" spans="1:24" x14ac:dyDescent="0.25">
      <c r="A208" s="29" t="s">
        <v>161</v>
      </c>
      <c r="B208" s="29">
        <v>224</v>
      </c>
      <c r="C208" s="29" t="s">
        <v>317</v>
      </c>
      <c r="D208" s="29">
        <v>192033229</v>
      </c>
      <c r="E208" s="29">
        <v>0</v>
      </c>
      <c r="F208" s="29">
        <v>1060</v>
      </c>
      <c r="G208" s="29">
        <v>2690669.6540000001</v>
      </c>
      <c r="H208" s="29">
        <v>1263803.517</v>
      </c>
      <c r="I208" s="29">
        <v>905</v>
      </c>
      <c r="J208" s="29">
        <v>1012685</v>
      </c>
      <c r="K208" s="29" t="s">
        <v>5375</v>
      </c>
      <c r="L208" s="175" t="s">
        <v>508</v>
      </c>
      <c r="M208" s="29">
        <v>8422</v>
      </c>
      <c r="N208" s="29" t="s">
        <v>317</v>
      </c>
      <c r="O208" s="29">
        <v>842200</v>
      </c>
      <c r="R208" s="29" t="s">
        <v>366</v>
      </c>
      <c r="S208" s="29">
        <v>115</v>
      </c>
      <c r="U208" s="29">
        <v>0</v>
      </c>
      <c r="V208" s="29" t="s">
        <v>5377</v>
      </c>
      <c r="W208" s="29" t="s">
        <v>5376</v>
      </c>
      <c r="X208" s="29" t="s">
        <v>347</v>
      </c>
    </row>
    <row r="209" spans="1:24" x14ac:dyDescent="0.25">
      <c r="A209" s="29" t="s">
        <v>161</v>
      </c>
      <c r="B209" s="29">
        <v>224</v>
      </c>
      <c r="C209" s="29" t="s">
        <v>317</v>
      </c>
      <c r="D209" s="29">
        <v>109896</v>
      </c>
      <c r="E209" s="29">
        <v>0</v>
      </c>
      <c r="F209" s="29">
        <v>1021</v>
      </c>
      <c r="G209" s="29">
        <v>2690675.46</v>
      </c>
      <c r="H209" s="29">
        <v>1263788.5460000001</v>
      </c>
      <c r="I209" s="29">
        <v>901</v>
      </c>
      <c r="J209" s="29">
        <v>1012685</v>
      </c>
      <c r="K209" s="29" t="s">
        <v>5375</v>
      </c>
      <c r="L209" s="175" t="s">
        <v>508</v>
      </c>
      <c r="M209" s="29">
        <v>8422</v>
      </c>
      <c r="N209" s="29" t="s">
        <v>317</v>
      </c>
      <c r="O209" s="29">
        <v>842200</v>
      </c>
      <c r="P209" s="29">
        <v>2690676.3829999999</v>
      </c>
      <c r="Q209" s="29">
        <v>1263792.7180000001</v>
      </c>
      <c r="S209" s="29">
        <v>150</v>
      </c>
      <c r="T209" s="29" t="s">
        <v>5378</v>
      </c>
      <c r="U209" s="29">
        <v>0</v>
      </c>
      <c r="V209" s="29" t="s">
        <v>5377</v>
      </c>
      <c r="W209" s="29" t="s">
        <v>5379</v>
      </c>
      <c r="X209" s="29" t="s">
        <v>347</v>
      </c>
    </row>
    <row r="210" spans="1:24" x14ac:dyDescent="0.25">
      <c r="A210" s="29" t="s">
        <v>161</v>
      </c>
      <c r="B210" s="29">
        <v>225</v>
      </c>
      <c r="C210" s="29" t="s">
        <v>318</v>
      </c>
      <c r="D210" s="29">
        <v>192020373</v>
      </c>
      <c r="E210" s="29">
        <v>0</v>
      </c>
      <c r="F210" s="29">
        <v>1021</v>
      </c>
      <c r="G210" s="29">
        <v>2701279.798</v>
      </c>
      <c r="H210" s="29">
        <v>1266542.1969999999</v>
      </c>
      <c r="I210" s="29">
        <v>905</v>
      </c>
      <c r="J210" s="29">
        <v>1012706</v>
      </c>
      <c r="K210" s="29" t="s">
        <v>4756</v>
      </c>
      <c r="L210" s="175" t="s">
        <v>2489</v>
      </c>
      <c r="M210" s="29">
        <v>8545</v>
      </c>
      <c r="N210" s="29" t="s">
        <v>4757</v>
      </c>
      <c r="O210" s="29">
        <v>854501</v>
      </c>
      <c r="S210" s="29">
        <v>115</v>
      </c>
      <c r="U210" s="29">
        <v>0</v>
      </c>
      <c r="V210" s="29" t="s">
        <v>4759</v>
      </c>
      <c r="W210" s="29" t="s">
        <v>4760</v>
      </c>
      <c r="X210" s="29" t="s">
        <v>347</v>
      </c>
    </row>
    <row r="211" spans="1:24" x14ac:dyDescent="0.25">
      <c r="A211" s="29" t="s">
        <v>161</v>
      </c>
      <c r="B211" s="29">
        <v>225</v>
      </c>
      <c r="C211" s="29" t="s">
        <v>318</v>
      </c>
      <c r="D211" s="29">
        <v>3027168</v>
      </c>
      <c r="E211" s="29">
        <v>0</v>
      </c>
      <c r="F211" s="29">
        <v>1021</v>
      </c>
      <c r="G211" s="29">
        <v>2701279.6140000001</v>
      </c>
      <c r="H211" s="29">
        <v>1266542.696</v>
      </c>
      <c r="I211" s="29">
        <v>901</v>
      </c>
      <c r="J211" s="29">
        <v>1012706</v>
      </c>
      <c r="K211" s="29" t="s">
        <v>4756</v>
      </c>
      <c r="L211" s="175" t="s">
        <v>2489</v>
      </c>
      <c r="M211" s="29">
        <v>8545</v>
      </c>
      <c r="N211" s="29" t="s">
        <v>4757</v>
      </c>
      <c r="O211" s="29">
        <v>854501</v>
      </c>
      <c r="P211" s="29">
        <v>2701284.1719999998</v>
      </c>
      <c r="Q211" s="29">
        <v>1266542.787</v>
      </c>
      <c r="S211" s="29">
        <v>150</v>
      </c>
      <c r="T211" s="29" t="s">
        <v>4758</v>
      </c>
      <c r="U211" s="29">
        <v>0</v>
      </c>
      <c r="V211" s="29" t="s">
        <v>4759</v>
      </c>
      <c r="W211" s="29" t="s">
        <v>4760</v>
      </c>
      <c r="X211" s="29" t="s">
        <v>347</v>
      </c>
    </row>
    <row r="212" spans="1:24" x14ac:dyDescent="0.25">
      <c r="A212" s="29" t="s">
        <v>161</v>
      </c>
      <c r="B212" s="29">
        <v>231</v>
      </c>
      <c r="C212" s="29" t="s">
        <v>323</v>
      </c>
      <c r="D212" s="29">
        <v>192012900</v>
      </c>
      <c r="E212" s="29">
        <v>0</v>
      </c>
      <c r="F212" s="29">
        <v>1060</v>
      </c>
      <c r="G212" s="29">
        <v>2700716.75</v>
      </c>
      <c r="H212" s="29">
        <v>1256949.375</v>
      </c>
      <c r="I212" s="29">
        <v>904</v>
      </c>
      <c r="J212" s="29">
        <v>2060793</v>
      </c>
      <c r="K212" s="29" t="s">
        <v>4345</v>
      </c>
      <c r="L212" s="175" t="s">
        <v>368</v>
      </c>
      <c r="M212" s="29">
        <v>8483</v>
      </c>
      <c r="N212" s="29" t="s">
        <v>4300</v>
      </c>
      <c r="O212" s="29">
        <v>848300</v>
      </c>
      <c r="R212" s="29" t="s">
        <v>4346</v>
      </c>
      <c r="S212" s="29">
        <v>101</v>
      </c>
      <c r="T212" s="29" t="s">
        <v>4347</v>
      </c>
      <c r="U212" s="29">
        <v>0</v>
      </c>
      <c r="V212" s="29" t="s">
        <v>4348</v>
      </c>
      <c r="W212" s="29" t="s">
        <v>372</v>
      </c>
      <c r="X212" s="29" t="s">
        <v>347</v>
      </c>
    </row>
    <row r="213" spans="1:24" x14ac:dyDescent="0.25">
      <c r="A213" s="29" t="s">
        <v>161</v>
      </c>
      <c r="B213" s="29">
        <v>241</v>
      </c>
      <c r="C213" s="29" t="s">
        <v>324</v>
      </c>
      <c r="D213" s="29">
        <v>115315</v>
      </c>
      <c r="E213" s="29">
        <v>0</v>
      </c>
      <c r="F213" s="29">
        <v>1025</v>
      </c>
      <c r="G213" s="29">
        <v>2675601.3969999999</v>
      </c>
      <c r="H213" s="29">
        <v>1243460.2450000001</v>
      </c>
      <c r="I213" s="29">
        <v>909</v>
      </c>
      <c r="J213" s="29">
        <v>1013812</v>
      </c>
      <c r="K213" s="29" t="s">
        <v>442</v>
      </c>
      <c r="L213" s="175" t="s">
        <v>797</v>
      </c>
      <c r="M213" s="29">
        <v>8904</v>
      </c>
      <c r="N213" s="29" t="s">
        <v>798</v>
      </c>
      <c r="O213" s="29">
        <v>890400</v>
      </c>
      <c r="P213" s="29">
        <v>2675601.3969999999</v>
      </c>
      <c r="Q213" s="29">
        <v>1243460.2450000001</v>
      </c>
      <c r="S213" s="29">
        <v>150</v>
      </c>
      <c r="T213" s="29" t="s">
        <v>799</v>
      </c>
      <c r="U213" s="29">
        <v>0</v>
      </c>
      <c r="V213" s="29" t="s">
        <v>795</v>
      </c>
      <c r="W213" s="29" t="s">
        <v>668</v>
      </c>
      <c r="X213" s="29" t="s">
        <v>347</v>
      </c>
    </row>
    <row r="214" spans="1:24" x14ac:dyDescent="0.25">
      <c r="A214" s="29" t="s">
        <v>161</v>
      </c>
      <c r="B214" s="29">
        <v>241</v>
      </c>
      <c r="C214" s="29" t="s">
        <v>324</v>
      </c>
      <c r="D214" s="29">
        <v>210198597</v>
      </c>
      <c r="E214" s="29">
        <v>0</v>
      </c>
      <c r="F214" s="29">
        <v>1021</v>
      </c>
      <c r="G214" s="29">
        <v>2675602.6579999998</v>
      </c>
      <c r="H214" s="29">
        <v>1243461.523</v>
      </c>
      <c r="I214" s="29">
        <v>909</v>
      </c>
      <c r="J214" s="29">
        <v>1013812</v>
      </c>
      <c r="K214" s="29" t="s">
        <v>442</v>
      </c>
      <c r="L214" s="175" t="s">
        <v>797</v>
      </c>
      <c r="M214" s="29">
        <v>8904</v>
      </c>
      <c r="N214" s="29" t="s">
        <v>798</v>
      </c>
      <c r="O214" s="29">
        <v>890400</v>
      </c>
      <c r="P214" s="29">
        <v>2675602.6579999998</v>
      </c>
      <c r="Q214" s="29">
        <v>1243461.523</v>
      </c>
      <c r="S214" s="29">
        <v>150</v>
      </c>
      <c r="T214" s="29" t="s">
        <v>800</v>
      </c>
      <c r="U214" s="29">
        <v>0</v>
      </c>
      <c r="V214" s="29" t="s">
        <v>801</v>
      </c>
      <c r="W214" s="29" t="s">
        <v>802</v>
      </c>
      <c r="X214" s="29" t="s">
        <v>347</v>
      </c>
    </row>
    <row r="215" spans="1:24" x14ac:dyDescent="0.25">
      <c r="A215" s="29" t="s">
        <v>161</v>
      </c>
      <c r="B215" s="29">
        <v>243</v>
      </c>
      <c r="C215" s="29" t="s">
        <v>326</v>
      </c>
      <c r="D215" s="29">
        <v>192052365</v>
      </c>
      <c r="E215" s="29">
        <v>0</v>
      </c>
      <c r="F215" s="29">
        <v>1060</v>
      </c>
      <c r="G215" s="29">
        <v>2673139.75</v>
      </c>
      <c r="H215" s="29">
        <v>1251718.625</v>
      </c>
      <c r="I215" s="29">
        <v>904</v>
      </c>
      <c r="J215" s="29">
        <v>2083578</v>
      </c>
      <c r="K215" s="29" t="s">
        <v>6851</v>
      </c>
      <c r="L215" s="175" t="s">
        <v>6852</v>
      </c>
      <c r="M215" s="29">
        <v>8953</v>
      </c>
      <c r="N215" s="29" t="s">
        <v>326</v>
      </c>
      <c r="O215" s="29">
        <v>895300</v>
      </c>
      <c r="R215" s="29" t="s">
        <v>443</v>
      </c>
      <c r="S215" s="29">
        <v>101</v>
      </c>
      <c r="T215" s="29" t="s">
        <v>6853</v>
      </c>
      <c r="U215" s="29">
        <v>0</v>
      </c>
      <c r="V215" s="29" t="s">
        <v>6854</v>
      </c>
      <c r="W215" s="29" t="s">
        <v>6855</v>
      </c>
      <c r="X215" s="29" t="s">
        <v>347</v>
      </c>
    </row>
    <row r="216" spans="1:24" x14ac:dyDescent="0.25">
      <c r="A216" s="29" t="s">
        <v>161</v>
      </c>
      <c r="B216" s="29">
        <v>243</v>
      </c>
      <c r="C216" s="29" t="s">
        <v>326</v>
      </c>
      <c r="D216" s="29">
        <v>192004332</v>
      </c>
      <c r="E216" s="29">
        <v>0</v>
      </c>
      <c r="F216" s="29">
        <v>1060</v>
      </c>
      <c r="G216" s="29">
        <v>2673116.04</v>
      </c>
      <c r="H216" s="29">
        <v>1251732.42</v>
      </c>
      <c r="I216" s="29">
        <v>904</v>
      </c>
      <c r="J216" s="29">
        <v>2083578</v>
      </c>
      <c r="K216" s="29" t="s">
        <v>6851</v>
      </c>
      <c r="L216" s="175" t="s">
        <v>6852</v>
      </c>
      <c r="M216" s="29">
        <v>8953</v>
      </c>
      <c r="N216" s="29" t="s">
        <v>326</v>
      </c>
      <c r="O216" s="29">
        <v>895300</v>
      </c>
      <c r="R216" s="29" t="s">
        <v>6856</v>
      </c>
      <c r="S216" s="29">
        <v>115</v>
      </c>
      <c r="U216" s="29">
        <v>0</v>
      </c>
      <c r="V216" s="29" t="s">
        <v>6857</v>
      </c>
      <c r="X216" s="29" t="s">
        <v>347</v>
      </c>
    </row>
    <row r="217" spans="1:24" x14ac:dyDescent="0.25">
      <c r="A217" s="29" t="s">
        <v>161</v>
      </c>
      <c r="B217" s="29">
        <v>244</v>
      </c>
      <c r="C217" s="29" t="s">
        <v>327</v>
      </c>
      <c r="D217" s="29">
        <v>191998190</v>
      </c>
      <c r="E217" s="29">
        <v>0</v>
      </c>
      <c r="F217" s="29">
        <v>1080</v>
      </c>
      <c r="G217" s="29">
        <v>2673824</v>
      </c>
      <c r="H217" s="29">
        <v>1252544</v>
      </c>
      <c r="I217" s="29">
        <v>905</v>
      </c>
      <c r="J217" s="29">
        <v>1014121</v>
      </c>
      <c r="K217" s="29" t="s">
        <v>3331</v>
      </c>
      <c r="L217" s="175" t="s">
        <v>3332</v>
      </c>
      <c r="M217" s="29">
        <v>8954</v>
      </c>
      <c r="N217" s="29" t="s">
        <v>327</v>
      </c>
      <c r="O217" s="29">
        <v>895400</v>
      </c>
      <c r="R217" s="29" t="s">
        <v>366</v>
      </c>
      <c r="S217" s="29">
        <v>101</v>
      </c>
      <c r="U217" s="29">
        <v>0</v>
      </c>
      <c r="V217" s="29" t="s">
        <v>3334</v>
      </c>
      <c r="W217" s="29" t="s">
        <v>3333</v>
      </c>
      <c r="X217" s="29" t="s">
        <v>347</v>
      </c>
    </row>
    <row r="218" spans="1:24" x14ac:dyDescent="0.25">
      <c r="A218" s="29" t="s">
        <v>161</v>
      </c>
      <c r="B218" s="29">
        <v>244</v>
      </c>
      <c r="C218" s="29" t="s">
        <v>327</v>
      </c>
      <c r="D218" s="29">
        <v>191956972</v>
      </c>
      <c r="E218" s="29">
        <v>0</v>
      </c>
      <c r="F218" s="29">
        <v>1080</v>
      </c>
      <c r="G218" s="29">
        <v>2673827.7510000002</v>
      </c>
      <c r="H218" s="29">
        <v>1252547.6340000001</v>
      </c>
      <c r="I218" s="29">
        <v>905</v>
      </c>
      <c r="J218" s="29">
        <v>1014121</v>
      </c>
      <c r="K218" s="29" t="s">
        <v>3331</v>
      </c>
      <c r="L218" s="175" t="s">
        <v>3332</v>
      </c>
      <c r="M218" s="29">
        <v>8954</v>
      </c>
      <c r="N218" s="29" t="s">
        <v>327</v>
      </c>
      <c r="O218" s="29">
        <v>895400</v>
      </c>
      <c r="P218" s="29">
        <v>2673828.1170000001</v>
      </c>
      <c r="Q218" s="29">
        <v>1252546.5889999999</v>
      </c>
      <c r="R218" s="29" t="s">
        <v>3335</v>
      </c>
      <c r="S218" s="29">
        <v>101</v>
      </c>
      <c r="U218" s="29">
        <v>0</v>
      </c>
      <c r="V218" s="29" t="s">
        <v>3334</v>
      </c>
      <c r="W218" s="29" t="s">
        <v>376</v>
      </c>
      <c r="X218" s="29" t="s">
        <v>347</v>
      </c>
    </row>
    <row r="219" spans="1:24" x14ac:dyDescent="0.25">
      <c r="A219" s="29" t="s">
        <v>161</v>
      </c>
      <c r="B219" s="29">
        <v>247</v>
      </c>
      <c r="C219" s="29" t="s">
        <v>330</v>
      </c>
      <c r="D219" s="29">
        <v>191952053</v>
      </c>
      <c r="E219" s="29">
        <v>0</v>
      </c>
      <c r="F219" s="29">
        <v>1060</v>
      </c>
      <c r="G219" s="29">
        <v>2675852</v>
      </c>
      <c r="H219" s="29">
        <v>1250006</v>
      </c>
      <c r="I219" s="29">
        <v>905</v>
      </c>
      <c r="J219" s="29">
        <v>1014263</v>
      </c>
      <c r="K219" s="29" t="s">
        <v>804</v>
      </c>
      <c r="L219" s="175" t="s">
        <v>805</v>
      </c>
      <c r="M219" s="29">
        <v>8952</v>
      </c>
      <c r="N219" s="29" t="s">
        <v>330</v>
      </c>
      <c r="O219" s="29">
        <v>895200</v>
      </c>
      <c r="R219" s="29" t="s">
        <v>679</v>
      </c>
      <c r="S219" s="29">
        <v>115</v>
      </c>
      <c r="U219" s="29">
        <v>0</v>
      </c>
      <c r="V219" s="29" t="s">
        <v>806</v>
      </c>
      <c r="X219" s="29" t="s">
        <v>347</v>
      </c>
    </row>
    <row r="220" spans="1:24" x14ac:dyDescent="0.25">
      <c r="A220" s="29" t="s">
        <v>161</v>
      </c>
      <c r="B220" s="29">
        <v>247</v>
      </c>
      <c r="C220" s="29" t="s">
        <v>330</v>
      </c>
      <c r="D220" s="29">
        <v>210213655</v>
      </c>
      <c r="E220" s="29">
        <v>0</v>
      </c>
      <c r="F220" s="29">
        <v>1060</v>
      </c>
      <c r="G220" s="29">
        <v>2675845.8509999998</v>
      </c>
      <c r="H220" s="29">
        <v>1249996.125</v>
      </c>
      <c r="I220" s="29">
        <v>901</v>
      </c>
      <c r="J220" s="29">
        <v>1014263</v>
      </c>
      <c r="K220" s="29" t="s">
        <v>804</v>
      </c>
      <c r="L220" s="175" t="s">
        <v>805</v>
      </c>
      <c r="M220" s="29">
        <v>8952</v>
      </c>
      <c r="N220" s="29" t="s">
        <v>330</v>
      </c>
      <c r="O220" s="29">
        <v>895200</v>
      </c>
      <c r="P220" s="29">
        <v>2675847.4730000002</v>
      </c>
      <c r="Q220" s="29">
        <v>1249996.4339999999</v>
      </c>
      <c r="S220" s="29">
        <v>115</v>
      </c>
      <c r="T220" s="29" t="s">
        <v>807</v>
      </c>
      <c r="U220" s="29">
        <v>0</v>
      </c>
      <c r="V220" s="29" t="s">
        <v>806</v>
      </c>
      <c r="X220" s="29" t="s">
        <v>347</v>
      </c>
    </row>
    <row r="221" spans="1:24" x14ac:dyDescent="0.25">
      <c r="A221" s="29" t="s">
        <v>161</v>
      </c>
      <c r="B221" s="29">
        <v>248</v>
      </c>
      <c r="C221" s="29" t="s">
        <v>331</v>
      </c>
      <c r="D221" s="29">
        <v>210206295</v>
      </c>
      <c r="E221" s="29">
        <v>1</v>
      </c>
      <c r="F221" s="29">
        <v>1080</v>
      </c>
      <c r="G221" s="29">
        <v>2676592.5860000001</v>
      </c>
      <c r="H221" s="29">
        <v>1247114.7239999999</v>
      </c>
      <c r="I221" s="29">
        <v>901</v>
      </c>
      <c r="J221" s="29">
        <v>1014294</v>
      </c>
      <c r="K221" s="29" t="s">
        <v>4369</v>
      </c>
      <c r="L221" s="175" t="s">
        <v>615</v>
      </c>
      <c r="M221" s="29">
        <v>8142</v>
      </c>
      <c r="N221" s="29" t="s">
        <v>808</v>
      </c>
      <c r="O221" s="29">
        <v>814200</v>
      </c>
      <c r="R221" s="29" t="s">
        <v>452</v>
      </c>
      <c r="S221" s="29">
        <v>101</v>
      </c>
      <c r="T221" s="29" t="s">
        <v>4370</v>
      </c>
      <c r="U221" s="29">
        <v>0</v>
      </c>
      <c r="V221" s="29" t="s">
        <v>4371</v>
      </c>
      <c r="W221" s="29" t="s">
        <v>4372</v>
      </c>
      <c r="X221" s="29" t="s">
        <v>347</v>
      </c>
    </row>
    <row r="222" spans="1:24" x14ac:dyDescent="0.25">
      <c r="A222" s="29" t="s">
        <v>161</v>
      </c>
      <c r="B222" s="29">
        <v>248</v>
      </c>
      <c r="C222" s="29" t="s">
        <v>331</v>
      </c>
      <c r="D222" s="29">
        <v>121447</v>
      </c>
      <c r="E222" s="29">
        <v>0</v>
      </c>
      <c r="F222" s="29">
        <v>1025</v>
      </c>
      <c r="G222" s="29">
        <v>2676609.4550000001</v>
      </c>
      <c r="H222" s="29">
        <v>1247129.544</v>
      </c>
      <c r="I222" s="29">
        <v>901</v>
      </c>
      <c r="J222" s="29">
        <v>1014294</v>
      </c>
      <c r="K222" s="29" t="s">
        <v>4369</v>
      </c>
      <c r="L222" s="175" t="s">
        <v>615</v>
      </c>
      <c r="M222" s="29">
        <v>8142</v>
      </c>
      <c r="N222" s="29" t="s">
        <v>808</v>
      </c>
      <c r="O222" s="29">
        <v>814200</v>
      </c>
      <c r="P222" s="29">
        <v>2676606.014</v>
      </c>
      <c r="Q222" s="29">
        <v>1247136.223</v>
      </c>
      <c r="S222" s="29">
        <v>150</v>
      </c>
      <c r="T222" s="29" t="s">
        <v>4370</v>
      </c>
      <c r="U222" s="29">
        <v>0</v>
      </c>
      <c r="V222" s="29" t="s">
        <v>4373</v>
      </c>
      <c r="W222" s="29" t="s">
        <v>435</v>
      </c>
      <c r="X222" s="29" t="s">
        <v>431</v>
      </c>
    </row>
    <row r="223" spans="1:24" x14ac:dyDescent="0.25">
      <c r="A223" s="29" t="s">
        <v>161</v>
      </c>
      <c r="B223" s="29">
        <v>248</v>
      </c>
      <c r="C223" s="29" t="s">
        <v>331</v>
      </c>
      <c r="D223" s="29">
        <v>3116953</v>
      </c>
      <c r="E223" s="29">
        <v>0</v>
      </c>
      <c r="F223" s="29">
        <v>1040</v>
      </c>
      <c r="G223" s="29">
        <v>2676051.9900000002</v>
      </c>
      <c r="H223" s="29">
        <v>1246917.9509999999</v>
      </c>
      <c r="I223" s="29">
        <v>901</v>
      </c>
      <c r="J223" s="29">
        <v>1014345</v>
      </c>
      <c r="K223" s="29" t="s">
        <v>803</v>
      </c>
      <c r="L223" s="175" t="s">
        <v>6348</v>
      </c>
      <c r="M223" s="29">
        <v>8142</v>
      </c>
      <c r="N223" s="29" t="s">
        <v>808</v>
      </c>
      <c r="O223" s="29">
        <v>814200</v>
      </c>
      <c r="P223" s="29">
        <v>2676063.122</v>
      </c>
      <c r="Q223" s="29">
        <v>1246919.669</v>
      </c>
      <c r="R223" s="29" t="s">
        <v>809</v>
      </c>
      <c r="S223" s="29">
        <v>115</v>
      </c>
      <c r="T223" s="29" t="s">
        <v>810</v>
      </c>
      <c r="U223" s="29">
        <v>0</v>
      </c>
      <c r="V223" s="29" t="s">
        <v>811</v>
      </c>
      <c r="W223" s="29" t="s">
        <v>812</v>
      </c>
      <c r="X223" s="29" t="s">
        <v>431</v>
      </c>
    </row>
    <row r="224" spans="1:24" x14ac:dyDescent="0.25">
      <c r="A224" s="29" t="s">
        <v>161</v>
      </c>
      <c r="B224" s="29">
        <v>248</v>
      </c>
      <c r="C224" s="29" t="s">
        <v>331</v>
      </c>
      <c r="D224" s="29">
        <v>201022814</v>
      </c>
      <c r="E224" s="29">
        <v>0</v>
      </c>
      <c r="F224" s="29">
        <v>1060</v>
      </c>
      <c r="G224" s="29">
        <v>2676060.906</v>
      </c>
      <c r="H224" s="29">
        <v>1246853.892</v>
      </c>
      <c r="I224" s="29">
        <v>901</v>
      </c>
      <c r="J224" s="29">
        <v>1014345</v>
      </c>
      <c r="K224" s="29" t="s">
        <v>803</v>
      </c>
      <c r="L224" s="175" t="s">
        <v>6348</v>
      </c>
      <c r="M224" s="29">
        <v>8142</v>
      </c>
      <c r="N224" s="29" t="s">
        <v>808</v>
      </c>
      <c r="O224" s="29">
        <v>814200</v>
      </c>
      <c r="P224" s="29">
        <v>2676064.9190000002</v>
      </c>
      <c r="Q224" s="29">
        <v>1246858.929</v>
      </c>
      <c r="S224" s="29">
        <v>150</v>
      </c>
      <c r="T224" s="29" t="s">
        <v>810</v>
      </c>
      <c r="U224" s="29">
        <v>0</v>
      </c>
      <c r="V224" s="29" t="s">
        <v>811</v>
      </c>
      <c r="W224" s="29" t="s">
        <v>6349</v>
      </c>
      <c r="X224" s="29" t="s">
        <v>431</v>
      </c>
    </row>
    <row r="225" spans="1:24" x14ac:dyDescent="0.25">
      <c r="A225" s="29" t="s">
        <v>161</v>
      </c>
      <c r="B225" s="29">
        <v>248</v>
      </c>
      <c r="C225" s="29" t="s">
        <v>331</v>
      </c>
      <c r="D225" s="29">
        <v>192022822</v>
      </c>
      <c r="E225" s="29">
        <v>0</v>
      </c>
      <c r="F225" s="29">
        <v>1040</v>
      </c>
      <c r="G225" s="29">
        <v>2676172</v>
      </c>
      <c r="H225" s="29">
        <v>1246809</v>
      </c>
      <c r="I225" s="29">
        <v>905</v>
      </c>
      <c r="J225" s="29">
        <v>1014345</v>
      </c>
      <c r="K225" s="29" t="s">
        <v>803</v>
      </c>
      <c r="L225" s="175" t="s">
        <v>6350</v>
      </c>
      <c r="M225" s="29">
        <v>8142</v>
      </c>
      <c r="N225" s="29" t="s">
        <v>808</v>
      </c>
      <c r="O225" s="29">
        <v>814200</v>
      </c>
      <c r="R225" s="29" t="s">
        <v>4883</v>
      </c>
      <c r="S225" s="29">
        <v>115</v>
      </c>
      <c r="U225" s="29">
        <v>0</v>
      </c>
      <c r="V225" s="29" t="s">
        <v>811</v>
      </c>
      <c r="W225" s="29" t="s">
        <v>4884</v>
      </c>
      <c r="X225" s="29" t="s">
        <v>347</v>
      </c>
    </row>
    <row r="226" spans="1:24" x14ac:dyDescent="0.25">
      <c r="A226" s="29" t="s">
        <v>161</v>
      </c>
      <c r="B226" s="29">
        <v>248</v>
      </c>
      <c r="C226" s="29" t="s">
        <v>331</v>
      </c>
      <c r="D226" s="29">
        <v>122126</v>
      </c>
      <c r="E226" s="29">
        <v>0</v>
      </c>
      <c r="F226" s="29">
        <v>1060</v>
      </c>
      <c r="G226" s="29">
        <v>2676026.926</v>
      </c>
      <c r="H226" s="29">
        <v>1246820.3060000001</v>
      </c>
      <c r="I226" s="29">
        <v>901</v>
      </c>
      <c r="J226" s="29">
        <v>1014345</v>
      </c>
      <c r="K226" s="29" t="s">
        <v>803</v>
      </c>
      <c r="L226" s="175" t="s">
        <v>6350</v>
      </c>
      <c r="M226" s="29">
        <v>8142</v>
      </c>
      <c r="N226" s="29" t="s">
        <v>808</v>
      </c>
      <c r="O226" s="29">
        <v>814200</v>
      </c>
      <c r="P226" s="29">
        <v>2676029.483</v>
      </c>
      <c r="Q226" s="29">
        <v>1246823.257</v>
      </c>
      <c r="S226" s="29">
        <v>115</v>
      </c>
      <c r="T226" s="29" t="s">
        <v>810</v>
      </c>
      <c r="U226" s="29">
        <v>0</v>
      </c>
      <c r="V226" s="29" t="s">
        <v>811</v>
      </c>
      <c r="W226" s="29" t="s">
        <v>4884</v>
      </c>
      <c r="X226" s="29" t="s">
        <v>347</v>
      </c>
    </row>
    <row r="227" spans="1:24" x14ac:dyDescent="0.25">
      <c r="A227" s="29" t="s">
        <v>161</v>
      </c>
      <c r="B227" s="29">
        <v>291</v>
      </c>
      <c r="C227" s="29" t="s">
        <v>205</v>
      </c>
      <c r="D227" s="29">
        <v>191989799</v>
      </c>
      <c r="E227" s="29">
        <v>0</v>
      </c>
      <c r="F227" s="29">
        <v>1060</v>
      </c>
      <c r="G227" s="29">
        <v>2694300.139</v>
      </c>
      <c r="H227" s="29">
        <v>1272149.7239999999</v>
      </c>
      <c r="I227" s="29">
        <v>905</v>
      </c>
      <c r="J227" s="29">
        <v>2165786</v>
      </c>
      <c r="K227" s="29" t="s">
        <v>2083</v>
      </c>
      <c r="L227" s="175" t="s">
        <v>4571</v>
      </c>
      <c r="M227" s="29">
        <v>8450</v>
      </c>
      <c r="N227" s="29" t="s">
        <v>205</v>
      </c>
      <c r="O227" s="29">
        <v>845000</v>
      </c>
      <c r="P227" s="29">
        <v>2694300.0789999999</v>
      </c>
      <c r="Q227" s="29">
        <v>1272149.817</v>
      </c>
      <c r="R227" s="29" t="s">
        <v>2084</v>
      </c>
      <c r="S227" s="29">
        <v>150</v>
      </c>
      <c r="T227" s="29" t="s">
        <v>2085</v>
      </c>
      <c r="U227" s="29">
        <v>0</v>
      </c>
      <c r="V227" s="29" t="s">
        <v>4215</v>
      </c>
      <c r="W227" s="29" t="s">
        <v>375</v>
      </c>
      <c r="X227" s="29" t="s">
        <v>347</v>
      </c>
    </row>
    <row r="228" spans="1:24" x14ac:dyDescent="0.25">
      <c r="A228" s="29" t="s">
        <v>161</v>
      </c>
      <c r="B228" s="29">
        <v>291</v>
      </c>
      <c r="C228" s="29" t="s">
        <v>205</v>
      </c>
      <c r="D228" s="29">
        <v>191982052</v>
      </c>
      <c r="E228" s="29">
        <v>0</v>
      </c>
      <c r="F228" s="29">
        <v>1060</v>
      </c>
      <c r="G228" s="29">
        <v>2694300.139</v>
      </c>
      <c r="H228" s="29">
        <v>1272149.7239999999</v>
      </c>
      <c r="I228" s="29">
        <v>905</v>
      </c>
      <c r="J228" s="29">
        <v>2165786</v>
      </c>
      <c r="K228" s="29" t="s">
        <v>2083</v>
      </c>
      <c r="L228" s="175" t="s">
        <v>4571</v>
      </c>
      <c r="M228" s="29">
        <v>8450</v>
      </c>
      <c r="N228" s="29" t="s">
        <v>205</v>
      </c>
      <c r="O228" s="29">
        <v>845000</v>
      </c>
      <c r="S228" s="29">
        <v>150</v>
      </c>
      <c r="T228" s="29" t="s">
        <v>2085</v>
      </c>
      <c r="U228" s="29">
        <v>0</v>
      </c>
      <c r="V228" s="29" t="s">
        <v>4215</v>
      </c>
      <c r="W228" s="29" t="s">
        <v>2086</v>
      </c>
      <c r="X228" s="29" t="s">
        <v>347</v>
      </c>
    </row>
    <row r="229" spans="1:24" x14ac:dyDescent="0.25">
      <c r="A229" s="29" t="s">
        <v>161</v>
      </c>
      <c r="B229" s="29">
        <v>291</v>
      </c>
      <c r="C229" s="29" t="s">
        <v>205</v>
      </c>
      <c r="D229" s="29">
        <v>191989802</v>
      </c>
      <c r="E229" s="29">
        <v>0</v>
      </c>
      <c r="F229" s="29">
        <v>1060</v>
      </c>
      <c r="G229" s="29">
        <v>2694288.517</v>
      </c>
      <c r="H229" s="29">
        <v>1272201.3770000001</v>
      </c>
      <c r="I229" s="29">
        <v>901</v>
      </c>
      <c r="J229" s="29">
        <v>2165786</v>
      </c>
      <c r="K229" s="29" t="s">
        <v>2083</v>
      </c>
      <c r="L229" s="175" t="s">
        <v>4572</v>
      </c>
      <c r="M229" s="29">
        <v>8450</v>
      </c>
      <c r="N229" s="29" t="s">
        <v>205</v>
      </c>
      <c r="O229" s="29">
        <v>845000</v>
      </c>
      <c r="P229" s="29">
        <v>2694288.3450000002</v>
      </c>
      <c r="Q229" s="29">
        <v>1272201.1850000001</v>
      </c>
      <c r="R229" s="29" t="s">
        <v>2087</v>
      </c>
      <c r="S229" s="29">
        <v>150</v>
      </c>
      <c r="T229" s="29" t="s">
        <v>2085</v>
      </c>
      <c r="U229" s="29">
        <v>0</v>
      </c>
      <c r="V229" s="29" t="s">
        <v>4215</v>
      </c>
      <c r="W229" s="29" t="s">
        <v>375</v>
      </c>
      <c r="X229" s="29" t="s">
        <v>347</v>
      </c>
    </row>
    <row r="230" spans="1:24" x14ac:dyDescent="0.25">
      <c r="A230" s="29" t="s">
        <v>161</v>
      </c>
      <c r="B230" s="29">
        <v>291</v>
      </c>
      <c r="C230" s="29" t="s">
        <v>205</v>
      </c>
      <c r="D230" s="29">
        <v>191982050</v>
      </c>
      <c r="E230" s="29">
        <v>0</v>
      </c>
      <c r="F230" s="29">
        <v>1060</v>
      </c>
      <c r="G230" s="29">
        <v>2694288.8119999999</v>
      </c>
      <c r="H230" s="29">
        <v>1272201.5290000001</v>
      </c>
      <c r="I230" s="29">
        <v>904</v>
      </c>
      <c r="J230" s="29">
        <v>2165786</v>
      </c>
      <c r="K230" s="29" t="s">
        <v>2083</v>
      </c>
      <c r="L230" s="175" t="s">
        <v>4572</v>
      </c>
      <c r="M230" s="29">
        <v>8450</v>
      </c>
      <c r="N230" s="29" t="s">
        <v>205</v>
      </c>
      <c r="O230" s="29">
        <v>845000</v>
      </c>
      <c r="S230" s="29">
        <v>150</v>
      </c>
      <c r="T230" s="29" t="s">
        <v>2085</v>
      </c>
      <c r="U230" s="29">
        <v>0</v>
      </c>
      <c r="V230" s="29" t="s">
        <v>4215</v>
      </c>
      <c r="W230" s="29" t="s">
        <v>2086</v>
      </c>
      <c r="X230" s="29" t="s">
        <v>347</v>
      </c>
    </row>
    <row r="231" spans="1:24" x14ac:dyDescent="0.25">
      <c r="A231" s="29" t="s">
        <v>161</v>
      </c>
      <c r="B231" s="29">
        <v>292</v>
      </c>
      <c r="C231" s="29" t="s">
        <v>335</v>
      </c>
      <c r="D231" s="29">
        <v>210071917</v>
      </c>
      <c r="E231" s="29">
        <v>0</v>
      </c>
      <c r="F231" s="29">
        <v>1080</v>
      </c>
      <c r="G231" s="29">
        <v>2700082.19</v>
      </c>
      <c r="H231" s="29">
        <v>1276872.828</v>
      </c>
      <c r="I231" s="29">
        <v>905</v>
      </c>
      <c r="J231" s="29">
        <v>1002112</v>
      </c>
      <c r="K231" s="29" t="s">
        <v>395</v>
      </c>
      <c r="M231" s="29">
        <v>8468</v>
      </c>
      <c r="N231" s="29" t="s">
        <v>394</v>
      </c>
      <c r="O231" s="29">
        <v>846802</v>
      </c>
      <c r="P231" s="29">
        <v>2700079.9789999998</v>
      </c>
      <c r="Q231" s="29">
        <v>1276883.523</v>
      </c>
      <c r="R231" s="29" t="s">
        <v>813</v>
      </c>
      <c r="S231" s="29">
        <v>101</v>
      </c>
      <c r="T231" s="29" t="s">
        <v>814</v>
      </c>
      <c r="U231" s="29">
        <v>0</v>
      </c>
      <c r="V231" s="29" t="s">
        <v>815</v>
      </c>
      <c r="W231" s="29" t="s">
        <v>597</v>
      </c>
      <c r="X231" s="29" t="s">
        <v>347</v>
      </c>
    </row>
    <row r="232" spans="1:24" x14ac:dyDescent="0.25">
      <c r="A232" s="29" t="s">
        <v>161</v>
      </c>
      <c r="B232" s="29">
        <v>292</v>
      </c>
      <c r="C232" s="29" t="s">
        <v>335</v>
      </c>
      <c r="D232" s="29">
        <v>201022537</v>
      </c>
      <c r="E232" s="29">
        <v>0</v>
      </c>
      <c r="F232" s="29">
        <v>1060</v>
      </c>
      <c r="G232" s="29">
        <v>2700177.0410000002</v>
      </c>
      <c r="H232" s="29">
        <v>1276929.696</v>
      </c>
      <c r="I232" s="29">
        <v>909</v>
      </c>
      <c r="J232" s="29">
        <v>1002112</v>
      </c>
      <c r="K232" s="29" t="s">
        <v>395</v>
      </c>
      <c r="M232" s="29">
        <v>8468</v>
      </c>
      <c r="N232" s="29" t="s">
        <v>394</v>
      </c>
      <c r="O232" s="29">
        <v>846802</v>
      </c>
      <c r="P232" s="29">
        <v>2700176</v>
      </c>
      <c r="Q232" s="29">
        <v>1276930</v>
      </c>
      <c r="S232" s="29">
        <v>115</v>
      </c>
      <c r="U232" s="29">
        <v>0</v>
      </c>
      <c r="V232" s="29" t="s">
        <v>816</v>
      </c>
      <c r="W232" s="29" t="s">
        <v>817</v>
      </c>
      <c r="X232" s="29" t="s">
        <v>347</v>
      </c>
    </row>
    <row r="233" spans="1:24" x14ac:dyDescent="0.25">
      <c r="A233" s="29" t="s">
        <v>161</v>
      </c>
      <c r="B233" s="29">
        <v>292</v>
      </c>
      <c r="C233" s="29" t="s">
        <v>335</v>
      </c>
      <c r="D233" s="29">
        <v>3133843</v>
      </c>
      <c r="E233" s="29">
        <v>0</v>
      </c>
      <c r="F233" s="29">
        <v>1021</v>
      </c>
      <c r="G233" s="29">
        <v>2700799.3939999999</v>
      </c>
      <c r="H233" s="29">
        <v>1275524.68</v>
      </c>
      <c r="I233" s="29">
        <v>909</v>
      </c>
      <c r="J233" s="29">
        <v>1002116</v>
      </c>
      <c r="K233" s="29" t="s">
        <v>818</v>
      </c>
      <c r="L233" s="175" t="s">
        <v>508</v>
      </c>
      <c r="M233" s="29">
        <v>8468</v>
      </c>
      <c r="N233" s="29" t="s">
        <v>393</v>
      </c>
      <c r="O233" s="29">
        <v>846800</v>
      </c>
      <c r="P233" s="29">
        <v>2700799.3939999999</v>
      </c>
      <c r="Q233" s="29">
        <v>1275524.68</v>
      </c>
      <c r="R233" s="29" t="s">
        <v>514</v>
      </c>
      <c r="S233" s="29">
        <v>115</v>
      </c>
      <c r="T233" s="29" t="s">
        <v>819</v>
      </c>
      <c r="U233" s="29">
        <v>0</v>
      </c>
      <c r="V233" s="29" t="s">
        <v>820</v>
      </c>
      <c r="W233" s="29" t="s">
        <v>821</v>
      </c>
      <c r="X233" s="29" t="s">
        <v>347</v>
      </c>
    </row>
    <row r="234" spans="1:24" x14ac:dyDescent="0.25">
      <c r="A234" s="29" t="s">
        <v>161</v>
      </c>
      <c r="B234" s="29">
        <v>292</v>
      </c>
      <c r="C234" s="29" t="s">
        <v>335</v>
      </c>
      <c r="D234" s="29">
        <v>2259350</v>
      </c>
      <c r="E234" s="29">
        <v>0</v>
      </c>
      <c r="F234" s="29">
        <v>1030</v>
      </c>
      <c r="G234" s="29">
        <v>2700806.1809999999</v>
      </c>
      <c r="H234" s="29">
        <v>1275522.9029999999</v>
      </c>
      <c r="I234" s="29">
        <v>909</v>
      </c>
      <c r="J234" s="29">
        <v>1002116</v>
      </c>
      <c r="K234" s="29" t="s">
        <v>818</v>
      </c>
      <c r="L234" s="175" t="s">
        <v>508</v>
      </c>
      <c r="M234" s="29">
        <v>8468</v>
      </c>
      <c r="N234" s="29" t="s">
        <v>393</v>
      </c>
      <c r="O234" s="29">
        <v>846800</v>
      </c>
      <c r="P234" s="29">
        <v>2700806.1809999999</v>
      </c>
      <c r="Q234" s="29">
        <v>1275522.9029999999</v>
      </c>
      <c r="R234" s="29" t="s">
        <v>822</v>
      </c>
      <c r="S234" s="29">
        <v>115</v>
      </c>
      <c r="T234" s="29" t="s">
        <v>823</v>
      </c>
      <c r="U234" s="29">
        <v>0</v>
      </c>
      <c r="V234" s="29" t="s">
        <v>824</v>
      </c>
      <c r="W234" s="29" t="s">
        <v>825</v>
      </c>
      <c r="X234" s="29" t="s">
        <v>431</v>
      </c>
    </row>
    <row r="235" spans="1:24" x14ac:dyDescent="0.25">
      <c r="A235" s="29" t="s">
        <v>161</v>
      </c>
      <c r="B235" s="29">
        <v>292</v>
      </c>
      <c r="C235" s="29" t="s">
        <v>335</v>
      </c>
      <c r="D235" s="29">
        <v>210271167</v>
      </c>
      <c r="E235" s="29">
        <v>0</v>
      </c>
      <c r="F235" s="29">
        <v>1060</v>
      </c>
      <c r="G235" s="29">
        <v>2701637.16</v>
      </c>
      <c r="H235" s="29">
        <v>1277611.3689999999</v>
      </c>
      <c r="I235" s="29">
        <v>909</v>
      </c>
      <c r="J235" s="29">
        <v>1002064</v>
      </c>
      <c r="K235" s="29" t="s">
        <v>826</v>
      </c>
      <c r="L235" s="175" t="s">
        <v>368</v>
      </c>
      <c r="M235" s="29">
        <v>8476</v>
      </c>
      <c r="N235" s="29" t="s">
        <v>392</v>
      </c>
      <c r="O235" s="29">
        <v>847600</v>
      </c>
      <c r="P235" s="29">
        <v>2701637.16</v>
      </c>
      <c r="Q235" s="29">
        <v>1277611.3689999999</v>
      </c>
      <c r="S235" s="29">
        <v>115</v>
      </c>
      <c r="T235" s="29" t="s">
        <v>827</v>
      </c>
      <c r="U235" s="29">
        <v>0</v>
      </c>
      <c r="V235" s="29" t="s">
        <v>828</v>
      </c>
      <c r="W235" s="29" t="s">
        <v>829</v>
      </c>
      <c r="X235" s="29" t="s">
        <v>347</v>
      </c>
    </row>
    <row r="236" spans="1:24" x14ac:dyDescent="0.25">
      <c r="A236" s="29" t="s">
        <v>161</v>
      </c>
      <c r="B236" s="29">
        <v>292</v>
      </c>
      <c r="C236" s="29" t="s">
        <v>335</v>
      </c>
      <c r="D236" s="29">
        <v>210193148</v>
      </c>
      <c r="E236" s="29">
        <v>0</v>
      </c>
      <c r="F236" s="29">
        <v>1060</v>
      </c>
      <c r="G236" s="29">
        <v>2701637.16</v>
      </c>
      <c r="H236" s="29">
        <v>1277611.3689999999</v>
      </c>
      <c r="I236" s="29">
        <v>905</v>
      </c>
      <c r="J236" s="29">
        <v>1002064</v>
      </c>
      <c r="K236" s="29" t="s">
        <v>826</v>
      </c>
      <c r="L236" s="175" t="s">
        <v>368</v>
      </c>
      <c r="M236" s="29">
        <v>8476</v>
      </c>
      <c r="N236" s="29" t="s">
        <v>392</v>
      </c>
      <c r="O236" s="29">
        <v>847600</v>
      </c>
      <c r="P236" s="29">
        <v>2701649.284</v>
      </c>
      <c r="Q236" s="29">
        <v>1277610.82</v>
      </c>
      <c r="S236" s="29">
        <v>115</v>
      </c>
      <c r="T236" s="29" t="s">
        <v>827</v>
      </c>
      <c r="U236" s="29">
        <v>0</v>
      </c>
      <c r="V236" s="29" t="s">
        <v>828</v>
      </c>
      <c r="W236" s="29" t="s">
        <v>829</v>
      </c>
      <c r="X236" s="29" t="s">
        <v>347</v>
      </c>
    </row>
    <row r="237" spans="1:24" x14ac:dyDescent="0.25">
      <c r="A237" s="29" t="s">
        <v>161</v>
      </c>
      <c r="B237" s="29">
        <v>295</v>
      </c>
      <c r="C237" s="29" t="s">
        <v>338</v>
      </c>
      <c r="D237" s="29">
        <v>210103832</v>
      </c>
      <c r="E237" s="29">
        <v>0</v>
      </c>
      <c r="F237" s="29">
        <v>1060</v>
      </c>
      <c r="G237" s="29">
        <v>2684367.5430000001</v>
      </c>
      <c r="H237" s="29">
        <v>1235512.328</v>
      </c>
      <c r="I237" s="29">
        <v>905</v>
      </c>
      <c r="J237" s="29">
        <v>2102996</v>
      </c>
      <c r="K237" s="29" t="s">
        <v>662</v>
      </c>
      <c r="L237" s="175" t="s">
        <v>615</v>
      </c>
      <c r="M237" s="29">
        <v>8135</v>
      </c>
      <c r="N237" s="29" t="s">
        <v>273</v>
      </c>
      <c r="O237" s="29">
        <v>813500</v>
      </c>
      <c r="R237" s="29" t="s">
        <v>5034</v>
      </c>
      <c r="S237" s="29">
        <v>101</v>
      </c>
      <c r="T237" s="29" t="s">
        <v>830</v>
      </c>
      <c r="U237" s="29">
        <v>0</v>
      </c>
      <c r="V237" s="29" t="s">
        <v>831</v>
      </c>
      <c r="W237" s="29" t="s">
        <v>665</v>
      </c>
      <c r="X237" s="29" t="s">
        <v>347</v>
      </c>
    </row>
    <row r="238" spans="1:24" x14ac:dyDescent="0.25">
      <c r="A238" s="29" t="s">
        <v>161</v>
      </c>
      <c r="B238" s="29">
        <v>295</v>
      </c>
      <c r="C238" s="29" t="s">
        <v>338</v>
      </c>
      <c r="D238" s="29">
        <v>210104050</v>
      </c>
      <c r="E238" s="29">
        <v>0</v>
      </c>
      <c r="F238" s="29">
        <v>1060</v>
      </c>
      <c r="G238" s="29">
        <v>2684753</v>
      </c>
      <c r="H238" s="29">
        <v>1233975</v>
      </c>
      <c r="I238" s="29">
        <v>909</v>
      </c>
      <c r="J238" s="29">
        <v>2102996</v>
      </c>
      <c r="K238" s="29" t="s">
        <v>662</v>
      </c>
      <c r="L238" s="175" t="s">
        <v>607</v>
      </c>
      <c r="M238" s="29">
        <v>8135</v>
      </c>
      <c r="N238" s="29" t="s">
        <v>273</v>
      </c>
      <c r="O238" s="29">
        <v>813500</v>
      </c>
      <c r="P238" s="29">
        <v>2684750.5129999998</v>
      </c>
      <c r="Q238" s="29">
        <v>1233977.4439999999</v>
      </c>
      <c r="R238" s="29" t="s">
        <v>5034</v>
      </c>
      <c r="S238" s="29">
        <v>101</v>
      </c>
      <c r="T238" s="29" t="s">
        <v>830</v>
      </c>
      <c r="U238" s="29">
        <v>0</v>
      </c>
      <c r="V238" s="29" t="s">
        <v>831</v>
      </c>
      <c r="W238" s="29" t="s">
        <v>832</v>
      </c>
      <c r="X238" s="29" t="s">
        <v>431</v>
      </c>
    </row>
    <row r="239" spans="1:24" x14ac:dyDescent="0.25">
      <c r="A239" s="29" t="s">
        <v>161</v>
      </c>
      <c r="B239" s="29">
        <v>295</v>
      </c>
      <c r="C239" s="29" t="s">
        <v>338</v>
      </c>
      <c r="D239" s="29">
        <v>210104111</v>
      </c>
      <c r="E239" s="29">
        <v>0</v>
      </c>
      <c r="F239" s="29">
        <v>1060</v>
      </c>
      <c r="G239" s="29">
        <v>2685690.8470000001</v>
      </c>
      <c r="H239" s="29">
        <v>1232906.456</v>
      </c>
      <c r="I239" s="29">
        <v>905</v>
      </c>
      <c r="J239" s="29">
        <v>2102996</v>
      </c>
      <c r="K239" s="29" t="s">
        <v>662</v>
      </c>
      <c r="L239" s="175" t="s">
        <v>669</v>
      </c>
      <c r="M239" s="29">
        <v>8135</v>
      </c>
      <c r="N239" s="29" t="s">
        <v>273</v>
      </c>
      <c r="O239" s="29">
        <v>813500</v>
      </c>
      <c r="R239" s="29" t="s">
        <v>5034</v>
      </c>
      <c r="S239" s="29">
        <v>101</v>
      </c>
      <c r="T239" s="29" t="s">
        <v>830</v>
      </c>
      <c r="U239" s="29">
        <v>0</v>
      </c>
      <c r="V239" s="29" t="s">
        <v>831</v>
      </c>
      <c r="W239" s="29" t="s">
        <v>833</v>
      </c>
      <c r="X239" s="29" t="s">
        <v>347</v>
      </c>
    </row>
    <row r="240" spans="1:24" x14ac:dyDescent="0.25">
      <c r="A240" s="29" t="s">
        <v>161</v>
      </c>
      <c r="B240" s="29">
        <v>296</v>
      </c>
      <c r="C240" s="29" t="s">
        <v>339</v>
      </c>
      <c r="D240" s="29">
        <v>210182421</v>
      </c>
      <c r="E240" s="29">
        <v>0</v>
      </c>
      <c r="F240" s="29">
        <v>1021</v>
      </c>
      <c r="G240" s="29">
        <v>2694531.574</v>
      </c>
      <c r="H240" s="29">
        <v>1253963.9620000001</v>
      </c>
      <c r="I240" s="29">
        <v>909</v>
      </c>
      <c r="J240" s="29">
        <v>1010026</v>
      </c>
      <c r="K240" s="29" t="s">
        <v>834</v>
      </c>
      <c r="L240" s="175" t="s">
        <v>610</v>
      </c>
      <c r="M240" s="29">
        <v>8307</v>
      </c>
      <c r="N240" s="29" t="s">
        <v>387</v>
      </c>
      <c r="O240" s="29">
        <v>830700</v>
      </c>
      <c r="P240" s="29">
        <v>2694531.574</v>
      </c>
      <c r="Q240" s="29">
        <v>1253963.9620000001</v>
      </c>
      <c r="S240" s="29">
        <v>115</v>
      </c>
      <c r="T240" s="29" t="s">
        <v>838</v>
      </c>
      <c r="U240" s="29">
        <v>0</v>
      </c>
      <c r="V240" s="29" t="s">
        <v>839</v>
      </c>
      <c r="W240" s="29" t="s">
        <v>840</v>
      </c>
      <c r="X240" s="29" t="s">
        <v>347</v>
      </c>
    </row>
    <row r="241" spans="1:24" x14ac:dyDescent="0.25">
      <c r="A241" s="29" t="s">
        <v>161</v>
      </c>
      <c r="B241" s="29">
        <v>296</v>
      </c>
      <c r="C241" s="29" t="s">
        <v>339</v>
      </c>
      <c r="D241" s="29">
        <v>210185423</v>
      </c>
      <c r="E241" s="29">
        <v>0</v>
      </c>
      <c r="F241" s="29">
        <v>1021</v>
      </c>
      <c r="G241" s="29">
        <v>2694530.4410000001</v>
      </c>
      <c r="H241" s="29">
        <v>1253962.3959999999</v>
      </c>
      <c r="I241" s="29">
        <v>909</v>
      </c>
      <c r="J241" s="29">
        <v>1010026</v>
      </c>
      <c r="K241" s="29" t="s">
        <v>834</v>
      </c>
      <c r="L241" s="175" t="s">
        <v>610</v>
      </c>
      <c r="M241" s="29">
        <v>8307</v>
      </c>
      <c r="N241" s="29" t="s">
        <v>387</v>
      </c>
      <c r="O241" s="29">
        <v>830700</v>
      </c>
      <c r="P241" s="29">
        <v>2694530.4410000001</v>
      </c>
      <c r="Q241" s="29">
        <v>1253962.3959999999</v>
      </c>
      <c r="S241" s="29">
        <v>115</v>
      </c>
      <c r="T241" s="29" t="s">
        <v>5004</v>
      </c>
      <c r="U241" s="29">
        <v>0</v>
      </c>
      <c r="V241" s="29" t="s">
        <v>5005</v>
      </c>
      <c r="W241" s="29" t="s">
        <v>5006</v>
      </c>
      <c r="X241" s="29" t="s">
        <v>347</v>
      </c>
    </row>
    <row r="242" spans="1:24" x14ac:dyDescent="0.25">
      <c r="A242" s="29" t="s">
        <v>161</v>
      </c>
      <c r="B242" s="29">
        <v>296</v>
      </c>
      <c r="C242" s="29" t="s">
        <v>339</v>
      </c>
      <c r="D242" s="29">
        <v>210185422</v>
      </c>
      <c r="E242" s="29">
        <v>0</v>
      </c>
      <c r="F242" s="29">
        <v>1021</v>
      </c>
      <c r="G242" s="29">
        <v>2694531.5070000002</v>
      </c>
      <c r="H242" s="29">
        <v>1253959.0649999999</v>
      </c>
      <c r="I242" s="29">
        <v>909</v>
      </c>
      <c r="J242" s="29">
        <v>1010026</v>
      </c>
      <c r="K242" s="29" t="s">
        <v>834</v>
      </c>
      <c r="L242" s="175" t="s">
        <v>610</v>
      </c>
      <c r="M242" s="29">
        <v>8307</v>
      </c>
      <c r="N242" s="29" t="s">
        <v>387</v>
      </c>
      <c r="O242" s="29">
        <v>830700</v>
      </c>
      <c r="P242" s="29">
        <v>2694531.5070000002</v>
      </c>
      <c r="Q242" s="29">
        <v>1253959.0649999999</v>
      </c>
      <c r="S242" s="29">
        <v>115</v>
      </c>
      <c r="T242" s="29" t="s">
        <v>835</v>
      </c>
      <c r="U242" s="29">
        <v>0</v>
      </c>
      <c r="V242" s="29" t="s">
        <v>836</v>
      </c>
      <c r="W242" s="29" t="s">
        <v>837</v>
      </c>
      <c r="X242" s="29" t="s">
        <v>431</v>
      </c>
    </row>
    <row r="243" spans="1:24" x14ac:dyDescent="0.25">
      <c r="A243" s="29" t="s">
        <v>161</v>
      </c>
      <c r="B243" s="29">
        <v>296</v>
      </c>
      <c r="C243" s="29" t="s">
        <v>339</v>
      </c>
      <c r="D243" s="29">
        <v>210290855</v>
      </c>
      <c r="E243" s="29">
        <v>0</v>
      </c>
      <c r="F243" s="29">
        <v>1060</v>
      </c>
      <c r="G243" s="29">
        <v>2700064.5440000002</v>
      </c>
      <c r="H243" s="29">
        <v>1255522.2649999999</v>
      </c>
      <c r="I243" s="29">
        <v>901</v>
      </c>
      <c r="J243" s="29">
        <v>2448181</v>
      </c>
      <c r="K243" s="29" t="s">
        <v>4345</v>
      </c>
      <c r="L243" s="175" t="s">
        <v>368</v>
      </c>
      <c r="M243" s="29">
        <v>8483</v>
      </c>
      <c r="N243" s="29" t="s">
        <v>4300</v>
      </c>
      <c r="O243" s="29">
        <v>848300</v>
      </c>
      <c r="P243" s="29">
        <v>2700064.5449999999</v>
      </c>
      <c r="Q243" s="29">
        <v>1255522.2660000001</v>
      </c>
      <c r="S243" s="29">
        <v>101</v>
      </c>
      <c r="T243" s="29" t="s">
        <v>4349</v>
      </c>
      <c r="U243" s="29">
        <v>0</v>
      </c>
      <c r="V243" s="29" t="s">
        <v>5989</v>
      </c>
      <c r="W243" s="29" t="s">
        <v>375</v>
      </c>
      <c r="X243" s="29" t="s">
        <v>347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2211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7" customFormat="1" ht="21.95" customHeight="1" x14ac:dyDescent="0.2">
      <c r="A1" s="205" t="s">
        <v>361</v>
      </c>
      <c r="B1" s="206"/>
      <c r="C1" s="206"/>
      <c r="E1" s="208"/>
      <c r="L1" s="207" t="s">
        <v>6906</v>
      </c>
    </row>
    <row r="2" spans="1:30" s="209" customFormat="1" ht="65.099999999999994" customHeight="1" x14ac:dyDescent="0.2">
      <c r="A2" s="265" t="s">
        <v>1951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30" x14ac:dyDescent="0.25">
      <c r="A3" s="29" t="s">
        <v>1952</v>
      </c>
      <c r="B3" s="176"/>
      <c r="C3" s="176"/>
      <c r="D3" s="254" t="s">
        <v>166</v>
      </c>
      <c r="E3" s="254"/>
      <c r="F3" s="254"/>
      <c r="G3" s="254"/>
      <c r="H3" s="254"/>
      <c r="I3" s="254"/>
      <c r="J3" s="254"/>
      <c r="K3" s="254"/>
      <c r="L3" s="254"/>
      <c r="M3" s="244"/>
    </row>
    <row r="5" spans="1:30" s="210" customFormat="1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161" t="s">
        <v>32</v>
      </c>
      <c r="F5" s="161" t="s">
        <v>33</v>
      </c>
      <c r="G5" s="161" t="s">
        <v>39</v>
      </c>
      <c r="H5" s="161" t="s">
        <v>88</v>
      </c>
      <c r="I5" s="161" t="s">
        <v>351</v>
      </c>
      <c r="J5" s="161" t="s">
        <v>352</v>
      </c>
      <c r="K5" s="161" t="s">
        <v>90</v>
      </c>
      <c r="L5" s="161" t="s">
        <v>92</v>
      </c>
    </row>
    <row r="6" spans="1:30" s="211" customFormat="1" x14ac:dyDescent="0.25">
      <c r="A6" s="211" t="s">
        <v>161</v>
      </c>
      <c r="B6" s="211">
        <v>1</v>
      </c>
      <c r="C6" s="211" t="s">
        <v>183</v>
      </c>
      <c r="D6" s="211">
        <v>191957149</v>
      </c>
      <c r="E6" s="211">
        <v>1020</v>
      </c>
      <c r="F6" s="211">
        <v>1122</v>
      </c>
      <c r="G6" s="211">
        <v>1003</v>
      </c>
      <c r="I6" s="211" t="s">
        <v>4885</v>
      </c>
      <c r="J6" s="212" t="s">
        <v>841</v>
      </c>
      <c r="K6" s="211" t="s">
        <v>353</v>
      </c>
      <c r="L6" s="211" t="s">
        <v>4957</v>
      </c>
      <c r="AD6" s="213"/>
    </row>
    <row r="7" spans="1:30" s="211" customFormat="1" x14ac:dyDescent="0.25">
      <c r="A7" s="211" t="s">
        <v>161</v>
      </c>
      <c r="B7" s="211">
        <v>1</v>
      </c>
      <c r="C7" s="211" t="s">
        <v>183</v>
      </c>
      <c r="D7" s="211">
        <v>191960191</v>
      </c>
      <c r="E7" s="211">
        <v>1080</v>
      </c>
      <c r="F7" s="211">
        <v>1274</v>
      </c>
      <c r="G7" s="211">
        <v>1004</v>
      </c>
      <c r="I7" s="211" t="s">
        <v>3456</v>
      </c>
      <c r="J7" s="212" t="s">
        <v>841</v>
      </c>
      <c r="K7" s="211" t="s">
        <v>842</v>
      </c>
      <c r="L7" s="211" t="s">
        <v>3689</v>
      </c>
      <c r="AD7" s="213"/>
    </row>
    <row r="8" spans="1:30" s="211" customFormat="1" x14ac:dyDescent="0.25">
      <c r="A8" s="211" t="s">
        <v>161</v>
      </c>
      <c r="B8" s="211">
        <v>2</v>
      </c>
      <c r="C8" s="211" t="s">
        <v>184</v>
      </c>
      <c r="D8" s="211">
        <v>691</v>
      </c>
      <c r="E8" s="211">
        <v>1030</v>
      </c>
      <c r="F8" s="211">
        <v>1121</v>
      </c>
      <c r="G8" s="211">
        <v>1004</v>
      </c>
      <c r="I8" s="211" t="s">
        <v>4173</v>
      </c>
      <c r="J8" s="212" t="s">
        <v>841</v>
      </c>
      <c r="K8" s="211" t="s">
        <v>842</v>
      </c>
      <c r="L8" s="211" t="s">
        <v>5340</v>
      </c>
      <c r="AD8" s="213"/>
    </row>
    <row r="9" spans="1:30" s="211" customFormat="1" x14ac:dyDescent="0.25">
      <c r="A9" s="211" t="s">
        <v>161</v>
      </c>
      <c r="B9" s="211">
        <v>2</v>
      </c>
      <c r="C9" s="211" t="s">
        <v>184</v>
      </c>
      <c r="D9" s="211">
        <v>692</v>
      </c>
      <c r="E9" s="211">
        <v>1020</v>
      </c>
      <c r="F9" s="211">
        <v>1122</v>
      </c>
      <c r="G9" s="211">
        <v>1004</v>
      </c>
      <c r="I9" s="211" t="s">
        <v>3860</v>
      </c>
      <c r="J9" s="212" t="s">
        <v>841</v>
      </c>
      <c r="K9" s="211" t="s">
        <v>842</v>
      </c>
      <c r="L9" s="211" t="s">
        <v>5341</v>
      </c>
      <c r="AD9" s="213"/>
    </row>
    <row r="10" spans="1:30" s="211" customFormat="1" x14ac:dyDescent="0.25">
      <c r="A10" s="211" t="s">
        <v>161</v>
      </c>
      <c r="B10" s="211">
        <v>2</v>
      </c>
      <c r="C10" s="211" t="s">
        <v>184</v>
      </c>
      <c r="D10" s="211">
        <v>693</v>
      </c>
      <c r="E10" s="211">
        <v>1040</v>
      </c>
      <c r="G10" s="211">
        <v>1004</v>
      </c>
      <c r="I10" s="211" t="s">
        <v>3861</v>
      </c>
      <c r="J10" s="212" t="s">
        <v>841</v>
      </c>
      <c r="K10" s="211" t="s">
        <v>842</v>
      </c>
      <c r="L10" s="211" t="s">
        <v>5341</v>
      </c>
      <c r="AD10" s="213"/>
    </row>
    <row r="11" spans="1:30" s="211" customFormat="1" x14ac:dyDescent="0.25">
      <c r="A11" s="211" t="s">
        <v>161</v>
      </c>
      <c r="B11" s="211">
        <v>2</v>
      </c>
      <c r="C11" s="211" t="s">
        <v>184</v>
      </c>
      <c r="D11" s="211">
        <v>810</v>
      </c>
      <c r="E11" s="211">
        <v>1040</v>
      </c>
      <c r="F11" s="211">
        <v>1230</v>
      </c>
      <c r="G11" s="211">
        <v>1004</v>
      </c>
      <c r="I11" s="211" t="s">
        <v>4258</v>
      </c>
      <c r="J11" s="212" t="s">
        <v>841</v>
      </c>
      <c r="K11" s="211" t="s">
        <v>353</v>
      </c>
      <c r="L11" s="211" t="s">
        <v>4273</v>
      </c>
      <c r="AD11" s="213"/>
    </row>
    <row r="12" spans="1:30" s="211" customFormat="1" x14ac:dyDescent="0.25">
      <c r="A12" s="211" t="s">
        <v>161</v>
      </c>
      <c r="B12" s="211">
        <v>2</v>
      </c>
      <c r="C12" s="211" t="s">
        <v>184</v>
      </c>
      <c r="D12" s="211">
        <v>191960409</v>
      </c>
      <c r="E12" s="211">
        <v>1060</v>
      </c>
      <c r="F12" s="211">
        <v>1271</v>
      </c>
      <c r="G12" s="211">
        <v>1003</v>
      </c>
      <c r="I12" s="211" t="s">
        <v>3946</v>
      </c>
      <c r="J12" s="212" t="s">
        <v>841</v>
      </c>
      <c r="K12" s="211" t="s">
        <v>353</v>
      </c>
      <c r="L12" s="211" t="s">
        <v>3966</v>
      </c>
      <c r="AD12" s="213"/>
    </row>
    <row r="13" spans="1:30" s="211" customFormat="1" x14ac:dyDescent="0.25">
      <c r="A13" s="211" t="s">
        <v>161</v>
      </c>
      <c r="B13" s="211">
        <v>2</v>
      </c>
      <c r="C13" s="211" t="s">
        <v>184</v>
      </c>
      <c r="D13" s="211">
        <v>191960410</v>
      </c>
      <c r="E13" s="211">
        <v>1080</v>
      </c>
      <c r="F13" s="211">
        <v>1252</v>
      </c>
      <c r="G13" s="211">
        <v>1003</v>
      </c>
      <c r="I13" s="211" t="s">
        <v>3947</v>
      </c>
      <c r="J13" s="212" t="s">
        <v>841</v>
      </c>
      <c r="K13" s="211" t="s">
        <v>353</v>
      </c>
      <c r="L13" s="211" t="s">
        <v>3967</v>
      </c>
      <c r="AD13" s="213"/>
    </row>
    <row r="14" spans="1:30" s="211" customFormat="1" x14ac:dyDescent="0.25">
      <c r="A14" s="211" t="s">
        <v>161</v>
      </c>
      <c r="B14" s="211">
        <v>2</v>
      </c>
      <c r="C14" s="211" t="s">
        <v>184</v>
      </c>
      <c r="D14" s="211">
        <v>191989618</v>
      </c>
      <c r="E14" s="211">
        <v>1080</v>
      </c>
      <c r="F14" s="211">
        <v>1271</v>
      </c>
      <c r="G14" s="211">
        <v>1003</v>
      </c>
      <c r="I14" s="211" t="s">
        <v>5193</v>
      </c>
      <c r="J14" s="212" t="s">
        <v>841</v>
      </c>
      <c r="K14" s="211" t="s">
        <v>353</v>
      </c>
      <c r="L14" s="211" t="s">
        <v>5222</v>
      </c>
      <c r="AD14" s="213"/>
    </row>
    <row r="15" spans="1:30" s="211" customFormat="1" x14ac:dyDescent="0.25">
      <c r="A15" s="211" t="s">
        <v>161</v>
      </c>
      <c r="B15" s="211">
        <v>2</v>
      </c>
      <c r="C15" s="211" t="s">
        <v>184</v>
      </c>
      <c r="D15" s="211">
        <v>191989619</v>
      </c>
      <c r="E15" s="211">
        <v>1080</v>
      </c>
      <c r="F15" s="211">
        <v>1271</v>
      </c>
      <c r="G15" s="211">
        <v>1003</v>
      </c>
      <c r="I15" s="211" t="s">
        <v>5194</v>
      </c>
      <c r="J15" s="212" t="s">
        <v>841</v>
      </c>
      <c r="K15" s="211" t="s">
        <v>353</v>
      </c>
      <c r="L15" s="211" t="s">
        <v>5223</v>
      </c>
      <c r="AD15" s="213"/>
    </row>
    <row r="16" spans="1:30" s="211" customFormat="1" x14ac:dyDescent="0.25">
      <c r="A16" s="211" t="s">
        <v>161</v>
      </c>
      <c r="B16" s="211">
        <v>2</v>
      </c>
      <c r="C16" s="211" t="s">
        <v>184</v>
      </c>
      <c r="D16" s="211">
        <v>191989620</v>
      </c>
      <c r="E16" s="211">
        <v>1080</v>
      </c>
      <c r="F16" s="211">
        <v>1271</v>
      </c>
      <c r="G16" s="211">
        <v>1003</v>
      </c>
      <c r="I16" s="211" t="s">
        <v>5195</v>
      </c>
      <c r="J16" s="212" t="s">
        <v>841</v>
      </c>
      <c r="K16" s="211" t="s">
        <v>353</v>
      </c>
      <c r="L16" s="211" t="s">
        <v>5224</v>
      </c>
      <c r="AD16" s="213"/>
    </row>
    <row r="17" spans="1:30" s="211" customFormat="1" x14ac:dyDescent="0.25">
      <c r="A17" s="211" t="s">
        <v>161</v>
      </c>
      <c r="B17" s="211">
        <v>2</v>
      </c>
      <c r="C17" s="211" t="s">
        <v>184</v>
      </c>
      <c r="D17" s="211">
        <v>191989621</v>
      </c>
      <c r="E17" s="211">
        <v>1080</v>
      </c>
      <c r="F17" s="211">
        <v>1271</v>
      </c>
      <c r="G17" s="211">
        <v>1003</v>
      </c>
      <c r="I17" s="211" t="s">
        <v>5196</v>
      </c>
      <c r="J17" s="212" t="s">
        <v>841</v>
      </c>
      <c r="K17" s="211" t="s">
        <v>353</v>
      </c>
      <c r="L17" s="211" t="s">
        <v>5225</v>
      </c>
      <c r="AD17" s="213"/>
    </row>
    <row r="18" spans="1:30" s="211" customFormat="1" x14ac:dyDescent="0.25">
      <c r="A18" s="211" t="s">
        <v>161</v>
      </c>
      <c r="B18" s="211">
        <v>2</v>
      </c>
      <c r="C18" s="211" t="s">
        <v>184</v>
      </c>
      <c r="D18" s="211">
        <v>192030648</v>
      </c>
      <c r="E18" s="211">
        <v>1020</v>
      </c>
      <c r="F18" s="211">
        <v>1121</v>
      </c>
      <c r="G18" s="211">
        <v>1003</v>
      </c>
      <c r="I18" s="211" t="s">
        <v>6351</v>
      </c>
      <c r="J18" s="212" t="s">
        <v>841</v>
      </c>
      <c r="K18" s="211" t="s">
        <v>353</v>
      </c>
      <c r="L18" s="211" t="s">
        <v>6390</v>
      </c>
      <c r="AD18" s="213"/>
    </row>
    <row r="19" spans="1:30" s="211" customFormat="1" x14ac:dyDescent="0.25">
      <c r="A19" s="211" t="s">
        <v>161</v>
      </c>
      <c r="B19" s="211">
        <v>2</v>
      </c>
      <c r="C19" s="211" t="s">
        <v>184</v>
      </c>
      <c r="D19" s="211">
        <v>192032215</v>
      </c>
      <c r="E19" s="211">
        <v>1060</v>
      </c>
      <c r="F19" s="211">
        <v>1252</v>
      </c>
      <c r="G19" s="211">
        <v>1004</v>
      </c>
      <c r="I19" s="211" t="s">
        <v>5380</v>
      </c>
      <c r="J19" s="212" t="s">
        <v>841</v>
      </c>
      <c r="K19" s="211" t="s">
        <v>353</v>
      </c>
      <c r="L19" s="211" t="s">
        <v>5412</v>
      </c>
      <c r="AD19" s="213"/>
    </row>
    <row r="20" spans="1:30" s="211" customFormat="1" x14ac:dyDescent="0.25">
      <c r="A20" s="211" t="s">
        <v>161</v>
      </c>
      <c r="B20" s="211">
        <v>2</v>
      </c>
      <c r="C20" s="211" t="s">
        <v>184</v>
      </c>
      <c r="D20" s="211">
        <v>210059656</v>
      </c>
      <c r="E20" s="211">
        <v>1060</v>
      </c>
      <c r="F20" s="211">
        <v>1274</v>
      </c>
      <c r="G20" s="211">
        <v>1004</v>
      </c>
      <c r="I20" s="211" t="s">
        <v>3862</v>
      </c>
      <c r="J20" s="212" t="s">
        <v>841</v>
      </c>
      <c r="K20" s="211" t="s">
        <v>842</v>
      </c>
      <c r="L20" s="211" t="s">
        <v>5340</v>
      </c>
      <c r="AD20" s="213"/>
    </row>
    <row r="21" spans="1:30" s="211" customFormat="1" x14ac:dyDescent="0.25">
      <c r="A21" s="211" t="s">
        <v>161</v>
      </c>
      <c r="B21" s="211">
        <v>2</v>
      </c>
      <c r="C21" s="211" t="s">
        <v>184</v>
      </c>
      <c r="D21" s="211">
        <v>210059657</v>
      </c>
      <c r="E21" s="211">
        <v>1060</v>
      </c>
      <c r="F21" s="211">
        <v>1274</v>
      </c>
      <c r="G21" s="211">
        <v>1004</v>
      </c>
      <c r="I21" s="211" t="s">
        <v>3863</v>
      </c>
      <c r="J21" s="212" t="s">
        <v>841</v>
      </c>
      <c r="K21" s="211" t="s">
        <v>353</v>
      </c>
      <c r="L21" s="211" t="s">
        <v>3884</v>
      </c>
      <c r="AD21" s="213"/>
    </row>
    <row r="22" spans="1:30" s="211" customFormat="1" x14ac:dyDescent="0.25">
      <c r="A22" s="211" t="s">
        <v>161</v>
      </c>
      <c r="B22" s="211">
        <v>2</v>
      </c>
      <c r="C22" s="211" t="s">
        <v>184</v>
      </c>
      <c r="D22" s="211">
        <v>210164965</v>
      </c>
      <c r="E22" s="211">
        <v>1020</v>
      </c>
      <c r="F22" s="211">
        <v>1110</v>
      </c>
      <c r="G22" s="211">
        <v>1004</v>
      </c>
      <c r="I22" s="211" t="s">
        <v>3864</v>
      </c>
      <c r="J22" s="212" t="s">
        <v>841</v>
      </c>
      <c r="K22" s="211" t="s">
        <v>842</v>
      </c>
      <c r="L22" s="211" t="s">
        <v>3893</v>
      </c>
      <c r="AD22" s="213"/>
    </row>
    <row r="23" spans="1:30" s="211" customFormat="1" x14ac:dyDescent="0.25">
      <c r="A23" s="211" t="s">
        <v>161</v>
      </c>
      <c r="B23" s="211">
        <v>2</v>
      </c>
      <c r="C23" s="211" t="s">
        <v>184</v>
      </c>
      <c r="D23" s="211">
        <v>210262268</v>
      </c>
      <c r="E23" s="211">
        <v>1060</v>
      </c>
      <c r="F23" s="211">
        <v>1274</v>
      </c>
      <c r="G23" s="211">
        <v>1004</v>
      </c>
      <c r="I23" s="211" t="s">
        <v>5343</v>
      </c>
      <c r="J23" s="212" t="s">
        <v>841</v>
      </c>
      <c r="K23" s="211" t="s">
        <v>842</v>
      </c>
      <c r="L23" s="211" t="s">
        <v>5372</v>
      </c>
      <c r="AD23" s="213"/>
    </row>
    <row r="24" spans="1:30" s="211" customFormat="1" x14ac:dyDescent="0.25">
      <c r="A24" s="211" t="s">
        <v>161</v>
      </c>
      <c r="B24" s="211">
        <v>2</v>
      </c>
      <c r="C24" s="211" t="s">
        <v>184</v>
      </c>
      <c r="D24" s="211">
        <v>210262331</v>
      </c>
      <c r="E24" s="211">
        <v>1060</v>
      </c>
      <c r="F24" s="211">
        <v>1274</v>
      </c>
      <c r="G24" s="211">
        <v>1004</v>
      </c>
      <c r="I24" s="211" t="s">
        <v>5663</v>
      </c>
      <c r="J24" s="212" t="s">
        <v>841</v>
      </c>
      <c r="K24" s="211" t="s">
        <v>355</v>
      </c>
      <c r="L24" s="211" t="s">
        <v>5688</v>
      </c>
      <c r="AD24" s="213"/>
    </row>
    <row r="25" spans="1:30" s="211" customFormat="1" x14ac:dyDescent="0.25">
      <c r="A25" s="211" t="s">
        <v>161</v>
      </c>
      <c r="B25" s="211">
        <v>2</v>
      </c>
      <c r="C25" s="211" t="s">
        <v>184</v>
      </c>
      <c r="D25" s="211">
        <v>210262397</v>
      </c>
      <c r="E25" s="211">
        <v>1060</v>
      </c>
      <c r="F25" s="211">
        <v>1220</v>
      </c>
      <c r="G25" s="211">
        <v>1004</v>
      </c>
      <c r="I25" s="211" t="s">
        <v>5197</v>
      </c>
      <c r="J25" s="212" t="s">
        <v>841</v>
      </c>
      <c r="K25" s="211" t="s">
        <v>353</v>
      </c>
      <c r="L25" s="211" t="s">
        <v>5226</v>
      </c>
      <c r="AD25" s="213"/>
    </row>
    <row r="26" spans="1:30" s="211" customFormat="1" x14ac:dyDescent="0.25">
      <c r="A26" s="211" t="s">
        <v>161</v>
      </c>
      <c r="B26" s="211">
        <v>2</v>
      </c>
      <c r="C26" s="211" t="s">
        <v>184</v>
      </c>
      <c r="D26" s="211">
        <v>210262466</v>
      </c>
      <c r="E26" s="211">
        <v>1060</v>
      </c>
      <c r="F26" s="211">
        <v>1274</v>
      </c>
      <c r="G26" s="211">
        <v>1004</v>
      </c>
      <c r="I26" s="211" t="s">
        <v>5198</v>
      </c>
      <c r="J26" s="212" t="s">
        <v>841</v>
      </c>
      <c r="K26" s="211" t="s">
        <v>353</v>
      </c>
      <c r="L26" s="211" t="s">
        <v>5227</v>
      </c>
      <c r="AD26" s="213"/>
    </row>
    <row r="27" spans="1:30" s="211" customFormat="1" x14ac:dyDescent="0.25">
      <c r="A27" s="211" t="s">
        <v>161</v>
      </c>
      <c r="B27" s="211">
        <v>2</v>
      </c>
      <c r="C27" s="211" t="s">
        <v>184</v>
      </c>
      <c r="D27" s="211">
        <v>210262650</v>
      </c>
      <c r="E27" s="211">
        <v>1060</v>
      </c>
      <c r="F27" s="211">
        <v>1274</v>
      </c>
      <c r="G27" s="211">
        <v>1004</v>
      </c>
      <c r="I27" s="211" t="s">
        <v>5199</v>
      </c>
      <c r="J27" s="212" t="s">
        <v>841</v>
      </c>
      <c r="K27" s="211" t="s">
        <v>353</v>
      </c>
      <c r="L27" s="211" t="s">
        <v>5228</v>
      </c>
      <c r="AD27" s="213"/>
    </row>
    <row r="28" spans="1:30" s="211" customFormat="1" x14ac:dyDescent="0.25">
      <c r="A28" s="211" t="s">
        <v>161</v>
      </c>
      <c r="B28" s="211">
        <v>2</v>
      </c>
      <c r="C28" s="211" t="s">
        <v>184</v>
      </c>
      <c r="D28" s="211">
        <v>210262757</v>
      </c>
      <c r="E28" s="211">
        <v>1060</v>
      </c>
      <c r="F28" s="211">
        <v>1274</v>
      </c>
      <c r="G28" s="211">
        <v>1004</v>
      </c>
      <c r="I28" s="211" t="s">
        <v>5664</v>
      </c>
      <c r="J28" s="212" t="s">
        <v>841</v>
      </c>
      <c r="K28" s="211" t="s">
        <v>355</v>
      </c>
      <c r="L28" s="211" t="s">
        <v>5688</v>
      </c>
      <c r="AD28" s="213"/>
    </row>
    <row r="29" spans="1:30" s="211" customFormat="1" x14ac:dyDescent="0.25">
      <c r="A29" s="211" t="s">
        <v>161</v>
      </c>
      <c r="B29" s="211">
        <v>2</v>
      </c>
      <c r="C29" s="211" t="s">
        <v>184</v>
      </c>
      <c r="D29" s="211">
        <v>210262788</v>
      </c>
      <c r="E29" s="211">
        <v>1080</v>
      </c>
      <c r="F29" s="211">
        <v>1274</v>
      </c>
      <c r="G29" s="211">
        <v>1004</v>
      </c>
      <c r="I29" s="211" t="s">
        <v>5200</v>
      </c>
      <c r="J29" s="212" t="s">
        <v>841</v>
      </c>
      <c r="K29" s="211" t="s">
        <v>353</v>
      </c>
      <c r="L29" s="211" t="s">
        <v>5229</v>
      </c>
      <c r="AD29" s="213"/>
    </row>
    <row r="30" spans="1:30" s="211" customFormat="1" x14ac:dyDescent="0.25">
      <c r="A30" s="211" t="s">
        <v>161</v>
      </c>
      <c r="B30" s="211">
        <v>2</v>
      </c>
      <c r="C30" s="211" t="s">
        <v>184</v>
      </c>
      <c r="D30" s="211">
        <v>210298726</v>
      </c>
      <c r="E30" s="211">
        <v>1080</v>
      </c>
      <c r="F30" s="211">
        <v>1274</v>
      </c>
      <c r="G30" s="211">
        <v>1004</v>
      </c>
      <c r="I30" s="211" t="s">
        <v>3865</v>
      </c>
      <c r="J30" s="212" t="s">
        <v>841</v>
      </c>
      <c r="K30" s="211" t="s">
        <v>353</v>
      </c>
      <c r="L30" s="211" t="s">
        <v>3885</v>
      </c>
      <c r="AD30" s="213"/>
    </row>
    <row r="31" spans="1:30" s="211" customFormat="1" x14ac:dyDescent="0.25">
      <c r="A31" s="211" t="s">
        <v>161</v>
      </c>
      <c r="B31" s="211">
        <v>3</v>
      </c>
      <c r="C31" s="211" t="s">
        <v>185</v>
      </c>
      <c r="D31" s="211">
        <v>1600746</v>
      </c>
      <c r="E31" s="211">
        <v>1030</v>
      </c>
      <c r="F31" s="211">
        <v>1110</v>
      </c>
      <c r="G31" s="211">
        <v>1004</v>
      </c>
      <c r="I31" s="211" t="s">
        <v>6507</v>
      </c>
      <c r="J31" s="212" t="s">
        <v>841</v>
      </c>
      <c r="K31" s="211" t="s">
        <v>355</v>
      </c>
      <c r="L31" s="211" t="s">
        <v>6636</v>
      </c>
      <c r="AD31" s="213"/>
    </row>
    <row r="32" spans="1:30" s="211" customFormat="1" x14ac:dyDescent="0.25">
      <c r="A32" s="211" t="s">
        <v>161</v>
      </c>
      <c r="B32" s="211">
        <v>3</v>
      </c>
      <c r="C32" s="211" t="s">
        <v>185</v>
      </c>
      <c r="D32" s="211">
        <v>1600883</v>
      </c>
      <c r="E32" s="211">
        <v>1020</v>
      </c>
      <c r="F32" s="211">
        <v>1110</v>
      </c>
      <c r="G32" s="211">
        <v>1004</v>
      </c>
      <c r="I32" s="211" t="s">
        <v>5300</v>
      </c>
      <c r="J32" s="212" t="s">
        <v>841</v>
      </c>
      <c r="K32" s="211" t="s">
        <v>842</v>
      </c>
      <c r="L32" s="211" t="s">
        <v>5314</v>
      </c>
      <c r="AD32" s="213"/>
    </row>
    <row r="33" spans="1:30" s="211" customFormat="1" x14ac:dyDescent="0.25">
      <c r="A33" s="211" t="s">
        <v>161</v>
      </c>
      <c r="B33" s="211">
        <v>3</v>
      </c>
      <c r="C33" s="211" t="s">
        <v>185</v>
      </c>
      <c r="D33" s="211">
        <v>1600908</v>
      </c>
      <c r="E33" s="211">
        <v>1030</v>
      </c>
      <c r="F33" s="211">
        <v>1121</v>
      </c>
      <c r="G33" s="211">
        <v>1004</v>
      </c>
      <c r="I33" s="211" t="s">
        <v>5301</v>
      </c>
      <c r="J33" s="212" t="s">
        <v>841</v>
      </c>
      <c r="K33" s="211" t="s">
        <v>842</v>
      </c>
      <c r="L33" s="211" t="s">
        <v>5314</v>
      </c>
      <c r="AD33" s="213"/>
    </row>
    <row r="34" spans="1:30" s="211" customFormat="1" x14ac:dyDescent="0.25">
      <c r="A34" s="211" t="s">
        <v>161</v>
      </c>
      <c r="B34" s="211">
        <v>3</v>
      </c>
      <c r="C34" s="211" t="s">
        <v>185</v>
      </c>
      <c r="D34" s="211">
        <v>191902444</v>
      </c>
      <c r="E34" s="211">
        <v>1060</v>
      </c>
      <c r="F34" s="211">
        <v>1261</v>
      </c>
      <c r="G34" s="211">
        <v>1004</v>
      </c>
      <c r="I34" s="211" t="s">
        <v>3948</v>
      </c>
      <c r="J34" s="212" t="s">
        <v>841</v>
      </c>
      <c r="K34" s="211" t="s">
        <v>353</v>
      </c>
      <c r="L34" s="211" t="s">
        <v>5454</v>
      </c>
      <c r="AD34" s="213"/>
    </row>
    <row r="35" spans="1:30" s="211" customFormat="1" x14ac:dyDescent="0.25">
      <c r="A35" s="211" t="s">
        <v>161</v>
      </c>
      <c r="B35" s="211">
        <v>3</v>
      </c>
      <c r="C35" s="211" t="s">
        <v>185</v>
      </c>
      <c r="D35" s="211">
        <v>191926703</v>
      </c>
      <c r="E35" s="211">
        <v>1060</v>
      </c>
      <c r="F35" s="211">
        <v>1263</v>
      </c>
      <c r="G35" s="211">
        <v>1003</v>
      </c>
      <c r="I35" s="211" t="s">
        <v>2784</v>
      </c>
      <c r="J35" s="212" t="s">
        <v>841</v>
      </c>
      <c r="K35" s="211" t="s">
        <v>842</v>
      </c>
      <c r="L35" s="211" t="s">
        <v>3204</v>
      </c>
      <c r="AD35" s="213"/>
    </row>
    <row r="36" spans="1:30" s="211" customFormat="1" x14ac:dyDescent="0.25">
      <c r="A36" s="211" t="s">
        <v>161</v>
      </c>
      <c r="B36" s="211">
        <v>3</v>
      </c>
      <c r="C36" s="211" t="s">
        <v>185</v>
      </c>
      <c r="D36" s="211">
        <v>210204971</v>
      </c>
      <c r="E36" s="211">
        <v>1080</v>
      </c>
      <c r="F36" s="211">
        <v>1274</v>
      </c>
      <c r="G36" s="211">
        <v>1004</v>
      </c>
      <c r="I36" s="211" t="s">
        <v>2785</v>
      </c>
      <c r="J36" s="212" t="s">
        <v>841</v>
      </c>
      <c r="K36" s="211" t="s">
        <v>353</v>
      </c>
      <c r="L36" s="211" t="s">
        <v>3013</v>
      </c>
      <c r="AD36" s="213"/>
    </row>
    <row r="37" spans="1:30" s="211" customFormat="1" x14ac:dyDescent="0.25">
      <c r="A37" s="211" t="s">
        <v>161</v>
      </c>
      <c r="B37" s="211">
        <v>3</v>
      </c>
      <c r="C37" s="211" t="s">
        <v>185</v>
      </c>
      <c r="D37" s="211">
        <v>210227753</v>
      </c>
      <c r="E37" s="211">
        <v>1060</v>
      </c>
      <c r="F37" s="211">
        <v>1274</v>
      </c>
      <c r="G37" s="211">
        <v>1004</v>
      </c>
      <c r="I37" s="211" t="s">
        <v>5302</v>
      </c>
      <c r="J37" s="212" t="s">
        <v>841</v>
      </c>
      <c r="K37" s="211" t="s">
        <v>842</v>
      </c>
      <c r="L37" s="211" t="s">
        <v>5315</v>
      </c>
      <c r="AD37" s="213"/>
    </row>
    <row r="38" spans="1:30" s="211" customFormat="1" x14ac:dyDescent="0.25">
      <c r="A38" s="211" t="s">
        <v>161</v>
      </c>
      <c r="B38" s="211">
        <v>3</v>
      </c>
      <c r="C38" s="211" t="s">
        <v>185</v>
      </c>
      <c r="D38" s="211">
        <v>210227983</v>
      </c>
      <c r="E38" s="211">
        <v>1060</v>
      </c>
      <c r="F38" s="211">
        <v>1274</v>
      </c>
      <c r="G38" s="211">
        <v>1004</v>
      </c>
      <c r="I38" s="211" t="s">
        <v>2786</v>
      </c>
      <c r="J38" s="212" t="s">
        <v>841</v>
      </c>
      <c r="K38" s="211" t="s">
        <v>353</v>
      </c>
      <c r="L38" s="211" t="s">
        <v>3014</v>
      </c>
      <c r="AD38" s="213"/>
    </row>
    <row r="39" spans="1:30" s="211" customFormat="1" x14ac:dyDescent="0.25">
      <c r="A39" s="211" t="s">
        <v>161</v>
      </c>
      <c r="B39" s="211">
        <v>3</v>
      </c>
      <c r="C39" s="211" t="s">
        <v>185</v>
      </c>
      <c r="D39" s="211">
        <v>210278222</v>
      </c>
      <c r="E39" s="211">
        <v>1080</v>
      </c>
      <c r="F39" s="211">
        <v>1252</v>
      </c>
      <c r="G39" s="211">
        <v>1004</v>
      </c>
      <c r="I39" s="211" t="s">
        <v>2787</v>
      </c>
      <c r="J39" s="212" t="s">
        <v>841</v>
      </c>
      <c r="K39" s="211" t="s">
        <v>353</v>
      </c>
      <c r="L39" s="211" t="s">
        <v>3015</v>
      </c>
      <c r="AD39" s="213"/>
    </row>
    <row r="40" spans="1:30" s="211" customFormat="1" x14ac:dyDescent="0.25">
      <c r="A40" s="211" t="s">
        <v>161</v>
      </c>
      <c r="B40" s="211">
        <v>3</v>
      </c>
      <c r="C40" s="211" t="s">
        <v>185</v>
      </c>
      <c r="D40" s="211">
        <v>210280566</v>
      </c>
      <c r="E40" s="211">
        <v>1030</v>
      </c>
      <c r="F40" s="211">
        <v>1121</v>
      </c>
      <c r="G40" s="211">
        <v>1003</v>
      </c>
      <c r="I40" s="211" t="s">
        <v>2518</v>
      </c>
      <c r="J40" s="212" t="s">
        <v>841</v>
      </c>
      <c r="K40" s="211" t="s">
        <v>355</v>
      </c>
      <c r="L40" s="211" t="s">
        <v>2523</v>
      </c>
      <c r="AD40" s="213"/>
    </row>
    <row r="41" spans="1:30" s="211" customFormat="1" x14ac:dyDescent="0.25">
      <c r="A41" s="211" t="s">
        <v>161</v>
      </c>
      <c r="B41" s="211">
        <v>3</v>
      </c>
      <c r="C41" s="211" t="s">
        <v>185</v>
      </c>
      <c r="D41" s="211">
        <v>210280567</v>
      </c>
      <c r="E41" s="211">
        <v>1020</v>
      </c>
      <c r="F41" s="211">
        <v>1121</v>
      </c>
      <c r="G41" s="211">
        <v>1003</v>
      </c>
      <c r="I41" s="211" t="s">
        <v>2518</v>
      </c>
      <c r="J41" s="212" t="s">
        <v>841</v>
      </c>
      <c r="K41" s="211" t="s">
        <v>355</v>
      </c>
      <c r="L41" s="211" t="s">
        <v>2524</v>
      </c>
      <c r="AD41" s="213"/>
    </row>
    <row r="42" spans="1:30" s="211" customFormat="1" x14ac:dyDescent="0.25">
      <c r="A42" s="211" t="s">
        <v>161</v>
      </c>
      <c r="B42" s="211">
        <v>4</v>
      </c>
      <c r="C42" s="211" t="s">
        <v>186</v>
      </c>
      <c r="D42" s="211">
        <v>2320</v>
      </c>
      <c r="E42" s="211">
        <v>1020</v>
      </c>
      <c r="F42" s="211">
        <v>1121</v>
      </c>
      <c r="G42" s="211">
        <v>1004</v>
      </c>
      <c r="I42" s="211" t="s">
        <v>5896</v>
      </c>
      <c r="J42" s="212" t="s">
        <v>841</v>
      </c>
      <c r="K42" s="211" t="s">
        <v>842</v>
      </c>
      <c r="L42" s="211" t="s">
        <v>5968</v>
      </c>
      <c r="AD42" s="213"/>
    </row>
    <row r="43" spans="1:30" s="211" customFormat="1" x14ac:dyDescent="0.25">
      <c r="A43" s="211" t="s">
        <v>161</v>
      </c>
      <c r="B43" s="211">
        <v>4</v>
      </c>
      <c r="C43" s="211" t="s">
        <v>186</v>
      </c>
      <c r="D43" s="211">
        <v>191953879</v>
      </c>
      <c r="E43" s="211">
        <v>1060</v>
      </c>
      <c r="F43" s="211">
        <v>1242</v>
      </c>
      <c r="G43" s="211">
        <v>1004</v>
      </c>
      <c r="I43" s="211" t="s">
        <v>2788</v>
      </c>
      <c r="J43" s="212" t="s">
        <v>841</v>
      </c>
      <c r="K43" s="211" t="s">
        <v>353</v>
      </c>
      <c r="L43" s="211" t="s">
        <v>3016</v>
      </c>
      <c r="AD43" s="213"/>
    </row>
    <row r="44" spans="1:30" s="211" customFormat="1" x14ac:dyDescent="0.25">
      <c r="A44" s="211" t="s">
        <v>161</v>
      </c>
      <c r="B44" s="211">
        <v>4</v>
      </c>
      <c r="C44" s="211" t="s">
        <v>186</v>
      </c>
      <c r="D44" s="211">
        <v>191986870</v>
      </c>
      <c r="E44" s="211">
        <v>1060</v>
      </c>
      <c r="F44" s="211">
        <v>1242</v>
      </c>
      <c r="G44" s="211">
        <v>1004</v>
      </c>
      <c r="I44" s="211" t="s">
        <v>2789</v>
      </c>
      <c r="J44" s="212" t="s">
        <v>841</v>
      </c>
      <c r="K44" s="211" t="s">
        <v>353</v>
      </c>
      <c r="L44" s="211" t="s">
        <v>3017</v>
      </c>
      <c r="AD44" s="213"/>
    </row>
    <row r="45" spans="1:30" s="211" customFormat="1" x14ac:dyDescent="0.25">
      <c r="A45" s="211" t="s">
        <v>161</v>
      </c>
      <c r="B45" s="211">
        <v>4</v>
      </c>
      <c r="C45" s="211" t="s">
        <v>186</v>
      </c>
      <c r="D45" s="211">
        <v>192014432</v>
      </c>
      <c r="E45" s="211">
        <v>1060</v>
      </c>
      <c r="F45" s="211">
        <v>1251</v>
      </c>
      <c r="G45" s="211">
        <v>1004</v>
      </c>
      <c r="I45" s="211" t="s">
        <v>4402</v>
      </c>
      <c r="J45" s="212" t="s">
        <v>841</v>
      </c>
      <c r="K45" s="211" t="s">
        <v>353</v>
      </c>
      <c r="L45" s="211" t="s">
        <v>4415</v>
      </c>
      <c r="AD45" s="213"/>
    </row>
    <row r="46" spans="1:30" s="211" customFormat="1" x14ac:dyDescent="0.25">
      <c r="A46" s="211" t="s">
        <v>161</v>
      </c>
      <c r="B46" s="211">
        <v>4</v>
      </c>
      <c r="C46" s="211" t="s">
        <v>186</v>
      </c>
      <c r="D46" s="211">
        <v>192027740</v>
      </c>
      <c r="E46" s="211">
        <v>1060</v>
      </c>
      <c r="F46" s="211">
        <v>1274</v>
      </c>
      <c r="G46" s="211">
        <v>1004</v>
      </c>
      <c r="I46" s="211" t="s">
        <v>5624</v>
      </c>
      <c r="J46" s="212" t="s">
        <v>841</v>
      </c>
      <c r="K46" s="211" t="s">
        <v>353</v>
      </c>
      <c r="L46" s="211" t="s">
        <v>5632</v>
      </c>
      <c r="AD46" s="213"/>
    </row>
    <row r="47" spans="1:30" s="211" customFormat="1" x14ac:dyDescent="0.25">
      <c r="A47" s="211" t="s">
        <v>161</v>
      </c>
      <c r="B47" s="211">
        <v>4</v>
      </c>
      <c r="C47" s="211" t="s">
        <v>186</v>
      </c>
      <c r="D47" s="211">
        <v>210241778</v>
      </c>
      <c r="E47" s="211">
        <v>1060</v>
      </c>
      <c r="F47" s="211">
        <v>1263</v>
      </c>
      <c r="G47" s="211">
        <v>1004</v>
      </c>
      <c r="I47" s="211" t="s">
        <v>4259</v>
      </c>
      <c r="J47" s="212" t="s">
        <v>841</v>
      </c>
      <c r="K47" s="211" t="s">
        <v>355</v>
      </c>
      <c r="L47" s="211" t="s">
        <v>4270</v>
      </c>
      <c r="AD47" s="213"/>
    </row>
    <row r="48" spans="1:30" s="211" customFormat="1" x14ac:dyDescent="0.25">
      <c r="A48" s="211" t="s">
        <v>161</v>
      </c>
      <c r="B48" s="211">
        <v>4</v>
      </c>
      <c r="C48" s="211" t="s">
        <v>186</v>
      </c>
      <c r="D48" s="211">
        <v>210241924</v>
      </c>
      <c r="E48" s="211">
        <v>1060</v>
      </c>
      <c r="F48" s="211">
        <v>1271</v>
      </c>
      <c r="G48" s="211">
        <v>1004</v>
      </c>
      <c r="I48" s="211" t="s">
        <v>5897</v>
      </c>
      <c r="J48" s="212" t="s">
        <v>841</v>
      </c>
      <c r="K48" s="211" t="s">
        <v>353</v>
      </c>
      <c r="L48" s="211" t="s">
        <v>5945</v>
      </c>
      <c r="AD48" s="213"/>
    </row>
    <row r="49" spans="1:30" s="211" customFormat="1" x14ac:dyDescent="0.25">
      <c r="A49" s="211" t="s">
        <v>161</v>
      </c>
      <c r="B49" s="211">
        <v>4</v>
      </c>
      <c r="C49" s="211" t="s">
        <v>186</v>
      </c>
      <c r="D49" s="211">
        <v>210283689</v>
      </c>
      <c r="E49" s="211">
        <v>1060</v>
      </c>
      <c r="F49" s="211">
        <v>1242</v>
      </c>
      <c r="G49" s="211">
        <v>1004</v>
      </c>
      <c r="I49" s="211" t="s">
        <v>2790</v>
      </c>
      <c r="J49" s="212" t="s">
        <v>841</v>
      </c>
      <c r="K49" s="211" t="s">
        <v>353</v>
      </c>
      <c r="L49" s="211" t="s">
        <v>3018</v>
      </c>
      <c r="AD49" s="213"/>
    </row>
    <row r="50" spans="1:30" s="211" customFormat="1" x14ac:dyDescent="0.25">
      <c r="A50" s="211" t="s">
        <v>161</v>
      </c>
      <c r="B50" s="211">
        <v>4</v>
      </c>
      <c r="C50" s="211" t="s">
        <v>186</v>
      </c>
      <c r="D50" s="211">
        <v>210296127</v>
      </c>
      <c r="E50" s="211">
        <v>1020</v>
      </c>
      <c r="F50" s="211">
        <v>1110</v>
      </c>
      <c r="G50" s="211">
        <v>1004</v>
      </c>
      <c r="I50" s="211" t="s">
        <v>3949</v>
      </c>
      <c r="J50" s="212" t="s">
        <v>841</v>
      </c>
      <c r="K50" s="211" t="s">
        <v>353</v>
      </c>
      <c r="L50" s="211" t="s">
        <v>3968</v>
      </c>
      <c r="AD50" s="213"/>
    </row>
    <row r="51" spans="1:30" s="211" customFormat="1" x14ac:dyDescent="0.25">
      <c r="A51" s="211" t="s">
        <v>161</v>
      </c>
      <c r="B51" s="211">
        <v>4</v>
      </c>
      <c r="C51" s="211" t="s">
        <v>186</v>
      </c>
      <c r="D51" s="211">
        <v>210298185</v>
      </c>
      <c r="E51" s="211">
        <v>1060</v>
      </c>
      <c r="F51" s="211">
        <v>1271</v>
      </c>
      <c r="G51" s="211">
        <v>1003</v>
      </c>
      <c r="I51" s="211" t="s">
        <v>5898</v>
      </c>
      <c r="J51" s="212" t="s">
        <v>841</v>
      </c>
      <c r="K51" s="211" t="s">
        <v>353</v>
      </c>
      <c r="L51" s="211" t="s">
        <v>5946</v>
      </c>
      <c r="AD51" s="213"/>
    </row>
    <row r="52" spans="1:30" s="211" customFormat="1" x14ac:dyDescent="0.25">
      <c r="A52" s="211" t="s">
        <v>161</v>
      </c>
      <c r="B52" s="211">
        <v>5</v>
      </c>
      <c r="C52" s="211" t="s">
        <v>187</v>
      </c>
      <c r="D52" s="211">
        <v>3287</v>
      </c>
      <c r="E52" s="211">
        <v>1030</v>
      </c>
      <c r="F52" s="211">
        <v>1110</v>
      </c>
      <c r="G52" s="211">
        <v>1004</v>
      </c>
      <c r="I52" s="211" t="s">
        <v>4449</v>
      </c>
      <c r="J52" s="212" t="s">
        <v>841</v>
      </c>
      <c r="K52" s="211" t="s">
        <v>842</v>
      </c>
      <c r="L52" s="211" t="s">
        <v>4463</v>
      </c>
      <c r="AD52" s="213"/>
    </row>
    <row r="53" spans="1:30" s="211" customFormat="1" x14ac:dyDescent="0.25">
      <c r="A53" s="211" t="s">
        <v>161</v>
      </c>
      <c r="B53" s="211">
        <v>5</v>
      </c>
      <c r="C53" s="211" t="s">
        <v>187</v>
      </c>
      <c r="D53" s="211">
        <v>191997158</v>
      </c>
      <c r="E53" s="211">
        <v>1060</v>
      </c>
      <c r="F53" s="211">
        <v>1251</v>
      </c>
      <c r="G53" s="211">
        <v>1003</v>
      </c>
      <c r="I53" s="211" t="s">
        <v>4151</v>
      </c>
      <c r="J53" s="212" t="s">
        <v>841</v>
      </c>
      <c r="K53" s="211" t="s">
        <v>355</v>
      </c>
      <c r="L53" s="211" t="s">
        <v>4805</v>
      </c>
      <c r="AD53" s="213"/>
    </row>
    <row r="54" spans="1:30" s="211" customFormat="1" x14ac:dyDescent="0.25">
      <c r="A54" s="211" t="s">
        <v>161</v>
      </c>
      <c r="B54" s="211">
        <v>5</v>
      </c>
      <c r="C54" s="211" t="s">
        <v>187</v>
      </c>
      <c r="D54" s="211">
        <v>192048438</v>
      </c>
      <c r="E54" s="211">
        <v>1060</v>
      </c>
      <c r="F54" s="211">
        <v>1242</v>
      </c>
      <c r="G54" s="211">
        <v>1004</v>
      </c>
      <c r="I54" s="211" t="s">
        <v>6352</v>
      </c>
      <c r="J54" s="212" t="s">
        <v>841</v>
      </c>
      <c r="K54" s="211" t="s">
        <v>353</v>
      </c>
      <c r="L54" s="211" t="s">
        <v>6391</v>
      </c>
      <c r="AD54" s="213"/>
    </row>
    <row r="55" spans="1:30" s="211" customFormat="1" x14ac:dyDescent="0.25">
      <c r="A55" s="211" t="s">
        <v>161</v>
      </c>
      <c r="B55" s="211">
        <v>5</v>
      </c>
      <c r="C55" s="211" t="s">
        <v>187</v>
      </c>
      <c r="D55" s="211">
        <v>210220031</v>
      </c>
      <c r="E55" s="211">
        <v>1060</v>
      </c>
      <c r="F55" s="211">
        <v>1251</v>
      </c>
      <c r="G55" s="211">
        <v>1004</v>
      </c>
      <c r="I55" s="211" t="s">
        <v>2791</v>
      </c>
      <c r="J55" s="212" t="s">
        <v>841</v>
      </c>
      <c r="K55" s="211" t="s">
        <v>355</v>
      </c>
      <c r="L55" s="211" t="s">
        <v>4806</v>
      </c>
      <c r="AD55" s="213"/>
    </row>
    <row r="56" spans="1:30" s="211" customFormat="1" x14ac:dyDescent="0.25">
      <c r="A56" s="211" t="s">
        <v>161</v>
      </c>
      <c r="B56" s="211">
        <v>6</v>
      </c>
      <c r="C56" s="211" t="s">
        <v>188</v>
      </c>
      <c r="D56" s="211">
        <v>210062007</v>
      </c>
      <c r="E56" s="211">
        <v>1060</v>
      </c>
      <c r="F56" s="211">
        <v>1251</v>
      </c>
      <c r="G56" s="211">
        <v>1004</v>
      </c>
      <c r="I56" s="211" t="s">
        <v>5899</v>
      </c>
      <c r="J56" s="212" t="s">
        <v>841</v>
      </c>
      <c r="K56" s="211" t="s">
        <v>353</v>
      </c>
      <c r="L56" s="211" t="s">
        <v>5947</v>
      </c>
      <c r="AD56" s="213"/>
    </row>
    <row r="57" spans="1:30" s="211" customFormat="1" x14ac:dyDescent="0.25">
      <c r="A57" s="211" t="s">
        <v>161</v>
      </c>
      <c r="B57" s="211">
        <v>6</v>
      </c>
      <c r="C57" s="211" t="s">
        <v>188</v>
      </c>
      <c r="D57" s="211">
        <v>210062008</v>
      </c>
      <c r="E57" s="211">
        <v>1060</v>
      </c>
      <c r="F57" s="211">
        <v>1271</v>
      </c>
      <c r="G57" s="211">
        <v>1004</v>
      </c>
      <c r="I57" s="211" t="s">
        <v>4013</v>
      </c>
      <c r="J57" s="212" t="s">
        <v>841</v>
      </c>
      <c r="K57" s="211" t="s">
        <v>353</v>
      </c>
      <c r="L57" s="211" t="s">
        <v>4068</v>
      </c>
      <c r="AD57" s="213"/>
    </row>
    <row r="58" spans="1:30" s="211" customFormat="1" x14ac:dyDescent="0.25">
      <c r="A58" s="211" t="s">
        <v>161</v>
      </c>
      <c r="B58" s="211">
        <v>6</v>
      </c>
      <c r="C58" s="211" t="s">
        <v>188</v>
      </c>
      <c r="D58" s="211">
        <v>210208479</v>
      </c>
      <c r="E58" s="211">
        <v>1060</v>
      </c>
      <c r="F58" s="211">
        <v>1271</v>
      </c>
      <c r="G58" s="211">
        <v>1004</v>
      </c>
      <c r="I58" s="211" t="s">
        <v>4014</v>
      </c>
      <c r="J58" s="212" t="s">
        <v>841</v>
      </c>
      <c r="K58" s="211" t="s">
        <v>353</v>
      </c>
      <c r="L58" s="211" t="s">
        <v>4069</v>
      </c>
      <c r="AD58" s="213"/>
    </row>
    <row r="59" spans="1:30" s="211" customFormat="1" x14ac:dyDescent="0.25">
      <c r="A59" s="211" t="s">
        <v>161</v>
      </c>
      <c r="B59" s="211">
        <v>6</v>
      </c>
      <c r="C59" s="211" t="s">
        <v>188</v>
      </c>
      <c r="D59" s="211">
        <v>210208519</v>
      </c>
      <c r="E59" s="211">
        <v>1060</v>
      </c>
      <c r="F59" s="211">
        <v>1271</v>
      </c>
      <c r="G59" s="211">
        <v>1004</v>
      </c>
      <c r="I59" s="211" t="s">
        <v>5900</v>
      </c>
      <c r="J59" s="212" t="s">
        <v>841</v>
      </c>
      <c r="K59" s="211" t="s">
        <v>842</v>
      </c>
      <c r="L59" s="211" t="s">
        <v>5969</v>
      </c>
      <c r="AD59" s="213"/>
    </row>
    <row r="60" spans="1:30" s="211" customFormat="1" x14ac:dyDescent="0.25">
      <c r="A60" s="211" t="s">
        <v>161</v>
      </c>
      <c r="B60" s="211">
        <v>6</v>
      </c>
      <c r="C60" s="211" t="s">
        <v>188</v>
      </c>
      <c r="D60" s="211">
        <v>210228965</v>
      </c>
      <c r="E60" s="211">
        <v>1060</v>
      </c>
      <c r="F60" s="211">
        <v>1271</v>
      </c>
      <c r="G60" s="211">
        <v>1004</v>
      </c>
      <c r="I60" s="211" t="s">
        <v>4015</v>
      </c>
      <c r="J60" s="212" t="s">
        <v>841</v>
      </c>
      <c r="K60" s="211" t="s">
        <v>353</v>
      </c>
      <c r="L60" s="211" t="s">
        <v>4070</v>
      </c>
      <c r="AD60" s="213"/>
    </row>
    <row r="61" spans="1:30" s="211" customFormat="1" x14ac:dyDescent="0.25">
      <c r="A61" s="211" t="s">
        <v>161</v>
      </c>
      <c r="B61" s="211">
        <v>6</v>
      </c>
      <c r="C61" s="211" t="s">
        <v>188</v>
      </c>
      <c r="D61" s="211">
        <v>210229057</v>
      </c>
      <c r="E61" s="211">
        <v>1060</v>
      </c>
      <c r="F61" s="211">
        <v>1271</v>
      </c>
      <c r="G61" s="211">
        <v>1004</v>
      </c>
      <c r="I61" s="211" t="s">
        <v>5901</v>
      </c>
      <c r="J61" s="212" t="s">
        <v>841</v>
      </c>
      <c r="K61" s="211" t="s">
        <v>842</v>
      </c>
      <c r="L61" s="211" t="s">
        <v>5970</v>
      </c>
      <c r="AD61" s="213"/>
    </row>
    <row r="62" spans="1:30" s="211" customFormat="1" x14ac:dyDescent="0.25">
      <c r="A62" s="211" t="s">
        <v>161</v>
      </c>
      <c r="B62" s="211">
        <v>6</v>
      </c>
      <c r="C62" s="211" t="s">
        <v>188</v>
      </c>
      <c r="D62" s="211">
        <v>210229064</v>
      </c>
      <c r="E62" s="211">
        <v>1060</v>
      </c>
      <c r="F62" s="211">
        <v>1271</v>
      </c>
      <c r="G62" s="211">
        <v>1004</v>
      </c>
      <c r="I62" s="211" t="s">
        <v>4016</v>
      </c>
      <c r="J62" s="212" t="s">
        <v>841</v>
      </c>
      <c r="K62" s="211" t="s">
        <v>842</v>
      </c>
      <c r="L62" s="211" t="s">
        <v>4085</v>
      </c>
      <c r="AD62" s="213"/>
    </row>
    <row r="63" spans="1:30" s="211" customFormat="1" x14ac:dyDescent="0.25">
      <c r="A63" s="211" t="s">
        <v>161</v>
      </c>
      <c r="B63" s="211">
        <v>6</v>
      </c>
      <c r="C63" s="211" t="s">
        <v>188</v>
      </c>
      <c r="D63" s="211">
        <v>210229071</v>
      </c>
      <c r="E63" s="211">
        <v>1060</v>
      </c>
      <c r="F63" s="211">
        <v>1271</v>
      </c>
      <c r="G63" s="211">
        <v>1004</v>
      </c>
      <c r="I63" s="211" t="s">
        <v>4017</v>
      </c>
      <c r="J63" s="212" t="s">
        <v>841</v>
      </c>
      <c r="K63" s="211" t="s">
        <v>353</v>
      </c>
      <c r="L63" s="211" t="s">
        <v>4071</v>
      </c>
      <c r="AD63" s="213"/>
    </row>
    <row r="64" spans="1:30" s="211" customFormat="1" x14ac:dyDescent="0.25">
      <c r="A64" s="211" t="s">
        <v>161</v>
      </c>
      <c r="B64" s="211">
        <v>7</v>
      </c>
      <c r="C64" s="211" t="s">
        <v>189</v>
      </c>
      <c r="D64" s="211">
        <v>3802</v>
      </c>
      <c r="E64" s="211">
        <v>1020</v>
      </c>
      <c r="F64" s="211">
        <v>1110</v>
      </c>
      <c r="G64" s="211">
        <v>1004</v>
      </c>
      <c r="I64" s="211" t="s">
        <v>2792</v>
      </c>
      <c r="J64" s="212" t="s">
        <v>841</v>
      </c>
      <c r="K64" s="211" t="s">
        <v>353</v>
      </c>
      <c r="L64" s="211" t="s">
        <v>3019</v>
      </c>
      <c r="AD64" s="213"/>
    </row>
    <row r="65" spans="1:30" s="211" customFormat="1" x14ac:dyDescent="0.25">
      <c r="A65" s="211" t="s">
        <v>161</v>
      </c>
      <c r="B65" s="211">
        <v>7</v>
      </c>
      <c r="C65" s="211" t="s">
        <v>189</v>
      </c>
      <c r="D65" s="211">
        <v>191986858</v>
      </c>
      <c r="E65" s="211">
        <v>1060</v>
      </c>
      <c r="F65" s="211">
        <v>1263</v>
      </c>
      <c r="G65" s="211">
        <v>1004</v>
      </c>
      <c r="I65" s="211" t="s">
        <v>2793</v>
      </c>
      <c r="J65" s="212" t="s">
        <v>841</v>
      </c>
      <c r="K65" s="211" t="s">
        <v>842</v>
      </c>
      <c r="L65" s="211" t="s">
        <v>3205</v>
      </c>
      <c r="AD65" s="213"/>
    </row>
    <row r="66" spans="1:30" s="211" customFormat="1" x14ac:dyDescent="0.25">
      <c r="A66" s="211" t="s">
        <v>161</v>
      </c>
      <c r="B66" s="211">
        <v>7</v>
      </c>
      <c r="C66" s="211" t="s">
        <v>189</v>
      </c>
      <c r="D66" s="211">
        <v>192004954</v>
      </c>
      <c r="E66" s="211">
        <v>1080</v>
      </c>
      <c r="F66" s="211">
        <v>1242</v>
      </c>
      <c r="G66" s="211">
        <v>1004</v>
      </c>
      <c r="I66" s="211" t="s">
        <v>4122</v>
      </c>
      <c r="J66" s="212" t="s">
        <v>841</v>
      </c>
      <c r="K66" s="211" t="s">
        <v>842</v>
      </c>
      <c r="L66" s="211" t="s">
        <v>4146</v>
      </c>
      <c r="AD66" s="213"/>
    </row>
    <row r="67" spans="1:30" s="211" customFormat="1" x14ac:dyDescent="0.25">
      <c r="A67" s="211" t="s">
        <v>161</v>
      </c>
      <c r="B67" s="211">
        <v>7</v>
      </c>
      <c r="C67" s="211" t="s">
        <v>189</v>
      </c>
      <c r="D67" s="211">
        <v>192005082</v>
      </c>
      <c r="E67" s="211">
        <v>1080</v>
      </c>
      <c r="F67" s="211">
        <v>1242</v>
      </c>
      <c r="G67" s="211">
        <v>1004</v>
      </c>
      <c r="I67" s="211" t="s">
        <v>4152</v>
      </c>
      <c r="J67" s="212" t="s">
        <v>841</v>
      </c>
      <c r="K67" s="211" t="s">
        <v>842</v>
      </c>
      <c r="L67" s="211" t="s">
        <v>4171</v>
      </c>
      <c r="AD67" s="213"/>
    </row>
    <row r="68" spans="1:30" s="211" customFormat="1" x14ac:dyDescent="0.25">
      <c r="A68" s="211" t="s">
        <v>161</v>
      </c>
      <c r="B68" s="211">
        <v>7</v>
      </c>
      <c r="C68" s="211" t="s">
        <v>189</v>
      </c>
      <c r="D68" s="211">
        <v>192021776</v>
      </c>
      <c r="E68" s="211">
        <v>1020</v>
      </c>
      <c r="F68" s="211">
        <v>1122</v>
      </c>
      <c r="G68" s="211">
        <v>1004</v>
      </c>
      <c r="I68" s="211" t="s">
        <v>4853</v>
      </c>
      <c r="J68" s="212" t="s">
        <v>841</v>
      </c>
      <c r="K68" s="211" t="s">
        <v>353</v>
      </c>
      <c r="L68" s="211" t="s">
        <v>4994</v>
      </c>
      <c r="AD68" s="213"/>
    </row>
    <row r="69" spans="1:30" s="211" customFormat="1" x14ac:dyDescent="0.25">
      <c r="A69" s="211" t="s">
        <v>161</v>
      </c>
      <c r="B69" s="211">
        <v>7</v>
      </c>
      <c r="C69" s="211" t="s">
        <v>189</v>
      </c>
      <c r="D69" s="211">
        <v>210203008</v>
      </c>
      <c r="E69" s="211">
        <v>1060</v>
      </c>
      <c r="F69" s="211">
        <v>1252</v>
      </c>
      <c r="G69" s="211">
        <v>1004</v>
      </c>
      <c r="I69" s="211" t="s">
        <v>5820</v>
      </c>
      <c r="J69" s="212" t="s">
        <v>841</v>
      </c>
      <c r="K69" s="211" t="s">
        <v>842</v>
      </c>
      <c r="L69" s="211" t="s">
        <v>5888</v>
      </c>
      <c r="AD69" s="213"/>
    </row>
    <row r="70" spans="1:30" s="211" customFormat="1" x14ac:dyDescent="0.25">
      <c r="A70" s="211" t="s">
        <v>161</v>
      </c>
      <c r="B70" s="211">
        <v>7</v>
      </c>
      <c r="C70" s="211" t="s">
        <v>189</v>
      </c>
      <c r="D70" s="211">
        <v>210203080</v>
      </c>
      <c r="E70" s="211">
        <v>1060</v>
      </c>
      <c r="F70" s="211">
        <v>1271</v>
      </c>
      <c r="G70" s="211">
        <v>1004</v>
      </c>
      <c r="I70" s="211" t="s">
        <v>2794</v>
      </c>
      <c r="J70" s="212" t="s">
        <v>841</v>
      </c>
      <c r="K70" s="211" t="s">
        <v>353</v>
      </c>
      <c r="L70" s="211" t="s">
        <v>3020</v>
      </c>
      <c r="AD70" s="213"/>
    </row>
    <row r="71" spans="1:30" s="211" customFormat="1" x14ac:dyDescent="0.25">
      <c r="A71" s="211" t="s">
        <v>161</v>
      </c>
      <c r="B71" s="211">
        <v>7</v>
      </c>
      <c r="C71" s="211" t="s">
        <v>189</v>
      </c>
      <c r="D71" s="211">
        <v>210278576</v>
      </c>
      <c r="E71" s="211">
        <v>1060</v>
      </c>
      <c r="F71" s="211">
        <v>1274</v>
      </c>
      <c r="G71" s="211">
        <v>1004</v>
      </c>
      <c r="I71" s="211" t="s">
        <v>5733</v>
      </c>
      <c r="J71" s="212" t="s">
        <v>841</v>
      </c>
      <c r="K71" s="211" t="s">
        <v>353</v>
      </c>
      <c r="L71" s="211" t="s">
        <v>5765</v>
      </c>
      <c r="AD71" s="213"/>
    </row>
    <row r="72" spans="1:30" s="211" customFormat="1" x14ac:dyDescent="0.25">
      <c r="A72" s="211" t="s">
        <v>161</v>
      </c>
      <c r="B72" s="211">
        <v>8</v>
      </c>
      <c r="C72" s="211" t="s">
        <v>190</v>
      </c>
      <c r="D72" s="211">
        <v>191987626</v>
      </c>
      <c r="E72" s="211">
        <v>1060</v>
      </c>
      <c r="F72" s="211">
        <v>1271</v>
      </c>
      <c r="G72" s="211">
        <v>1004</v>
      </c>
      <c r="I72" s="211" t="s">
        <v>3902</v>
      </c>
      <c r="J72" s="212" t="s">
        <v>841</v>
      </c>
      <c r="K72" s="211" t="s">
        <v>353</v>
      </c>
      <c r="L72" s="211" t="s">
        <v>3921</v>
      </c>
      <c r="AD72" s="213"/>
    </row>
    <row r="73" spans="1:30" s="211" customFormat="1" x14ac:dyDescent="0.25">
      <c r="A73" s="211" t="s">
        <v>161</v>
      </c>
      <c r="B73" s="211">
        <v>8</v>
      </c>
      <c r="C73" s="211" t="s">
        <v>190</v>
      </c>
      <c r="D73" s="211">
        <v>210062490</v>
      </c>
      <c r="E73" s="211">
        <v>1060</v>
      </c>
      <c r="F73" s="211">
        <v>1274</v>
      </c>
      <c r="G73" s="211">
        <v>1004</v>
      </c>
      <c r="I73" s="211" t="s">
        <v>3903</v>
      </c>
      <c r="J73" s="212" t="s">
        <v>841</v>
      </c>
      <c r="K73" s="211" t="s">
        <v>842</v>
      </c>
      <c r="L73" s="211" t="s">
        <v>3929</v>
      </c>
      <c r="AD73" s="213"/>
    </row>
    <row r="74" spans="1:30" s="211" customFormat="1" x14ac:dyDescent="0.25">
      <c r="A74" s="211" t="s">
        <v>161</v>
      </c>
      <c r="B74" s="211">
        <v>8</v>
      </c>
      <c r="C74" s="211" t="s">
        <v>190</v>
      </c>
      <c r="D74" s="211">
        <v>210062584</v>
      </c>
      <c r="E74" s="211">
        <v>1060</v>
      </c>
      <c r="F74" s="211">
        <v>1271</v>
      </c>
      <c r="G74" s="211">
        <v>1004</v>
      </c>
      <c r="I74" s="211" t="s">
        <v>3904</v>
      </c>
      <c r="J74" s="212" t="s">
        <v>841</v>
      </c>
      <c r="K74" s="211" t="s">
        <v>353</v>
      </c>
      <c r="L74" s="211" t="s">
        <v>3922</v>
      </c>
      <c r="AD74" s="213"/>
    </row>
    <row r="75" spans="1:30" s="211" customFormat="1" x14ac:dyDescent="0.25">
      <c r="A75" s="211" t="s">
        <v>161</v>
      </c>
      <c r="B75" s="211">
        <v>8</v>
      </c>
      <c r="C75" s="211" t="s">
        <v>190</v>
      </c>
      <c r="D75" s="211">
        <v>210228414</v>
      </c>
      <c r="E75" s="211">
        <v>1080</v>
      </c>
      <c r="F75" s="211">
        <v>1274</v>
      </c>
      <c r="G75" s="211">
        <v>1004</v>
      </c>
      <c r="I75" s="211" t="s">
        <v>3905</v>
      </c>
      <c r="J75" s="212" t="s">
        <v>841</v>
      </c>
      <c r="K75" s="211" t="s">
        <v>353</v>
      </c>
      <c r="L75" s="211" t="s">
        <v>3923</v>
      </c>
      <c r="AD75" s="213"/>
    </row>
    <row r="76" spans="1:30" s="211" customFormat="1" x14ac:dyDescent="0.25">
      <c r="A76" s="211" t="s">
        <v>161</v>
      </c>
      <c r="B76" s="211">
        <v>9</v>
      </c>
      <c r="C76" s="211" t="s">
        <v>191</v>
      </c>
      <c r="D76" s="211">
        <v>191955012</v>
      </c>
      <c r="E76" s="211">
        <v>1020</v>
      </c>
      <c r="F76" s="211">
        <v>1122</v>
      </c>
      <c r="G76" s="211">
        <v>1003</v>
      </c>
      <c r="I76" s="211" t="s">
        <v>6005</v>
      </c>
      <c r="J76" s="212" t="s">
        <v>841</v>
      </c>
      <c r="K76" s="211" t="s">
        <v>353</v>
      </c>
      <c r="L76" s="211" t="s">
        <v>6047</v>
      </c>
      <c r="AD76" s="213"/>
    </row>
    <row r="77" spans="1:30" s="211" customFormat="1" x14ac:dyDescent="0.25">
      <c r="A77" s="211" t="s">
        <v>161</v>
      </c>
      <c r="B77" s="211">
        <v>9</v>
      </c>
      <c r="C77" s="211" t="s">
        <v>191</v>
      </c>
      <c r="D77" s="211">
        <v>191991028</v>
      </c>
      <c r="E77" s="211">
        <v>1060</v>
      </c>
      <c r="F77" s="211">
        <v>1274</v>
      </c>
      <c r="G77" s="211">
        <v>1004</v>
      </c>
      <c r="I77" s="211" t="s">
        <v>2795</v>
      </c>
      <c r="J77" s="212" t="s">
        <v>841</v>
      </c>
      <c r="K77" s="211" t="s">
        <v>353</v>
      </c>
      <c r="L77" s="211" t="s">
        <v>3021</v>
      </c>
      <c r="AD77" s="213"/>
    </row>
    <row r="78" spans="1:30" s="211" customFormat="1" x14ac:dyDescent="0.25">
      <c r="A78" s="211" t="s">
        <v>161</v>
      </c>
      <c r="B78" s="211">
        <v>9</v>
      </c>
      <c r="C78" s="211" t="s">
        <v>191</v>
      </c>
      <c r="D78" s="211">
        <v>192001563</v>
      </c>
      <c r="E78" s="211">
        <v>1060</v>
      </c>
      <c r="F78" s="211">
        <v>1274</v>
      </c>
      <c r="G78" s="211">
        <v>1004</v>
      </c>
      <c r="I78" s="211" t="s">
        <v>3936</v>
      </c>
      <c r="J78" s="212" t="s">
        <v>841</v>
      </c>
      <c r="K78" s="211" t="s">
        <v>353</v>
      </c>
      <c r="L78" s="211" t="s">
        <v>3942</v>
      </c>
      <c r="AD78" s="213"/>
    </row>
    <row r="79" spans="1:30" s="211" customFormat="1" x14ac:dyDescent="0.25">
      <c r="A79" s="211" t="s">
        <v>161</v>
      </c>
      <c r="B79" s="211">
        <v>9</v>
      </c>
      <c r="C79" s="211" t="s">
        <v>191</v>
      </c>
      <c r="D79" s="211">
        <v>192014339</v>
      </c>
      <c r="E79" s="211">
        <v>1060</v>
      </c>
      <c r="F79" s="211">
        <v>1274</v>
      </c>
      <c r="G79" s="211">
        <v>1004</v>
      </c>
      <c r="I79" s="211" t="s">
        <v>5665</v>
      </c>
      <c r="J79" s="212" t="s">
        <v>841</v>
      </c>
      <c r="K79" s="211" t="s">
        <v>353</v>
      </c>
      <c r="L79" s="211" t="s">
        <v>5690</v>
      </c>
      <c r="AD79" s="213"/>
    </row>
    <row r="80" spans="1:30" s="211" customFormat="1" x14ac:dyDescent="0.25">
      <c r="A80" s="211" t="s">
        <v>161</v>
      </c>
      <c r="B80" s="211">
        <v>9</v>
      </c>
      <c r="C80" s="211" t="s">
        <v>191</v>
      </c>
      <c r="D80" s="211">
        <v>192043463</v>
      </c>
      <c r="E80" s="211">
        <v>1080</v>
      </c>
      <c r="F80" s="211">
        <v>1274</v>
      </c>
      <c r="G80" s="211">
        <v>1004</v>
      </c>
      <c r="I80" s="211" t="s">
        <v>5902</v>
      </c>
      <c r="J80" s="212" t="s">
        <v>841</v>
      </c>
      <c r="K80" s="211" t="s">
        <v>353</v>
      </c>
      <c r="L80" s="211" t="s">
        <v>5948</v>
      </c>
      <c r="AD80" s="213"/>
    </row>
    <row r="81" spans="1:30" s="211" customFormat="1" x14ac:dyDescent="0.25">
      <c r="A81" s="211" t="s">
        <v>161</v>
      </c>
      <c r="B81" s="211">
        <v>10</v>
      </c>
      <c r="C81" s="211" t="s">
        <v>192</v>
      </c>
      <c r="D81" s="211">
        <v>4832</v>
      </c>
      <c r="E81" s="211">
        <v>1020</v>
      </c>
      <c r="F81" s="211">
        <v>1122</v>
      </c>
      <c r="G81" s="211">
        <v>1004</v>
      </c>
      <c r="I81" s="211" t="s">
        <v>843</v>
      </c>
      <c r="J81" s="212" t="s">
        <v>841</v>
      </c>
      <c r="K81" s="211" t="s">
        <v>353</v>
      </c>
      <c r="L81" s="211" t="s">
        <v>2136</v>
      </c>
      <c r="AD81" s="213"/>
    </row>
    <row r="82" spans="1:30" s="211" customFormat="1" x14ac:dyDescent="0.25">
      <c r="A82" s="211" t="s">
        <v>161</v>
      </c>
      <c r="B82" s="211">
        <v>10</v>
      </c>
      <c r="C82" s="211" t="s">
        <v>192</v>
      </c>
      <c r="D82" s="211">
        <v>4833</v>
      </c>
      <c r="E82" s="211">
        <v>1020</v>
      </c>
      <c r="F82" s="211">
        <v>1122</v>
      </c>
      <c r="G82" s="211">
        <v>1004</v>
      </c>
      <c r="I82" s="211" t="s">
        <v>844</v>
      </c>
      <c r="J82" s="212" t="s">
        <v>841</v>
      </c>
      <c r="K82" s="211" t="s">
        <v>353</v>
      </c>
      <c r="L82" s="211" t="s">
        <v>2137</v>
      </c>
      <c r="AD82" s="213"/>
    </row>
    <row r="83" spans="1:30" s="211" customFormat="1" x14ac:dyDescent="0.25">
      <c r="A83" s="211" t="s">
        <v>161</v>
      </c>
      <c r="B83" s="211">
        <v>10</v>
      </c>
      <c r="C83" s="211" t="s">
        <v>192</v>
      </c>
      <c r="D83" s="211">
        <v>4844</v>
      </c>
      <c r="E83" s="211">
        <v>1040</v>
      </c>
      <c r="F83" s="211">
        <v>1274</v>
      </c>
      <c r="G83" s="211">
        <v>1004</v>
      </c>
      <c r="I83" s="211" t="s">
        <v>4018</v>
      </c>
      <c r="J83" s="212" t="s">
        <v>841</v>
      </c>
      <c r="K83" s="211" t="s">
        <v>355</v>
      </c>
      <c r="L83" s="211" t="s">
        <v>4066</v>
      </c>
      <c r="AD83" s="213"/>
    </row>
    <row r="84" spans="1:30" s="211" customFormat="1" x14ac:dyDescent="0.25">
      <c r="A84" s="211" t="s">
        <v>161</v>
      </c>
      <c r="B84" s="211">
        <v>10</v>
      </c>
      <c r="C84" s="211" t="s">
        <v>192</v>
      </c>
      <c r="D84" s="211">
        <v>4882</v>
      </c>
      <c r="E84" s="211">
        <v>1030</v>
      </c>
      <c r="F84" s="211">
        <v>1110</v>
      </c>
      <c r="G84" s="211">
        <v>1004</v>
      </c>
      <c r="I84" s="211" t="s">
        <v>5262</v>
      </c>
      <c r="J84" s="212" t="s">
        <v>841</v>
      </c>
      <c r="K84" s="211" t="s">
        <v>353</v>
      </c>
      <c r="L84" s="211" t="s">
        <v>2450</v>
      </c>
      <c r="AD84" s="213"/>
    </row>
    <row r="85" spans="1:30" s="211" customFormat="1" x14ac:dyDescent="0.25">
      <c r="A85" s="211" t="s">
        <v>161</v>
      </c>
      <c r="B85" s="211">
        <v>10</v>
      </c>
      <c r="C85" s="211" t="s">
        <v>192</v>
      </c>
      <c r="D85" s="211">
        <v>5560</v>
      </c>
      <c r="E85" s="211">
        <v>1040</v>
      </c>
      <c r="G85" s="211">
        <v>1004</v>
      </c>
      <c r="I85" s="211" t="s">
        <v>5263</v>
      </c>
      <c r="J85" s="212" t="s">
        <v>841</v>
      </c>
      <c r="K85" s="211" t="s">
        <v>353</v>
      </c>
      <c r="L85" s="211" t="s">
        <v>5285</v>
      </c>
      <c r="AD85" s="213"/>
    </row>
    <row r="86" spans="1:30" s="211" customFormat="1" x14ac:dyDescent="0.25">
      <c r="A86" s="211" t="s">
        <v>161</v>
      </c>
      <c r="B86" s="211">
        <v>10</v>
      </c>
      <c r="C86" s="211" t="s">
        <v>192</v>
      </c>
      <c r="D86" s="211">
        <v>192003674</v>
      </c>
      <c r="E86" s="211">
        <v>1060</v>
      </c>
      <c r="F86" s="211">
        <v>1274</v>
      </c>
      <c r="G86" s="211">
        <v>1004</v>
      </c>
      <c r="I86" s="211" t="s">
        <v>4019</v>
      </c>
      <c r="J86" s="212" t="s">
        <v>841</v>
      </c>
      <c r="K86" s="211" t="s">
        <v>353</v>
      </c>
      <c r="L86" s="211" t="s">
        <v>4072</v>
      </c>
      <c r="AD86" s="213"/>
    </row>
    <row r="87" spans="1:30" s="211" customFormat="1" x14ac:dyDescent="0.25">
      <c r="A87" s="211" t="s">
        <v>161</v>
      </c>
      <c r="B87" s="211">
        <v>10</v>
      </c>
      <c r="C87" s="211" t="s">
        <v>192</v>
      </c>
      <c r="D87" s="211">
        <v>210263497</v>
      </c>
      <c r="E87" s="211">
        <v>1060</v>
      </c>
      <c r="F87" s="211">
        <v>1274</v>
      </c>
      <c r="G87" s="211">
        <v>1004</v>
      </c>
      <c r="I87" s="211" t="s">
        <v>845</v>
      </c>
      <c r="J87" s="212" t="s">
        <v>841</v>
      </c>
      <c r="K87" s="211" t="s">
        <v>842</v>
      </c>
      <c r="L87" s="211" t="s">
        <v>2370</v>
      </c>
      <c r="AD87" s="213"/>
    </row>
    <row r="88" spans="1:30" s="211" customFormat="1" x14ac:dyDescent="0.25">
      <c r="A88" s="211" t="s">
        <v>161</v>
      </c>
      <c r="B88" s="211">
        <v>10</v>
      </c>
      <c r="C88" s="211" t="s">
        <v>192</v>
      </c>
      <c r="D88" s="211">
        <v>210263563</v>
      </c>
      <c r="E88" s="211">
        <v>1060</v>
      </c>
      <c r="F88" s="211">
        <v>1274</v>
      </c>
      <c r="G88" s="211">
        <v>1004</v>
      </c>
      <c r="I88" s="211" t="s">
        <v>4020</v>
      </c>
      <c r="J88" s="212" t="s">
        <v>841</v>
      </c>
      <c r="K88" s="211" t="s">
        <v>353</v>
      </c>
      <c r="L88" s="211" t="s">
        <v>4073</v>
      </c>
      <c r="AD88" s="213"/>
    </row>
    <row r="89" spans="1:30" s="211" customFormat="1" x14ac:dyDescent="0.25">
      <c r="A89" s="211" t="s">
        <v>161</v>
      </c>
      <c r="B89" s="211">
        <v>10</v>
      </c>
      <c r="C89" s="211" t="s">
        <v>192</v>
      </c>
      <c r="D89" s="211">
        <v>210263581</v>
      </c>
      <c r="E89" s="211">
        <v>1060</v>
      </c>
      <c r="F89" s="211">
        <v>1274</v>
      </c>
      <c r="G89" s="211">
        <v>1004</v>
      </c>
      <c r="I89" s="211" t="s">
        <v>4021</v>
      </c>
      <c r="J89" s="212" t="s">
        <v>841</v>
      </c>
      <c r="K89" s="211" t="s">
        <v>355</v>
      </c>
      <c r="L89" s="211" t="s">
        <v>4066</v>
      </c>
      <c r="AD89" s="213"/>
    </row>
    <row r="90" spans="1:30" s="211" customFormat="1" x14ac:dyDescent="0.25">
      <c r="A90" s="211" t="s">
        <v>161</v>
      </c>
      <c r="B90" s="211">
        <v>10</v>
      </c>
      <c r="C90" s="211" t="s">
        <v>192</v>
      </c>
      <c r="D90" s="211">
        <v>210263643</v>
      </c>
      <c r="E90" s="211">
        <v>1060</v>
      </c>
      <c r="F90" s="211">
        <v>1274</v>
      </c>
      <c r="G90" s="211">
        <v>1004</v>
      </c>
      <c r="I90" s="211" t="s">
        <v>4022</v>
      </c>
      <c r="J90" s="212" t="s">
        <v>841</v>
      </c>
      <c r="K90" s="211" t="s">
        <v>353</v>
      </c>
      <c r="L90" s="211" t="s">
        <v>4074</v>
      </c>
      <c r="AD90" s="213"/>
    </row>
    <row r="91" spans="1:30" s="211" customFormat="1" x14ac:dyDescent="0.25">
      <c r="A91" s="211" t="s">
        <v>161</v>
      </c>
      <c r="B91" s="211">
        <v>10</v>
      </c>
      <c r="C91" s="211" t="s">
        <v>192</v>
      </c>
      <c r="D91" s="211">
        <v>210263694</v>
      </c>
      <c r="E91" s="211">
        <v>1060</v>
      </c>
      <c r="F91" s="211">
        <v>1274</v>
      </c>
      <c r="G91" s="211">
        <v>1004</v>
      </c>
      <c r="I91" s="211" t="s">
        <v>4216</v>
      </c>
      <c r="J91" s="212" t="s">
        <v>841</v>
      </c>
      <c r="K91" s="211" t="s">
        <v>353</v>
      </c>
      <c r="L91" s="211" t="s">
        <v>4229</v>
      </c>
      <c r="AD91" s="213"/>
    </row>
    <row r="92" spans="1:30" s="211" customFormat="1" x14ac:dyDescent="0.25">
      <c r="A92" s="211" t="s">
        <v>161</v>
      </c>
      <c r="B92" s="211">
        <v>10</v>
      </c>
      <c r="C92" s="211" t="s">
        <v>192</v>
      </c>
      <c r="D92" s="211">
        <v>210263849</v>
      </c>
      <c r="E92" s="211">
        <v>1060</v>
      </c>
      <c r="F92" s="211">
        <v>1271</v>
      </c>
      <c r="G92" s="211">
        <v>1004</v>
      </c>
      <c r="I92" s="211" t="s">
        <v>846</v>
      </c>
      <c r="J92" s="212" t="s">
        <v>841</v>
      </c>
      <c r="K92" s="211" t="s">
        <v>353</v>
      </c>
      <c r="L92" s="211" t="s">
        <v>2138</v>
      </c>
      <c r="AD92" s="213"/>
    </row>
    <row r="93" spans="1:30" s="211" customFormat="1" x14ac:dyDescent="0.25">
      <c r="A93" s="211" t="s">
        <v>161</v>
      </c>
      <c r="B93" s="211">
        <v>10</v>
      </c>
      <c r="C93" s="211" t="s">
        <v>192</v>
      </c>
      <c r="D93" s="211">
        <v>210263867</v>
      </c>
      <c r="E93" s="211">
        <v>1060</v>
      </c>
      <c r="F93" s="211">
        <v>1274</v>
      </c>
      <c r="G93" s="211">
        <v>1004</v>
      </c>
      <c r="I93" s="211" t="s">
        <v>847</v>
      </c>
      <c r="J93" s="212" t="s">
        <v>841</v>
      </c>
      <c r="K93" s="211" t="s">
        <v>353</v>
      </c>
      <c r="L93" s="211" t="s">
        <v>2139</v>
      </c>
      <c r="AD93" s="213"/>
    </row>
    <row r="94" spans="1:30" s="211" customFormat="1" x14ac:dyDescent="0.25">
      <c r="A94" s="211" t="s">
        <v>161</v>
      </c>
      <c r="B94" s="211">
        <v>10</v>
      </c>
      <c r="C94" s="211" t="s">
        <v>192</v>
      </c>
      <c r="D94" s="211">
        <v>210263869</v>
      </c>
      <c r="E94" s="211">
        <v>1060</v>
      </c>
      <c r="F94" s="211">
        <v>1274</v>
      </c>
      <c r="G94" s="211">
        <v>1004</v>
      </c>
      <c r="I94" s="211" t="s">
        <v>848</v>
      </c>
      <c r="J94" s="212" t="s">
        <v>841</v>
      </c>
      <c r="K94" s="211" t="s">
        <v>353</v>
      </c>
      <c r="L94" s="211" t="s">
        <v>2140</v>
      </c>
      <c r="AD94" s="213"/>
    </row>
    <row r="95" spans="1:30" s="211" customFormat="1" x14ac:dyDescent="0.25">
      <c r="A95" s="211" t="s">
        <v>161</v>
      </c>
      <c r="B95" s="211">
        <v>10</v>
      </c>
      <c r="C95" s="211" t="s">
        <v>192</v>
      </c>
      <c r="D95" s="211">
        <v>210263918</v>
      </c>
      <c r="E95" s="211">
        <v>1060</v>
      </c>
      <c r="F95" s="211">
        <v>1274</v>
      </c>
      <c r="G95" s="211">
        <v>1004</v>
      </c>
      <c r="I95" s="211" t="s">
        <v>849</v>
      </c>
      <c r="J95" s="212" t="s">
        <v>841</v>
      </c>
      <c r="K95" s="211" t="s">
        <v>355</v>
      </c>
      <c r="L95" s="211" t="s">
        <v>2448</v>
      </c>
      <c r="AD95" s="213"/>
    </row>
    <row r="96" spans="1:30" s="211" customFormat="1" x14ac:dyDescent="0.25">
      <c r="A96" s="211" t="s">
        <v>161</v>
      </c>
      <c r="B96" s="211">
        <v>10</v>
      </c>
      <c r="C96" s="211" t="s">
        <v>192</v>
      </c>
      <c r="D96" s="211">
        <v>210263955</v>
      </c>
      <c r="E96" s="211">
        <v>1060</v>
      </c>
      <c r="F96" s="211">
        <v>1274</v>
      </c>
      <c r="G96" s="211">
        <v>1004</v>
      </c>
      <c r="I96" s="211" t="s">
        <v>6296</v>
      </c>
      <c r="J96" s="212" t="s">
        <v>841</v>
      </c>
      <c r="K96" s="211" t="s">
        <v>353</v>
      </c>
      <c r="L96" s="211" t="s">
        <v>6332</v>
      </c>
      <c r="AD96" s="213"/>
    </row>
    <row r="97" spans="1:30" s="211" customFormat="1" x14ac:dyDescent="0.25">
      <c r="A97" s="211" t="s">
        <v>161</v>
      </c>
      <c r="B97" s="211">
        <v>10</v>
      </c>
      <c r="C97" s="211" t="s">
        <v>192</v>
      </c>
      <c r="D97" s="211">
        <v>210268413</v>
      </c>
      <c r="E97" s="211">
        <v>1060</v>
      </c>
      <c r="F97" s="211">
        <v>1274</v>
      </c>
      <c r="G97" s="211">
        <v>1004</v>
      </c>
      <c r="I97" s="211" t="s">
        <v>849</v>
      </c>
      <c r="J97" s="212" t="s">
        <v>841</v>
      </c>
      <c r="K97" s="211" t="s">
        <v>355</v>
      </c>
      <c r="L97" s="211" t="s">
        <v>2129</v>
      </c>
      <c r="AD97" s="213"/>
    </row>
    <row r="98" spans="1:30" s="211" customFormat="1" x14ac:dyDescent="0.25">
      <c r="A98" s="211" t="s">
        <v>161</v>
      </c>
      <c r="B98" s="211">
        <v>10</v>
      </c>
      <c r="C98" s="211" t="s">
        <v>192</v>
      </c>
      <c r="D98" s="211">
        <v>210268415</v>
      </c>
      <c r="E98" s="211">
        <v>1060</v>
      </c>
      <c r="F98" s="211">
        <v>1274</v>
      </c>
      <c r="G98" s="211">
        <v>1004</v>
      </c>
      <c r="I98" s="211" t="s">
        <v>850</v>
      </c>
      <c r="J98" s="212" t="s">
        <v>841</v>
      </c>
      <c r="K98" s="211" t="s">
        <v>355</v>
      </c>
      <c r="L98" s="211" t="s">
        <v>2449</v>
      </c>
      <c r="AD98" s="213"/>
    </row>
    <row r="99" spans="1:30" s="211" customFormat="1" x14ac:dyDescent="0.25">
      <c r="A99" s="211" t="s">
        <v>161</v>
      </c>
      <c r="B99" s="211">
        <v>10</v>
      </c>
      <c r="C99" s="211" t="s">
        <v>192</v>
      </c>
      <c r="D99" s="211">
        <v>210292796</v>
      </c>
      <c r="E99" s="211">
        <v>1020</v>
      </c>
      <c r="F99" s="211">
        <v>1122</v>
      </c>
      <c r="G99" s="211">
        <v>1004</v>
      </c>
      <c r="I99" s="211" t="s">
        <v>4023</v>
      </c>
      <c r="J99" s="212" t="s">
        <v>841</v>
      </c>
      <c r="K99" s="211" t="s">
        <v>355</v>
      </c>
      <c r="L99" s="211" t="s">
        <v>6794</v>
      </c>
      <c r="AD99" s="213"/>
    </row>
    <row r="100" spans="1:30" s="211" customFormat="1" x14ac:dyDescent="0.25">
      <c r="A100" s="211" t="s">
        <v>161</v>
      </c>
      <c r="B100" s="211">
        <v>10</v>
      </c>
      <c r="C100" s="211" t="s">
        <v>192</v>
      </c>
      <c r="D100" s="211">
        <v>210292797</v>
      </c>
      <c r="E100" s="211">
        <v>1020</v>
      </c>
      <c r="F100" s="211">
        <v>1122</v>
      </c>
      <c r="G100" s="211">
        <v>1004</v>
      </c>
      <c r="I100" s="211" t="s">
        <v>4024</v>
      </c>
      <c r="J100" s="212" t="s">
        <v>841</v>
      </c>
      <c r="K100" s="211" t="s">
        <v>355</v>
      </c>
      <c r="L100" s="211" t="s">
        <v>6795</v>
      </c>
      <c r="AD100" s="213"/>
    </row>
    <row r="101" spans="1:30" s="211" customFormat="1" x14ac:dyDescent="0.25">
      <c r="A101" s="211" t="s">
        <v>161</v>
      </c>
      <c r="B101" s="211">
        <v>11</v>
      </c>
      <c r="C101" s="211" t="s">
        <v>193</v>
      </c>
      <c r="D101" s="211">
        <v>5720</v>
      </c>
      <c r="E101" s="211">
        <v>1020</v>
      </c>
      <c r="F101" s="211">
        <v>1121</v>
      </c>
      <c r="G101" s="211">
        <v>1004</v>
      </c>
      <c r="I101" s="211" t="s">
        <v>4532</v>
      </c>
      <c r="J101" s="212" t="s">
        <v>841</v>
      </c>
      <c r="K101" s="211" t="s">
        <v>842</v>
      </c>
      <c r="L101" s="211" t="s">
        <v>4622</v>
      </c>
      <c r="AD101" s="213"/>
    </row>
    <row r="102" spans="1:30" s="211" customFormat="1" x14ac:dyDescent="0.25">
      <c r="A102" s="211" t="s">
        <v>161</v>
      </c>
      <c r="B102" s="211">
        <v>11</v>
      </c>
      <c r="C102" s="211" t="s">
        <v>193</v>
      </c>
      <c r="D102" s="211">
        <v>5784</v>
      </c>
      <c r="E102" s="211">
        <v>1030</v>
      </c>
      <c r="F102" s="211">
        <v>1110</v>
      </c>
      <c r="G102" s="211">
        <v>1004</v>
      </c>
      <c r="I102" s="211" t="s">
        <v>4450</v>
      </c>
      <c r="J102" s="212" t="s">
        <v>841</v>
      </c>
      <c r="K102" s="211" t="s">
        <v>842</v>
      </c>
      <c r="L102" s="211" t="s">
        <v>4699</v>
      </c>
      <c r="AD102" s="213"/>
    </row>
    <row r="103" spans="1:30" s="211" customFormat="1" x14ac:dyDescent="0.25">
      <c r="A103" s="211" t="s">
        <v>161</v>
      </c>
      <c r="B103" s="211">
        <v>11</v>
      </c>
      <c r="C103" s="211" t="s">
        <v>193</v>
      </c>
      <c r="D103" s="211">
        <v>191997479</v>
      </c>
      <c r="E103" s="211">
        <v>1060</v>
      </c>
      <c r="F103" s="211">
        <v>1274</v>
      </c>
      <c r="G103" s="211">
        <v>1004</v>
      </c>
      <c r="I103" s="211" t="s">
        <v>3906</v>
      </c>
      <c r="J103" s="212" t="s">
        <v>841</v>
      </c>
      <c r="K103" s="211" t="s">
        <v>842</v>
      </c>
      <c r="L103" s="211" t="s">
        <v>3930</v>
      </c>
      <c r="AD103" s="213"/>
    </row>
    <row r="104" spans="1:30" s="211" customFormat="1" x14ac:dyDescent="0.25">
      <c r="A104" s="211" t="s">
        <v>161</v>
      </c>
      <c r="B104" s="211">
        <v>11</v>
      </c>
      <c r="C104" s="211" t="s">
        <v>193</v>
      </c>
      <c r="D104" s="211">
        <v>210202652</v>
      </c>
      <c r="E104" s="211">
        <v>1060</v>
      </c>
      <c r="F104" s="211">
        <v>1251</v>
      </c>
      <c r="G104" s="211">
        <v>1004</v>
      </c>
      <c r="I104" s="211" t="s">
        <v>5201</v>
      </c>
      <c r="J104" s="212" t="s">
        <v>841</v>
      </c>
      <c r="K104" s="211" t="s">
        <v>842</v>
      </c>
      <c r="L104" s="211" t="s">
        <v>5238</v>
      </c>
      <c r="AD104" s="213"/>
    </row>
    <row r="105" spans="1:30" s="211" customFormat="1" x14ac:dyDescent="0.25">
      <c r="A105" s="211" t="s">
        <v>161</v>
      </c>
      <c r="B105" s="211">
        <v>11</v>
      </c>
      <c r="C105" s="211" t="s">
        <v>193</v>
      </c>
      <c r="D105" s="211">
        <v>210242241</v>
      </c>
      <c r="E105" s="211">
        <v>1060</v>
      </c>
      <c r="F105" s="211">
        <v>1220</v>
      </c>
      <c r="G105" s="211">
        <v>1004</v>
      </c>
      <c r="I105" s="211" t="s">
        <v>3336</v>
      </c>
      <c r="J105" s="212" t="s">
        <v>841</v>
      </c>
      <c r="K105" s="211" t="s">
        <v>353</v>
      </c>
      <c r="L105" s="211" t="s">
        <v>3421</v>
      </c>
      <c r="AD105" s="213"/>
    </row>
    <row r="106" spans="1:30" s="211" customFormat="1" x14ac:dyDescent="0.25">
      <c r="A106" s="211" t="s">
        <v>161</v>
      </c>
      <c r="B106" s="211">
        <v>11</v>
      </c>
      <c r="C106" s="211" t="s">
        <v>193</v>
      </c>
      <c r="D106" s="211">
        <v>210242294</v>
      </c>
      <c r="E106" s="211">
        <v>1060</v>
      </c>
      <c r="F106" s="211">
        <v>1274</v>
      </c>
      <c r="G106" s="211">
        <v>1004</v>
      </c>
      <c r="I106" s="211" t="s">
        <v>4533</v>
      </c>
      <c r="J106" s="212" t="s">
        <v>841</v>
      </c>
      <c r="K106" s="211" t="s">
        <v>842</v>
      </c>
      <c r="L106" s="211" t="s">
        <v>4623</v>
      </c>
      <c r="AD106" s="213"/>
    </row>
    <row r="107" spans="1:30" s="211" customFormat="1" x14ac:dyDescent="0.25">
      <c r="A107" s="211" t="s">
        <v>161</v>
      </c>
      <c r="B107" s="211">
        <v>12</v>
      </c>
      <c r="C107" s="211" t="s">
        <v>194</v>
      </c>
      <c r="D107" s="211">
        <v>192048326</v>
      </c>
      <c r="E107" s="211">
        <v>1020</v>
      </c>
      <c r="F107" s="211">
        <v>1122</v>
      </c>
      <c r="G107" s="211">
        <v>1003</v>
      </c>
      <c r="I107" s="211" t="s">
        <v>6353</v>
      </c>
      <c r="J107" s="212" t="s">
        <v>841</v>
      </c>
      <c r="K107" s="211" t="s">
        <v>355</v>
      </c>
      <c r="L107" s="211" t="s">
        <v>6383</v>
      </c>
      <c r="AD107" s="213"/>
    </row>
    <row r="108" spans="1:30" s="211" customFormat="1" x14ac:dyDescent="0.25">
      <c r="A108" s="211" t="s">
        <v>161</v>
      </c>
      <c r="B108" s="211">
        <v>12</v>
      </c>
      <c r="C108" s="211" t="s">
        <v>194</v>
      </c>
      <c r="D108" s="211">
        <v>210228663</v>
      </c>
      <c r="E108" s="211">
        <v>1060</v>
      </c>
      <c r="F108" s="211">
        <v>1274</v>
      </c>
      <c r="G108" s="211">
        <v>1004</v>
      </c>
      <c r="I108" s="211" t="s">
        <v>4025</v>
      </c>
      <c r="J108" s="212" t="s">
        <v>841</v>
      </c>
      <c r="K108" s="211" t="s">
        <v>353</v>
      </c>
      <c r="L108" s="211" t="s">
        <v>4075</v>
      </c>
      <c r="AD108" s="213"/>
    </row>
    <row r="109" spans="1:30" s="211" customFormat="1" x14ac:dyDescent="0.25">
      <c r="A109" s="211" t="s">
        <v>161</v>
      </c>
      <c r="B109" s="211">
        <v>13</v>
      </c>
      <c r="C109" s="211" t="s">
        <v>195</v>
      </c>
      <c r="D109" s="211">
        <v>6681</v>
      </c>
      <c r="E109" s="211">
        <v>1030</v>
      </c>
      <c r="F109" s="211">
        <v>1110</v>
      </c>
      <c r="G109" s="211">
        <v>1004</v>
      </c>
      <c r="I109" s="211" t="s">
        <v>3457</v>
      </c>
      <c r="J109" s="212" t="s">
        <v>841</v>
      </c>
      <c r="K109" s="211" t="s">
        <v>353</v>
      </c>
      <c r="L109" s="211" t="s">
        <v>3587</v>
      </c>
      <c r="AD109" s="213"/>
    </row>
    <row r="110" spans="1:30" s="211" customFormat="1" x14ac:dyDescent="0.25">
      <c r="A110" s="211" t="s">
        <v>161</v>
      </c>
      <c r="B110" s="211">
        <v>13</v>
      </c>
      <c r="C110" s="211" t="s">
        <v>195</v>
      </c>
      <c r="D110" s="211">
        <v>210239346</v>
      </c>
      <c r="E110" s="211">
        <v>1060</v>
      </c>
      <c r="F110" s="211">
        <v>1271</v>
      </c>
      <c r="G110" s="211">
        <v>1004</v>
      </c>
      <c r="I110" s="211" t="s">
        <v>5381</v>
      </c>
      <c r="J110" s="212" t="s">
        <v>841</v>
      </c>
      <c r="K110" s="211" t="s">
        <v>353</v>
      </c>
      <c r="L110" s="211" t="s">
        <v>5413</v>
      </c>
      <c r="AD110" s="213"/>
    </row>
    <row r="111" spans="1:30" s="211" customFormat="1" x14ac:dyDescent="0.25">
      <c r="A111" s="211" t="s">
        <v>161</v>
      </c>
      <c r="B111" s="211">
        <v>13</v>
      </c>
      <c r="C111" s="211" t="s">
        <v>195</v>
      </c>
      <c r="D111" s="211">
        <v>210239371</v>
      </c>
      <c r="E111" s="211">
        <v>1060</v>
      </c>
      <c r="F111" s="211">
        <v>1271</v>
      </c>
      <c r="G111" s="211">
        <v>1004</v>
      </c>
      <c r="I111" s="211" t="s">
        <v>3458</v>
      </c>
      <c r="J111" s="212" t="s">
        <v>841</v>
      </c>
      <c r="K111" s="211" t="s">
        <v>353</v>
      </c>
      <c r="L111" s="211" t="s">
        <v>3588</v>
      </c>
      <c r="AD111" s="213"/>
    </row>
    <row r="112" spans="1:30" s="211" customFormat="1" x14ac:dyDescent="0.25">
      <c r="A112" s="211" t="s">
        <v>161</v>
      </c>
      <c r="B112" s="211">
        <v>13</v>
      </c>
      <c r="C112" s="211" t="s">
        <v>195</v>
      </c>
      <c r="D112" s="211">
        <v>210239669</v>
      </c>
      <c r="E112" s="211">
        <v>1060</v>
      </c>
      <c r="F112" s="211">
        <v>1274</v>
      </c>
      <c r="G112" s="211">
        <v>1004</v>
      </c>
      <c r="I112" s="211" t="s">
        <v>3459</v>
      </c>
      <c r="J112" s="212" t="s">
        <v>841</v>
      </c>
      <c r="K112" s="211" t="s">
        <v>353</v>
      </c>
      <c r="L112" s="211" t="s">
        <v>3589</v>
      </c>
      <c r="AD112" s="213"/>
    </row>
    <row r="113" spans="1:30" s="211" customFormat="1" x14ac:dyDescent="0.25">
      <c r="A113" s="211" t="s">
        <v>161</v>
      </c>
      <c r="B113" s="211">
        <v>13</v>
      </c>
      <c r="C113" s="211" t="s">
        <v>195</v>
      </c>
      <c r="D113" s="211">
        <v>210239676</v>
      </c>
      <c r="E113" s="211">
        <v>1060</v>
      </c>
      <c r="F113" s="211">
        <v>1274</v>
      </c>
      <c r="G113" s="211">
        <v>1004</v>
      </c>
      <c r="I113" s="211" t="s">
        <v>3460</v>
      </c>
      <c r="J113" s="212" t="s">
        <v>841</v>
      </c>
      <c r="K113" s="211" t="s">
        <v>353</v>
      </c>
      <c r="L113" s="211" t="s">
        <v>3590</v>
      </c>
      <c r="AD113" s="213"/>
    </row>
    <row r="114" spans="1:30" s="211" customFormat="1" x14ac:dyDescent="0.25">
      <c r="A114" s="211" t="s">
        <v>161</v>
      </c>
      <c r="B114" s="211">
        <v>14</v>
      </c>
      <c r="C114" s="211" t="s">
        <v>196</v>
      </c>
      <c r="D114" s="211">
        <v>7186</v>
      </c>
      <c r="E114" s="211">
        <v>1040</v>
      </c>
      <c r="F114" s="211">
        <v>1230</v>
      </c>
      <c r="G114" s="211">
        <v>1004</v>
      </c>
      <c r="I114" s="211" t="s">
        <v>5635</v>
      </c>
      <c r="J114" s="212" t="s">
        <v>841</v>
      </c>
      <c r="K114" s="211" t="s">
        <v>355</v>
      </c>
      <c r="L114" s="211" t="s">
        <v>5648</v>
      </c>
      <c r="AD114" s="213"/>
    </row>
    <row r="115" spans="1:30" s="211" customFormat="1" x14ac:dyDescent="0.25">
      <c r="A115" s="211" t="s">
        <v>161</v>
      </c>
      <c r="B115" s="211">
        <v>14</v>
      </c>
      <c r="C115" s="211" t="s">
        <v>196</v>
      </c>
      <c r="D115" s="211">
        <v>7375</v>
      </c>
      <c r="E115" s="211">
        <v>1020</v>
      </c>
      <c r="F115" s="211">
        <v>1121</v>
      </c>
      <c r="G115" s="211">
        <v>1004</v>
      </c>
      <c r="I115" s="211" t="s">
        <v>3832</v>
      </c>
      <c r="J115" s="212" t="s">
        <v>841</v>
      </c>
      <c r="K115" s="211" t="s">
        <v>842</v>
      </c>
      <c r="L115" s="211" t="s">
        <v>4331</v>
      </c>
      <c r="AD115" s="213"/>
    </row>
    <row r="116" spans="1:30" s="211" customFormat="1" x14ac:dyDescent="0.25">
      <c r="A116" s="211" t="s">
        <v>161</v>
      </c>
      <c r="B116" s="211">
        <v>14</v>
      </c>
      <c r="C116" s="211" t="s">
        <v>196</v>
      </c>
      <c r="D116" s="211">
        <v>191901860</v>
      </c>
      <c r="E116" s="211">
        <v>1060</v>
      </c>
      <c r="F116" s="211">
        <v>1263</v>
      </c>
      <c r="G116" s="211">
        <v>1004</v>
      </c>
      <c r="I116" s="211" t="s">
        <v>3833</v>
      </c>
      <c r="J116" s="212" t="s">
        <v>841</v>
      </c>
      <c r="K116" s="211" t="s">
        <v>842</v>
      </c>
      <c r="L116" s="211" t="s">
        <v>3857</v>
      </c>
      <c r="AD116" s="213"/>
    </row>
    <row r="117" spans="1:30" s="211" customFormat="1" x14ac:dyDescent="0.25">
      <c r="A117" s="211" t="s">
        <v>161</v>
      </c>
      <c r="B117" s="211">
        <v>14</v>
      </c>
      <c r="C117" s="211" t="s">
        <v>196</v>
      </c>
      <c r="D117" s="211">
        <v>191902790</v>
      </c>
      <c r="E117" s="211">
        <v>1060</v>
      </c>
      <c r="F117" s="211">
        <v>1251</v>
      </c>
      <c r="G117" s="211">
        <v>1004</v>
      </c>
      <c r="I117" s="211" t="s">
        <v>3834</v>
      </c>
      <c r="J117" s="212" t="s">
        <v>841</v>
      </c>
      <c r="K117" s="211" t="s">
        <v>842</v>
      </c>
      <c r="L117" s="211" t="s">
        <v>3858</v>
      </c>
      <c r="AD117" s="213"/>
    </row>
    <row r="118" spans="1:30" s="211" customFormat="1" x14ac:dyDescent="0.25">
      <c r="A118" s="211" t="s">
        <v>161</v>
      </c>
      <c r="B118" s="211">
        <v>14</v>
      </c>
      <c r="C118" s="211" t="s">
        <v>196</v>
      </c>
      <c r="D118" s="211">
        <v>191979858</v>
      </c>
      <c r="E118" s="211">
        <v>1020</v>
      </c>
      <c r="F118" s="211">
        <v>1110</v>
      </c>
      <c r="G118" s="211">
        <v>1004</v>
      </c>
      <c r="I118" s="211" t="s">
        <v>2030</v>
      </c>
      <c r="J118" s="212" t="s">
        <v>841</v>
      </c>
      <c r="K118" s="211" t="s">
        <v>842</v>
      </c>
      <c r="L118" s="211" t="s">
        <v>6233</v>
      </c>
      <c r="AD118" s="213"/>
    </row>
    <row r="119" spans="1:30" s="211" customFormat="1" x14ac:dyDescent="0.25">
      <c r="A119" s="211" t="s">
        <v>161</v>
      </c>
      <c r="B119" s="211">
        <v>14</v>
      </c>
      <c r="C119" s="211" t="s">
        <v>196</v>
      </c>
      <c r="D119" s="211">
        <v>210245396</v>
      </c>
      <c r="E119" s="211">
        <v>1060</v>
      </c>
      <c r="F119" s="211">
        <v>1274</v>
      </c>
      <c r="G119" s="211">
        <v>1004</v>
      </c>
      <c r="I119" s="211" t="s">
        <v>5081</v>
      </c>
      <c r="J119" s="212" t="s">
        <v>841</v>
      </c>
      <c r="K119" s="211" t="s">
        <v>355</v>
      </c>
      <c r="L119" s="211" t="s">
        <v>5100</v>
      </c>
      <c r="AD119" s="213"/>
    </row>
    <row r="120" spans="1:30" s="211" customFormat="1" x14ac:dyDescent="0.25">
      <c r="A120" s="211" t="s">
        <v>161</v>
      </c>
      <c r="B120" s="211">
        <v>14</v>
      </c>
      <c r="C120" s="211" t="s">
        <v>196</v>
      </c>
      <c r="D120" s="211">
        <v>210245419</v>
      </c>
      <c r="E120" s="211">
        <v>1060</v>
      </c>
      <c r="F120" s="211">
        <v>1274</v>
      </c>
      <c r="G120" s="211">
        <v>1004</v>
      </c>
      <c r="I120" s="211" t="s">
        <v>5082</v>
      </c>
      <c r="J120" s="212" t="s">
        <v>841</v>
      </c>
      <c r="K120" s="211" t="s">
        <v>842</v>
      </c>
      <c r="L120" s="211" t="s">
        <v>6234</v>
      </c>
      <c r="AD120" s="213"/>
    </row>
    <row r="121" spans="1:30" s="211" customFormat="1" x14ac:dyDescent="0.25">
      <c r="A121" s="211" t="s">
        <v>161</v>
      </c>
      <c r="B121" s="211">
        <v>14</v>
      </c>
      <c r="C121" s="211" t="s">
        <v>196</v>
      </c>
      <c r="D121" s="211">
        <v>210245424</v>
      </c>
      <c r="E121" s="211">
        <v>1060</v>
      </c>
      <c r="F121" s="211">
        <v>1274</v>
      </c>
      <c r="G121" s="211">
        <v>1004</v>
      </c>
      <c r="I121" s="211" t="s">
        <v>5083</v>
      </c>
      <c r="J121" s="212" t="s">
        <v>841</v>
      </c>
      <c r="K121" s="211" t="s">
        <v>355</v>
      </c>
      <c r="L121" s="211" t="s">
        <v>5100</v>
      </c>
      <c r="AD121" s="213"/>
    </row>
    <row r="122" spans="1:30" s="211" customFormat="1" x14ac:dyDescent="0.25">
      <c r="A122" s="211" t="s">
        <v>161</v>
      </c>
      <c r="B122" s="211">
        <v>14</v>
      </c>
      <c r="C122" s="211" t="s">
        <v>196</v>
      </c>
      <c r="D122" s="211">
        <v>210245461</v>
      </c>
      <c r="E122" s="211">
        <v>1060</v>
      </c>
      <c r="F122" s="211">
        <v>1274</v>
      </c>
      <c r="G122" s="211">
        <v>1004</v>
      </c>
      <c r="I122" s="211" t="s">
        <v>5084</v>
      </c>
      <c r="J122" s="212" t="s">
        <v>841</v>
      </c>
      <c r="K122" s="211" t="s">
        <v>842</v>
      </c>
      <c r="L122" s="211" t="s">
        <v>6234</v>
      </c>
      <c r="AD122" s="213"/>
    </row>
    <row r="123" spans="1:30" s="211" customFormat="1" x14ac:dyDescent="0.25">
      <c r="A123" s="211" t="s">
        <v>161</v>
      </c>
      <c r="B123" s="211">
        <v>14</v>
      </c>
      <c r="C123" s="211" t="s">
        <v>196</v>
      </c>
      <c r="D123" s="211">
        <v>210245548</v>
      </c>
      <c r="E123" s="211">
        <v>1060</v>
      </c>
      <c r="F123" s="211">
        <v>1274</v>
      </c>
      <c r="G123" s="211">
        <v>1004</v>
      </c>
      <c r="I123" s="211" t="s">
        <v>851</v>
      </c>
      <c r="J123" s="212" t="s">
        <v>841</v>
      </c>
      <c r="K123" s="211" t="s">
        <v>842</v>
      </c>
      <c r="L123" s="211" t="s">
        <v>6233</v>
      </c>
      <c r="AD123" s="213"/>
    </row>
    <row r="124" spans="1:30" s="211" customFormat="1" x14ac:dyDescent="0.25">
      <c r="A124" s="211" t="s">
        <v>161</v>
      </c>
      <c r="B124" s="211">
        <v>24</v>
      </c>
      <c r="C124" s="211" t="s">
        <v>199</v>
      </c>
      <c r="D124" s="211">
        <v>210224032</v>
      </c>
      <c r="E124" s="211">
        <v>1060</v>
      </c>
      <c r="F124" s="211">
        <v>1271</v>
      </c>
      <c r="G124" s="211">
        <v>1004</v>
      </c>
      <c r="I124" s="211" t="s">
        <v>4464</v>
      </c>
      <c r="J124" s="212" t="s">
        <v>841</v>
      </c>
      <c r="K124" s="211" t="s">
        <v>353</v>
      </c>
      <c r="L124" s="211" t="s">
        <v>4500</v>
      </c>
      <c r="AD124" s="213"/>
    </row>
    <row r="125" spans="1:30" s="211" customFormat="1" x14ac:dyDescent="0.25">
      <c r="A125" s="211" t="s">
        <v>161</v>
      </c>
      <c r="B125" s="211">
        <v>25</v>
      </c>
      <c r="C125" s="211" t="s">
        <v>200</v>
      </c>
      <c r="D125" s="211">
        <v>192026681</v>
      </c>
      <c r="E125" s="211">
        <v>1060</v>
      </c>
      <c r="F125" s="211">
        <v>1242</v>
      </c>
      <c r="G125" s="211">
        <v>1004</v>
      </c>
      <c r="I125" s="211" t="s">
        <v>6508</v>
      </c>
      <c r="J125" s="212" t="s">
        <v>841</v>
      </c>
      <c r="K125" s="211" t="s">
        <v>353</v>
      </c>
      <c r="L125" s="211" t="s">
        <v>6650</v>
      </c>
      <c r="AD125" s="213"/>
    </row>
    <row r="126" spans="1:30" s="211" customFormat="1" x14ac:dyDescent="0.25">
      <c r="A126" s="211" t="s">
        <v>161</v>
      </c>
      <c r="B126" s="211">
        <v>25</v>
      </c>
      <c r="C126" s="211" t="s">
        <v>200</v>
      </c>
      <c r="D126" s="211">
        <v>192026682</v>
      </c>
      <c r="E126" s="211">
        <v>1060</v>
      </c>
      <c r="F126" s="211">
        <v>1242</v>
      </c>
      <c r="G126" s="211">
        <v>1004</v>
      </c>
      <c r="I126" s="211" t="s">
        <v>5115</v>
      </c>
      <c r="J126" s="212" t="s">
        <v>841</v>
      </c>
      <c r="K126" s="211" t="s">
        <v>353</v>
      </c>
      <c r="L126" s="211" t="s">
        <v>6223</v>
      </c>
      <c r="AD126" s="213"/>
    </row>
    <row r="127" spans="1:30" s="211" customFormat="1" x14ac:dyDescent="0.25">
      <c r="A127" s="211" t="s">
        <v>161</v>
      </c>
      <c r="B127" s="211">
        <v>25</v>
      </c>
      <c r="C127" s="211" t="s">
        <v>200</v>
      </c>
      <c r="D127" s="211">
        <v>192051379</v>
      </c>
      <c r="E127" s="211">
        <v>1060</v>
      </c>
      <c r="F127" s="211">
        <v>1242</v>
      </c>
      <c r="G127" s="211">
        <v>1004</v>
      </c>
      <c r="I127" s="211" t="s">
        <v>6738</v>
      </c>
      <c r="J127" s="212" t="s">
        <v>841</v>
      </c>
      <c r="K127" s="211" t="s">
        <v>842</v>
      </c>
      <c r="L127" s="211" t="s">
        <v>6820</v>
      </c>
      <c r="AD127" s="213"/>
    </row>
    <row r="128" spans="1:30" s="211" customFormat="1" x14ac:dyDescent="0.25">
      <c r="A128" s="211" t="s">
        <v>161</v>
      </c>
      <c r="B128" s="211">
        <v>25</v>
      </c>
      <c r="C128" s="211" t="s">
        <v>200</v>
      </c>
      <c r="D128" s="211">
        <v>192051390</v>
      </c>
      <c r="E128" s="211">
        <v>1060</v>
      </c>
      <c r="F128" s="211">
        <v>1242</v>
      </c>
      <c r="G128" s="211">
        <v>1004</v>
      </c>
      <c r="I128" s="211" t="s">
        <v>6739</v>
      </c>
      <c r="J128" s="212" t="s">
        <v>841</v>
      </c>
      <c r="K128" s="211" t="s">
        <v>353</v>
      </c>
      <c r="L128" s="211" t="s">
        <v>6798</v>
      </c>
      <c r="AD128" s="213"/>
    </row>
    <row r="129" spans="1:30" s="211" customFormat="1" x14ac:dyDescent="0.25">
      <c r="A129" s="211" t="s">
        <v>161</v>
      </c>
      <c r="B129" s="211">
        <v>25</v>
      </c>
      <c r="C129" s="211" t="s">
        <v>200</v>
      </c>
      <c r="D129" s="211">
        <v>192051392</v>
      </c>
      <c r="E129" s="211">
        <v>1060</v>
      </c>
      <c r="F129" s="211">
        <v>1242</v>
      </c>
      <c r="G129" s="211">
        <v>1004</v>
      </c>
      <c r="I129" s="211" t="s">
        <v>6740</v>
      </c>
      <c r="J129" s="212" t="s">
        <v>841</v>
      </c>
      <c r="K129" s="211" t="s">
        <v>353</v>
      </c>
      <c r="L129" s="211" t="s">
        <v>6799</v>
      </c>
      <c r="AD129" s="213"/>
    </row>
    <row r="130" spans="1:30" s="211" customFormat="1" x14ac:dyDescent="0.25">
      <c r="A130" s="211" t="s">
        <v>161</v>
      </c>
      <c r="B130" s="211">
        <v>25</v>
      </c>
      <c r="C130" s="211" t="s">
        <v>200</v>
      </c>
      <c r="D130" s="211">
        <v>192051399</v>
      </c>
      <c r="E130" s="211">
        <v>1060</v>
      </c>
      <c r="F130" s="211">
        <v>1242</v>
      </c>
      <c r="G130" s="211">
        <v>1004</v>
      </c>
      <c r="I130" s="211" t="s">
        <v>6741</v>
      </c>
      <c r="J130" s="212" t="s">
        <v>841</v>
      </c>
      <c r="K130" s="211" t="s">
        <v>353</v>
      </c>
      <c r="L130" s="211" t="s">
        <v>6800</v>
      </c>
      <c r="AD130" s="213"/>
    </row>
    <row r="131" spans="1:30" s="211" customFormat="1" x14ac:dyDescent="0.25">
      <c r="A131" s="211" t="s">
        <v>161</v>
      </c>
      <c r="B131" s="211">
        <v>25</v>
      </c>
      <c r="C131" s="211" t="s">
        <v>200</v>
      </c>
      <c r="D131" s="211">
        <v>192051404</v>
      </c>
      <c r="E131" s="211">
        <v>1060</v>
      </c>
      <c r="F131" s="211">
        <v>1242</v>
      </c>
      <c r="G131" s="211">
        <v>1004</v>
      </c>
      <c r="I131" s="211" t="s">
        <v>6742</v>
      </c>
      <c r="J131" s="212" t="s">
        <v>841</v>
      </c>
      <c r="K131" s="211" t="s">
        <v>353</v>
      </c>
      <c r="L131" s="211" t="s">
        <v>6801</v>
      </c>
      <c r="AD131" s="213"/>
    </row>
    <row r="132" spans="1:30" s="211" customFormat="1" x14ac:dyDescent="0.25">
      <c r="A132" s="211" t="s">
        <v>161</v>
      </c>
      <c r="B132" s="211">
        <v>25</v>
      </c>
      <c r="C132" s="211" t="s">
        <v>200</v>
      </c>
      <c r="D132" s="211">
        <v>192051405</v>
      </c>
      <c r="E132" s="211">
        <v>1060</v>
      </c>
      <c r="F132" s="211">
        <v>1242</v>
      </c>
      <c r="G132" s="211">
        <v>1004</v>
      </c>
      <c r="I132" s="211" t="s">
        <v>6743</v>
      </c>
      <c r="J132" s="212" t="s">
        <v>841</v>
      </c>
      <c r="K132" s="211" t="s">
        <v>353</v>
      </c>
      <c r="L132" s="211" t="s">
        <v>6802</v>
      </c>
      <c r="AD132" s="213"/>
    </row>
    <row r="133" spans="1:30" s="211" customFormat="1" x14ac:dyDescent="0.25">
      <c r="A133" s="211" t="s">
        <v>161</v>
      </c>
      <c r="B133" s="211">
        <v>25</v>
      </c>
      <c r="C133" s="211" t="s">
        <v>200</v>
      </c>
      <c r="D133" s="211">
        <v>210239120</v>
      </c>
      <c r="E133" s="211">
        <v>1060</v>
      </c>
      <c r="F133" s="211">
        <v>1274</v>
      </c>
      <c r="G133" s="211">
        <v>1004</v>
      </c>
      <c r="I133" s="211" t="s">
        <v>5264</v>
      </c>
      <c r="J133" s="212" t="s">
        <v>841</v>
      </c>
      <c r="K133" s="211" t="s">
        <v>353</v>
      </c>
      <c r="L133" s="211" t="s">
        <v>5286</v>
      </c>
      <c r="AD133" s="213"/>
    </row>
    <row r="134" spans="1:30" s="211" customFormat="1" x14ac:dyDescent="0.25">
      <c r="A134" s="211" t="s">
        <v>161</v>
      </c>
      <c r="B134" s="211">
        <v>25</v>
      </c>
      <c r="C134" s="211" t="s">
        <v>200</v>
      </c>
      <c r="D134" s="211">
        <v>210239276</v>
      </c>
      <c r="E134" s="211">
        <v>1060</v>
      </c>
      <c r="F134" s="211">
        <v>1271</v>
      </c>
      <c r="G134" s="211">
        <v>1004</v>
      </c>
      <c r="I134" s="211" t="s">
        <v>5265</v>
      </c>
      <c r="J134" s="212" t="s">
        <v>841</v>
      </c>
      <c r="K134" s="211" t="s">
        <v>353</v>
      </c>
      <c r="L134" s="211" t="s">
        <v>5287</v>
      </c>
      <c r="AD134" s="213"/>
    </row>
    <row r="135" spans="1:30" s="211" customFormat="1" x14ac:dyDescent="0.25">
      <c r="A135" s="211" t="s">
        <v>161</v>
      </c>
      <c r="B135" s="211">
        <v>27</v>
      </c>
      <c r="C135" s="211" t="s">
        <v>202</v>
      </c>
      <c r="D135" s="211">
        <v>192005382</v>
      </c>
      <c r="E135" s="211">
        <v>1060</v>
      </c>
      <c r="F135" s="211">
        <v>1274</v>
      </c>
      <c r="G135" s="211">
        <v>1004</v>
      </c>
      <c r="I135" s="211" t="s">
        <v>6137</v>
      </c>
      <c r="J135" s="212" t="s">
        <v>841</v>
      </c>
      <c r="K135" s="211" t="s">
        <v>353</v>
      </c>
      <c r="L135" s="211" t="s">
        <v>6162</v>
      </c>
      <c r="AD135" s="213"/>
    </row>
    <row r="136" spans="1:30" s="211" customFormat="1" x14ac:dyDescent="0.25">
      <c r="A136" s="211" t="s">
        <v>161</v>
      </c>
      <c r="B136" s="211">
        <v>31</v>
      </c>
      <c r="C136" s="211" t="s">
        <v>206</v>
      </c>
      <c r="D136" s="211">
        <v>10315</v>
      </c>
      <c r="E136" s="211">
        <v>1030</v>
      </c>
      <c r="F136" s="211">
        <v>1110</v>
      </c>
      <c r="G136" s="211">
        <v>1004</v>
      </c>
      <c r="I136" s="211" t="s">
        <v>5734</v>
      </c>
      <c r="J136" s="212" t="s">
        <v>841</v>
      </c>
      <c r="K136" s="211" t="s">
        <v>842</v>
      </c>
      <c r="L136" s="211" t="s">
        <v>5889</v>
      </c>
      <c r="AD136" s="213"/>
    </row>
    <row r="137" spans="1:30" s="211" customFormat="1" x14ac:dyDescent="0.25">
      <c r="A137" s="211" t="s">
        <v>161</v>
      </c>
      <c r="B137" s="211">
        <v>31</v>
      </c>
      <c r="C137" s="211" t="s">
        <v>206</v>
      </c>
      <c r="D137" s="211">
        <v>192052255</v>
      </c>
      <c r="E137" s="211">
        <v>1060</v>
      </c>
      <c r="F137" s="211">
        <v>1274</v>
      </c>
      <c r="G137" s="211">
        <v>1004</v>
      </c>
      <c r="I137" s="211" t="s">
        <v>6858</v>
      </c>
      <c r="J137" s="212" t="s">
        <v>841</v>
      </c>
      <c r="K137" s="211" t="s">
        <v>353</v>
      </c>
      <c r="L137" s="211" t="s">
        <v>6920</v>
      </c>
      <c r="AD137" s="213"/>
    </row>
    <row r="138" spans="1:30" s="211" customFormat="1" x14ac:dyDescent="0.25">
      <c r="A138" s="211" t="s">
        <v>161</v>
      </c>
      <c r="B138" s="211">
        <v>31</v>
      </c>
      <c r="C138" s="211" t="s">
        <v>206</v>
      </c>
      <c r="D138" s="211">
        <v>210293775</v>
      </c>
      <c r="E138" s="211">
        <v>1060</v>
      </c>
      <c r="F138" s="211">
        <v>1271</v>
      </c>
      <c r="G138" s="211">
        <v>1004</v>
      </c>
      <c r="I138" s="211" t="s">
        <v>5735</v>
      </c>
      <c r="J138" s="212" t="s">
        <v>841</v>
      </c>
      <c r="K138" s="211" t="s">
        <v>842</v>
      </c>
      <c r="L138" s="211" t="s">
        <v>5890</v>
      </c>
      <c r="AD138" s="213"/>
    </row>
    <row r="139" spans="1:30" s="211" customFormat="1" x14ac:dyDescent="0.25">
      <c r="A139" s="211" t="s">
        <v>161</v>
      </c>
      <c r="B139" s="211">
        <v>33</v>
      </c>
      <c r="C139" s="211" t="s">
        <v>207</v>
      </c>
      <c r="D139" s="211">
        <v>192038994</v>
      </c>
      <c r="E139" s="211">
        <v>1060</v>
      </c>
      <c r="F139" s="211">
        <v>1274</v>
      </c>
      <c r="G139" s="211">
        <v>1003</v>
      </c>
      <c r="I139" s="211" t="s">
        <v>5666</v>
      </c>
      <c r="J139" s="212" t="s">
        <v>841</v>
      </c>
      <c r="K139" s="211" t="s">
        <v>353</v>
      </c>
      <c r="L139" s="211" t="s">
        <v>5691</v>
      </c>
      <c r="AD139" s="213"/>
    </row>
    <row r="140" spans="1:30" s="211" customFormat="1" x14ac:dyDescent="0.25">
      <c r="A140" s="211" t="s">
        <v>161</v>
      </c>
      <c r="B140" s="211">
        <v>33</v>
      </c>
      <c r="C140" s="211" t="s">
        <v>207</v>
      </c>
      <c r="D140" s="211">
        <v>210225021</v>
      </c>
      <c r="E140" s="211">
        <v>1080</v>
      </c>
      <c r="F140" s="211">
        <v>1274</v>
      </c>
      <c r="G140" s="211">
        <v>1004</v>
      </c>
      <c r="I140" s="211" t="s">
        <v>6744</v>
      </c>
      <c r="J140" s="212" t="s">
        <v>841</v>
      </c>
      <c r="K140" s="211" t="s">
        <v>842</v>
      </c>
      <c r="L140" s="211" t="s">
        <v>6821</v>
      </c>
      <c r="AD140" s="213"/>
    </row>
    <row r="141" spans="1:30" s="211" customFormat="1" x14ac:dyDescent="0.25">
      <c r="A141" s="211" t="s">
        <v>161</v>
      </c>
      <c r="B141" s="211">
        <v>34</v>
      </c>
      <c r="C141" s="211" t="s">
        <v>208</v>
      </c>
      <c r="D141" s="211">
        <v>11151</v>
      </c>
      <c r="E141" s="211">
        <v>1020</v>
      </c>
      <c r="F141" s="211">
        <v>1110</v>
      </c>
      <c r="G141" s="211">
        <v>1004</v>
      </c>
      <c r="I141" s="211" t="s">
        <v>6354</v>
      </c>
      <c r="J141" s="212" t="s">
        <v>841</v>
      </c>
      <c r="K141" s="211" t="s">
        <v>842</v>
      </c>
      <c r="L141" s="211" t="s">
        <v>6400</v>
      </c>
      <c r="AD141" s="213"/>
    </row>
    <row r="142" spans="1:30" s="211" customFormat="1" x14ac:dyDescent="0.25">
      <c r="A142" s="211" t="s">
        <v>161</v>
      </c>
      <c r="B142" s="211">
        <v>34</v>
      </c>
      <c r="C142" s="211" t="s">
        <v>208</v>
      </c>
      <c r="D142" s="211">
        <v>2256796</v>
      </c>
      <c r="E142" s="211">
        <v>1060</v>
      </c>
      <c r="G142" s="211">
        <v>1004</v>
      </c>
      <c r="I142" s="211" t="s">
        <v>4854</v>
      </c>
      <c r="J142" s="212" t="s">
        <v>841</v>
      </c>
      <c r="K142" s="211" t="s">
        <v>842</v>
      </c>
      <c r="L142" s="211" t="s">
        <v>4878</v>
      </c>
      <c r="AD142" s="213"/>
    </row>
    <row r="143" spans="1:30" s="211" customFormat="1" x14ac:dyDescent="0.25">
      <c r="A143" s="211" t="s">
        <v>161</v>
      </c>
      <c r="B143" s="211">
        <v>34</v>
      </c>
      <c r="C143" s="211" t="s">
        <v>208</v>
      </c>
      <c r="D143" s="211">
        <v>191995448</v>
      </c>
      <c r="E143" s="211">
        <v>1060</v>
      </c>
      <c r="F143" s="211">
        <v>1271</v>
      </c>
      <c r="G143" s="211">
        <v>1004</v>
      </c>
      <c r="I143" s="211" t="s">
        <v>4403</v>
      </c>
      <c r="J143" s="212" t="s">
        <v>841</v>
      </c>
      <c r="K143" s="211" t="s">
        <v>353</v>
      </c>
      <c r="L143" s="211" t="s">
        <v>4416</v>
      </c>
      <c r="AD143" s="213"/>
    </row>
    <row r="144" spans="1:30" s="211" customFormat="1" x14ac:dyDescent="0.25">
      <c r="A144" s="211" t="s">
        <v>161</v>
      </c>
      <c r="B144" s="211">
        <v>34</v>
      </c>
      <c r="C144" s="211" t="s">
        <v>208</v>
      </c>
      <c r="D144" s="211">
        <v>210225171</v>
      </c>
      <c r="E144" s="211">
        <v>1060</v>
      </c>
      <c r="F144" s="211">
        <v>1274</v>
      </c>
      <c r="G144" s="211">
        <v>1004</v>
      </c>
      <c r="I144" s="211" t="s">
        <v>6355</v>
      </c>
      <c r="J144" s="212" t="s">
        <v>841</v>
      </c>
      <c r="K144" s="211" t="s">
        <v>842</v>
      </c>
      <c r="L144" s="211" t="s">
        <v>6400</v>
      </c>
      <c r="AD144" s="213"/>
    </row>
    <row r="145" spans="1:30" s="211" customFormat="1" x14ac:dyDescent="0.25">
      <c r="A145" s="211" t="s">
        <v>161</v>
      </c>
      <c r="B145" s="211">
        <v>35</v>
      </c>
      <c r="C145" s="211" t="s">
        <v>209</v>
      </c>
      <c r="D145" s="211">
        <v>201036542</v>
      </c>
      <c r="E145" s="211">
        <v>1080</v>
      </c>
      <c r="G145" s="211">
        <v>1004</v>
      </c>
      <c r="I145" s="211" t="s">
        <v>852</v>
      </c>
      <c r="J145" s="212" t="s">
        <v>841</v>
      </c>
      <c r="K145" s="211" t="s">
        <v>353</v>
      </c>
      <c r="L145" s="211" t="s">
        <v>2141</v>
      </c>
      <c r="AD145" s="213"/>
    </row>
    <row r="146" spans="1:30" s="211" customFormat="1" x14ac:dyDescent="0.25">
      <c r="A146" s="211" t="s">
        <v>161</v>
      </c>
      <c r="B146" s="211">
        <v>37</v>
      </c>
      <c r="C146" s="211" t="s">
        <v>210</v>
      </c>
      <c r="D146" s="211">
        <v>192013301</v>
      </c>
      <c r="E146" s="211">
        <v>1060</v>
      </c>
      <c r="F146" s="211">
        <v>1274</v>
      </c>
      <c r="G146" s="211">
        <v>1004</v>
      </c>
      <c r="I146" s="211" t="s">
        <v>5434</v>
      </c>
      <c r="J146" s="212" t="s">
        <v>841</v>
      </c>
      <c r="K146" s="211" t="s">
        <v>353</v>
      </c>
      <c r="L146" s="211" t="s">
        <v>5455</v>
      </c>
      <c r="AD146" s="213"/>
    </row>
    <row r="147" spans="1:30" s="211" customFormat="1" x14ac:dyDescent="0.25">
      <c r="A147" s="211" t="s">
        <v>161</v>
      </c>
      <c r="B147" s="211">
        <v>37</v>
      </c>
      <c r="C147" s="211" t="s">
        <v>210</v>
      </c>
      <c r="D147" s="211">
        <v>210225882</v>
      </c>
      <c r="E147" s="211">
        <v>1060</v>
      </c>
      <c r="F147" s="211">
        <v>1274</v>
      </c>
      <c r="G147" s="211">
        <v>1004</v>
      </c>
      <c r="I147" s="211" t="s">
        <v>5570</v>
      </c>
      <c r="J147" s="212" t="s">
        <v>841</v>
      </c>
      <c r="K147" s="211" t="s">
        <v>353</v>
      </c>
      <c r="L147" s="211" t="s">
        <v>5605</v>
      </c>
      <c r="AD147" s="213"/>
    </row>
    <row r="148" spans="1:30" s="211" customFormat="1" x14ac:dyDescent="0.25">
      <c r="A148" s="211" t="s">
        <v>161</v>
      </c>
      <c r="B148" s="211">
        <v>37</v>
      </c>
      <c r="C148" s="211" t="s">
        <v>210</v>
      </c>
      <c r="D148" s="211">
        <v>210225977</v>
      </c>
      <c r="E148" s="211">
        <v>1060</v>
      </c>
      <c r="F148" s="211">
        <v>1121</v>
      </c>
      <c r="G148" s="211">
        <v>1004</v>
      </c>
      <c r="I148" s="211" t="s">
        <v>5571</v>
      </c>
      <c r="J148" s="212" t="s">
        <v>841</v>
      </c>
      <c r="K148" s="211" t="s">
        <v>355</v>
      </c>
      <c r="L148" s="211" t="s">
        <v>5600</v>
      </c>
      <c r="AD148" s="213"/>
    </row>
    <row r="149" spans="1:30" s="211" customFormat="1" x14ac:dyDescent="0.25">
      <c r="A149" s="211" t="s">
        <v>161</v>
      </c>
      <c r="B149" s="211">
        <v>38</v>
      </c>
      <c r="C149" s="211" t="s">
        <v>211</v>
      </c>
      <c r="D149" s="211">
        <v>191985216</v>
      </c>
      <c r="E149" s="211">
        <v>1060</v>
      </c>
      <c r="F149" s="211">
        <v>1252</v>
      </c>
      <c r="G149" s="211">
        <v>1004</v>
      </c>
      <c r="I149" s="211" t="s">
        <v>3719</v>
      </c>
      <c r="J149" s="212" t="s">
        <v>841</v>
      </c>
      <c r="K149" s="211" t="s">
        <v>353</v>
      </c>
      <c r="L149" s="211" t="s">
        <v>3783</v>
      </c>
      <c r="AD149" s="213"/>
    </row>
    <row r="150" spans="1:30" s="211" customFormat="1" x14ac:dyDescent="0.25">
      <c r="A150" s="211" t="s">
        <v>161</v>
      </c>
      <c r="B150" s="211">
        <v>38</v>
      </c>
      <c r="C150" s="211" t="s">
        <v>211</v>
      </c>
      <c r="D150" s="211">
        <v>191986719</v>
      </c>
      <c r="E150" s="211">
        <v>1060</v>
      </c>
      <c r="F150" s="211">
        <v>1242</v>
      </c>
      <c r="G150" s="211">
        <v>1004</v>
      </c>
      <c r="I150" s="211" t="s">
        <v>6006</v>
      </c>
      <c r="J150" s="212" t="s">
        <v>841</v>
      </c>
      <c r="K150" s="211" t="s">
        <v>353</v>
      </c>
      <c r="L150" s="211" t="s">
        <v>6048</v>
      </c>
      <c r="AD150" s="213"/>
    </row>
    <row r="151" spans="1:30" s="211" customFormat="1" x14ac:dyDescent="0.25">
      <c r="A151" s="211" t="s">
        <v>161</v>
      </c>
      <c r="B151" s="211">
        <v>38</v>
      </c>
      <c r="C151" s="211" t="s">
        <v>211</v>
      </c>
      <c r="D151" s="211">
        <v>191990571</v>
      </c>
      <c r="E151" s="211">
        <v>1060</v>
      </c>
      <c r="F151" s="211">
        <v>1252</v>
      </c>
      <c r="G151" s="211">
        <v>1004</v>
      </c>
      <c r="I151" s="211" t="s">
        <v>3720</v>
      </c>
      <c r="J151" s="212" t="s">
        <v>841</v>
      </c>
      <c r="K151" s="211" t="s">
        <v>353</v>
      </c>
      <c r="L151" s="211" t="s">
        <v>3784</v>
      </c>
      <c r="AD151" s="213"/>
    </row>
    <row r="152" spans="1:30" s="211" customFormat="1" x14ac:dyDescent="0.25">
      <c r="A152" s="211" t="s">
        <v>161</v>
      </c>
      <c r="B152" s="211">
        <v>38</v>
      </c>
      <c r="C152" s="211" t="s">
        <v>211</v>
      </c>
      <c r="D152" s="211">
        <v>210070369</v>
      </c>
      <c r="E152" s="211">
        <v>1060</v>
      </c>
      <c r="F152" s="211">
        <v>1271</v>
      </c>
      <c r="G152" s="211">
        <v>1004</v>
      </c>
      <c r="I152" s="211" t="s">
        <v>6859</v>
      </c>
      <c r="J152" s="212" t="s">
        <v>841</v>
      </c>
      <c r="K152" s="211" t="s">
        <v>353</v>
      </c>
      <c r="L152" s="211" t="s">
        <v>6921</v>
      </c>
      <c r="AD152" s="213"/>
    </row>
    <row r="153" spans="1:30" s="211" customFormat="1" x14ac:dyDescent="0.25">
      <c r="A153" s="211" t="s">
        <v>161</v>
      </c>
      <c r="B153" s="211">
        <v>38</v>
      </c>
      <c r="C153" s="211" t="s">
        <v>211</v>
      </c>
      <c r="D153" s="211">
        <v>210070383</v>
      </c>
      <c r="E153" s="211">
        <v>1060</v>
      </c>
      <c r="F153" s="211">
        <v>1271</v>
      </c>
      <c r="G153" s="211">
        <v>1004</v>
      </c>
      <c r="I153" s="211" t="s">
        <v>6860</v>
      </c>
      <c r="J153" s="212" t="s">
        <v>841</v>
      </c>
      <c r="K153" s="211" t="s">
        <v>353</v>
      </c>
      <c r="L153" s="211" t="s">
        <v>6922</v>
      </c>
      <c r="AD153" s="213"/>
    </row>
    <row r="154" spans="1:30" s="211" customFormat="1" x14ac:dyDescent="0.25">
      <c r="A154" s="211" t="s">
        <v>161</v>
      </c>
      <c r="B154" s="211">
        <v>38</v>
      </c>
      <c r="C154" s="211" t="s">
        <v>211</v>
      </c>
      <c r="D154" s="211">
        <v>210070384</v>
      </c>
      <c r="E154" s="211">
        <v>1060</v>
      </c>
      <c r="F154" s="211">
        <v>1271</v>
      </c>
      <c r="G154" s="211">
        <v>1004</v>
      </c>
      <c r="I154" s="211" t="s">
        <v>6861</v>
      </c>
      <c r="J154" s="212" t="s">
        <v>841</v>
      </c>
      <c r="K154" s="211" t="s">
        <v>353</v>
      </c>
      <c r="L154" s="211" t="s">
        <v>6923</v>
      </c>
      <c r="AD154" s="213"/>
    </row>
    <row r="155" spans="1:30" s="211" customFormat="1" x14ac:dyDescent="0.25">
      <c r="A155" s="211" t="s">
        <v>161</v>
      </c>
      <c r="B155" s="211">
        <v>38</v>
      </c>
      <c r="C155" s="211" t="s">
        <v>211</v>
      </c>
      <c r="D155" s="211">
        <v>210255648</v>
      </c>
      <c r="E155" s="211">
        <v>1060</v>
      </c>
      <c r="F155" s="211">
        <v>1274</v>
      </c>
      <c r="G155" s="211">
        <v>1004</v>
      </c>
      <c r="I155" s="211" t="s">
        <v>4240</v>
      </c>
      <c r="J155" s="212" t="s">
        <v>841</v>
      </c>
      <c r="K155" s="211" t="s">
        <v>353</v>
      </c>
      <c r="L155" s="211" t="s">
        <v>4248</v>
      </c>
      <c r="AD155" s="213"/>
    </row>
    <row r="156" spans="1:30" s="211" customFormat="1" x14ac:dyDescent="0.25">
      <c r="A156" s="211" t="s">
        <v>161</v>
      </c>
      <c r="B156" s="211">
        <v>38</v>
      </c>
      <c r="C156" s="211" t="s">
        <v>211</v>
      </c>
      <c r="D156" s="211">
        <v>210255649</v>
      </c>
      <c r="E156" s="211">
        <v>1060</v>
      </c>
      <c r="F156" s="211">
        <v>1274</v>
      </c>
      <c r="G156" s="211">
        <v>1004</v>
      </c>
      <c r="I156" s="211" t="s">
        <v>4260</v>
      </c>
      <c r="J156" s="212" t="s">
        <v>841</v>
      </c>
      <c r="K156" s="211" t="s">
        <v>842</v>
      </c>
      <c r="L156" s="211" t="s">
        <v>4281</v>
      </c>
      <c r="AD156" s="213"/>
    </row>
    <row r="157" spans="1:30" s="211" customFormat="1" x14ac:dyDescent="0.25">
      <c r="A157" s="211" t="s">
        <v>161</v>
      </c>
      <c r="B157" s="211">
        <v>38</v>
      </c>
      <c r="C157" s="211" t="s">
        <v>211</v>
      </c>
      <c r="D157" s="211">
        <v>210255650</v>
      </c>
      <c r="E157" s="211">
        <v>1060</v>
      </c>
      <c r="F157" s="211">
        <v>1274</v>
      </c>
      <c r="G157" s="211">
        <v>1004</v>
      </c>
      <c r="I157" s="211" t="s">
        <v>4241</v>
      </c>
      <c r="J157" s="212" t="s">
        <v>841</v>
      </c>
      <c r="K157" s="211" t="s">
        <v>353</v>
      </c>
      <c r="L157" s="211" t="s">
        <v>4249</v>
      </c>
      <c r="AD157" s="213"/>
    </row>
    <row r="158" spans="1:30" s="211" customFormat="1" x14ac:dyDescent="0.25">
      <c r="A158" s="211" t="s">
        <v>161</v>
      </c>
      <c r="B158" s="211">
        <v>38</v>
      </c>
      <c r="C158" s="211" t="s">
        <v>211</v>
      </c>
      <c r="D158" s="211">
        <v>210298803</v>
      </c>
      <c r="E158" s="211">
        <v>1060</v>
      </c>
      <c r="G158" s="211">
        <v>1004</v>
      </c>
      <c r="I158" s="211" t="s">
        <v>4242</v>
      </c>
      <c r="J158" s="212" t="s">
        <v>841</v>
      </c>
      <c r="K158" s="211" t="s">
        <v>353</v>
      </c>
      <c r="L158" s="211" t="s">
        <v>4250</v>
      </c>
      <c r="AD158" s="213"/>
    </row>
    <row r="159" spans="1:30" s="211" customFormat="1" x14ac:dyDescent="0.25">
      <c r="A159" s="211" t="s">
        <v>161</v>
      </c>
      <c r="B159" s="211">
        <v>39</v>
      </c>
      <c r="C159" s="211" t="s">
        <v>212</v>
      </c>
      <c r="D159" s="211">
        <v>191950497</v>
      </c>
      <c r="E159" s="211">
        <v>1020</v>
      </c>
      <c r="F159" s="211">
        <v>1110</v>
      </c>
      <c r="G159" s="211">
        <v>1004</v>
      </c>
      <c r="I159" s="211" t="s">
        <v>4465</v>
      </c>
      <c r="J159" s="212" t="s">
        <v>841</v>
      </c>
      <c r="K159" s="211" t="s">
        <v>353</v>
      </c>
      <c r="L159" s="211" t="s">
        <v>4501</v>
      </c>
      <c r="AD159" s="213"/>
    </row>
    <row r="160" spans="1:30" s="211" customFormat="1" x14ac:dyDescent="0.25">
      <c r="A160" s="211" t="s">
        <v>161</v>
      </c>
      <c r="B160" s="211">
        <v>39</v>
      </c>
      <c r="C160" s="211" t="s">
        <v>212</v>
      </c>
      <c r="D160" s="211">
        <v>192052124</v>
      </c>
      <c r="E160" s="211">
        <v>1080</v>
      </c>
      <c r="F160" s="211">
        <v>1242</v>
      </c>
      <c r="G160" s="211">
        <v>1004</v>
      </c>
      <c r="I160" s="211" t="s">
        <v>6862</v>
      </c>
      <c r="J160" s="212" t="s">
        <v>841</v>
      </c>
      <c r="K160" s="211" t="s">
        <v>353</v>
      </c>
      <c r="L160" s="211" t="s">
        <v>6924</v>
      </c>
      <c r="AD160" s="213"/>
    </row>
    <row r="161" spans="1:30" s="211" customFormat="1" x14ac:dyDescent="0.25">
      <c r="A161" s="211" t="s">
        <v>161</v>
      </c>
      <c r="B161" s="211">
        <v>40</v>
      </c>
      <c r="C161" s="211" t="s">
        <v>213</v>
      </c>
      <c r="D161" s="211">
        <v>210206662</v>
      </c>
      <c r="E161" s="211">
        <v>1020</v>
      </c>
      <c r="F161" s="211">
        <v>1110</v>
      </c>
      <c r="G161" s="211">
        <v>1003</v>
      </c>
      <c r="I161" s="211" t="s">
        <v>3951</v>
      </c>
      <c r="J161" s="212" t="s">
        <v>841</v>
      </c>
      <c r="K161" s="211" t="s">
        <v>353</v>
      </c>
      <c r="L161" s="211" t="s">
        <v>3970</v>
      </c>
      <c r="AD161" s="213"/>
    </row>
    <row r="162" spans="1:30" s="211" customFormat="1" x14ac:dyDescent="0.25">
      <c r="A162" s="211" t="s">
        <v>161</v>
      </c>
      <c r="B162" s="211">
        <v>40</v>
      </c>
      <c r="C162" s="211" t="s">
        <v>213</v>
      </c>
      <c r="D162" s="211">
        <v>210206663</v>
      </c>
      <c r="E162" s="211">
        <v>1020</v>
      </c>
      <c r="F162" s="211">
        <v>1110</v>
      </c>
      <c r="G162" s="211">
        <v>1003</v>
      </c>
      <c r="I162" s="211" t="s">
        <v>3951</v>
      </c>
      <c r="J162" s="212" t="s">
        <v>841</v>
      </c>
      <c r="K162" s="211" t="s">
        <v>353</v>
      </c>
      <c r="L162" s="211" t="s">
        <v>3971</v>
      </c>
      <c r="AD162" s="213"/>
    </row>
    <row r="163" spans="1:30" s="211" customFormat="1" x14ac:dyDescent="0.25">
      <c r="A163" s="211" t="s">
        <v>161</v>
      </c>
      <c r="B163" s="211">
        <v>40</v>
      </c>
      <c r="C163" s="211" t="s">
        <v>213</v>
      </c>
      <c r="D163" s="211">
        <v>210206664</v>
      </c>
      <c r="E163" s="211">
        <v>1020</v>
      </c>
      <c r="F163" s="211">
        <v>1110</v>
      </c>
      <c r="G163" s="211">
        <v>1003</v>
      </c>
      <c r="I163" s="211" t="s">
        <v>3951</v>
      </c>
      <c r="J163" s="212" t="s">
        <v>841</v>
      </c>
      <c r="K163" s="211" t="s">
        <v>353</v>
      </c>
      <c r="L163" s="211" t="s">
        <v>3972</v>
      </c>
      <c r="AD163" s="213"/>
    </row>
    <row r="164" spans="1:30" s="211" customFormat="1" x14ac:dyDescent="0.25">
      <c r="A164" s="211" t="s">
        <v>161</v>
      </c>
      <c r="B164" s="211">
        <v>40</v>
      </c>
      <c r="C164" s="211" t="s">
        <v>213</v>
      </c>
      <c r="D164" s="211">
        <v>210206666</v>
      </c>
      <c r="E164" s="211">
        <v>1020</v>
      </c>
      <c r="F164" s="211">
        <v>1110</v>
      </c>
      <c r="G164" s="211">
        <v>1003</v>
      </c>
      <c r="I164" s="211" t="s">
        <v>3951</v>
      </c>
      <c r="J164" s="212" t="s">
        <v>841</v>
      </c>
      <c r="K164" s="211" t="s">
        <v>353</v>
      </c>
      <c r="L164" s="211" t="s">
        <v>3973</v>
      </c>
      <c r="AD164" s="213"/>
    </row>
    <row r="165" spans="1:30" s="211" customFormat="1" x14ac:dyDescent="0.25">
      <c r="A165" s="211" t="s">
        <v>161</v>
      </c>
      <c r="B165" s="211">
        <v>40</v>
      </c>
      <c r="C165" s="211" t="s">
        <v>213</v>
      </c>
      <c r="D165" s="211">
        <v>210206667</v>
      </c>
      <c r="E165" s="211">
        <v>1020</v>
      </c>
      <c r="F165" s="211">
        <v>1110</v>
      </c>
      <c r="G165" s="211">
        <v>1003</v>
      </c>
      <c r="I165" s="211" t="s">
        <v>853</v>
      </c>
      <c r="J165" s="212" t="s">
        <v>841</v>
      </c>
      <c r="K165" s="211" t="s">
        <v>842</v>
      </c>
      <c r="L165" s="211" t="s">
        <v>2371</v>
      </c>
      <c r="AD165" s="213"/>
    </row>
    <row r="166" spans="1:30" s="211" customFormat="1" x14ac:dyDescent="0.25">
      <c r="A166" s="211" t="s">
        <v>161</v>
      </c>
      <c r="B166" s="211">
        <v>40</v>
      </c>
      <c r="C166" s="211" t="s">
        <v>213</v>
      </c>
      <c r="D166" s="211">
        <v>210227016</v>
      </c>
      <c r="E166" s="211">
        <v>1060</v>
      </c>
      <c r="F166" s="211">
        <v>1271</v>
      </c>
      <c r="G166" s="211">
        <v>1004</v>
      </c>
      <c r="I166" s="211" t="s">
        <v>4761</v>
      </c>
      <c r="J166" s="212" t="s">
        <v>841</v>
      </c>
      <c r="K166" s="211" t="s">
        <v>842</v>
      </c>
      <c r="L166" s="211" t="s">
        <v>4784</v>
      </c>
      <c r="AD166" s="213"/>
    </row>
    <row r="167" spans="1:30" s="211" customFormat="1" x14ac:dyDescent="0.25">
      <c r="A167" s="211" t="s">
        <v>161</v>
      </c>
      <c r="B167" s="211">
        <v>40</v>
      </c>
      <c r="C167" s="211" t="s">
        <v>213</v>
      </c>
      <c r="D167" s="211">
        <v>210227256</v>
      </c>
      <c r="E167" s="211">
        <v>1060</v>
      </c>
      <c r="F167" s="211">
        <v>1271</v>
      </c>
      <c r="G167" s="211">
        <v>1004</v>
      </c>
      <c r="I167" s="211" t="s">
        <v>4629</v>
      </c>
      <c r="J167" s="212" t="s">
        <v>841</v>
      </c>
      <c r="K167" s="211" t="s">
        <v>353</v>
      </c>
      <c r="L167" s="211" t="s">
        <v>4696</v>
      </c>
      <c r="AD167" s="213"/>
    </row>
    <row r="168" spans="1:30" s="211" customFormat="1" x14ac:dyDescent="0.25">
      <c r="A168" s="211" t="s">
        <v>161</v>
      </c>
      <c r="B168" s="211">
        <v>51</v>
      </c>
      <c r="C168" s="211" t="s">
        <v>216</v>
      </c>
      <c r="D168" s="211">
        <v>13895</v>
      </c>
      <c r="E168" s="211">
        <v>1020</v>
      </c>
      <c r="F168" s="211">
        <v>1110</v>
      </c>
      <c r="G168" s="211">
        <v>1004</v>
      </c>
      <c r="I168" s="211" t="s">
        <v>2796</v>
      </c>
      <c r="J168" s="212" t="s">
        <v>841</v>
      </c>
      <c r="K168" s="211" t="s">
        <v>842</v>
      </c>
      <c r="L168" s="211" t="s">
        <v>3206</v>
      </c>
      <c r="AD168" s="213"/>
    </row>
    <row r="169" spans="1:30" s="211" customFormat="1" x14ac:dyDescent="0.25">
      <c r="A169" s="211" t="s">
        <v>161</v>
      </c>
      <c r="B169" s="211">
        <v>51</v>
      </c>
      <c r="C169" s="211" t="s">
        <v>216</v>
      </c>
      <c r="D169" s="211">
        <v>191965513</v>
      </c>
      <c r="E169" s="211">
        <v>1020</v>
      </c>
      <c r="F169" s="211">
        <v>1122</v>
      </c>
      <c r="G169" s="211">
        <v>1004</v>
      </c>
      <c r="I169" s="211" t="s">
        <v>5382</v>
      </c>
      <c r="J169" s="212" t="s">
        <v>841</v>
      </c>
      <c r="K169" s="211" t="s">
        <v>353</v>
      </c>
      <c r="L169" s="211" t="s">
        <v>5414</v>
      </c>
      <c r="AD169" s="213"/>
    </row>
    <row r="170" spans="1:30" s="211" customFormat="1" x14ac:dyDescent="0.25">
      <c r="A170" s="211" t="s">
        <v>161</v>
      </c>
      <c r="B170" s="211">
        <v>51</v>
      </c>
      <c r="C170" s="211" t="s">
        <v>216</v>
      </c>
      <c r="D170" s="211">
        <v>210268357</v>
      </c>
      <c r="E170" s="211">
        <v>1060</v>
      </c>
      <c r="G170" s="211">
        <v>1004</v>
      </c>
      <c r="I170" s="211" t="s">
        <v>5303</v>
      </c>
      <c r="J170" s="212" t="s">
        <v>841</v>
      </c>
      <c r="K170" s="211" t="s">
        <v>353</v>
      </c>
      <c r="L170" s="211" t="s">
        <v>5312</v>
      </c>
      <c r="AD170" s="213"/>
    </row>
    <row r="171" spans="1:30" s="211" customFormat="1" x14ac:dyDescent="0.25">
      <c r="A171" s="211" t="s">
        <v>161</v>
      </c>
      <c r="B171" s="211">
        <v>51</v>
      </c>
      <c r="C171" s="211" t="s">
        <v>216</v>
      </c>
      <c r="D171" s="211">
        <v>210268359</v>
      </c>
      <c r="E171" s="211">
        <v>1060</v>
      </c>
      <c r="G171" s="211">
        <v>1004</v>
      </c>
      <c r="I171" s="211" t="s">
        <v>4350</v>
      </c>
      <c r="J171" s="212" t="s">
        <v>841</v>
      </c>
      <c r="K171" s="211" t="s">
        <v>353</v>
      </c>
      <c r="L171" s="211" t="s">
        <v>4361</v>
      </c>
      <c r="AD171" s="213"/>
    </row>
    <row r="172" spans="1:30" s="211" customFormat="1" x14ac:dyDescent="0.25">
      <c r="A172" s="211" t="s">
        <v>161</v>
      </c>
      <c r="B172" s="211">
        <v>52</v>
      </c>
      <c r="C172" s="211" t="s">
        <v>217</v>
      </c>
      <c r="D172" s="211">
        <v>14108</v>
      </c>
      <c r="E172" s="211">
        <v>1030</v>
      </c>
      <c r="F172" s="211">
        <v>1110</v>
      </c>
      <c r="G172" s="211">
        <v>1004</v>
      </c>
      <c r="I172" s="211" t="s">
        <v>2797</v>
      </c>
      <c r="J172" s="212" t="s">
        <v>841</v>
      </c>
      <c r="K172" s="211" t="s">
        <v>353</v>
      </c>
      <c r="L172" s="211" t="s">
        <v>3022</v>
      </c>
      <c r="AD172" s="213"/>
    </row>
    <row r="173" spans="1:30" s="211" customFormat="1" x14ac:dyDescent="0.25">
      <c r="A173" s="211" t="s">
        <v>161</v>
      </c>
      <c r="B173" s="211">
        <v>52</v>
      </c>
      <c r="C173" s="211" t="s">
        <v>217</v>
      </c>
      <c r="D173" s="211">
        <v>14473</v>
      </c>
      <c r="E173" s="211">
        <v>1040</v>
      </c>
      <c r="F173" s="211">
        <v>1264</v>
      </c>
      <c r="G173" s="211">
        <v>1004</v>
      </c>
      <c r="I173" s="211" t="s">
        <v>5821</v>
      </c>
      <c r="J173" s="212" t="s">
        <v>841</v>
      </c>
      <c r="K173" s="211" t="s">
        <v>842</v>
      </c>
      <c r="L173" s="211" t="s">
        <v>5891</v>
      </c>
      <c r="AD173" s="213"/>
    </row>
    <row r="174" spans="1:30" s="211" customFormat="1" x14ac:dyDescent="0.25">
      <c r="A174" s="211" t="s">
        <v>161</v>
      </c>
      <c r="B174" s="211">
        <v>52</v>
      </c>
      <c r="C174" s="211" t="s">
        <v>217</v>
      </c>
      <c r="D174" s="211">
        <v>3014566</v>
      </c>
      <c r="E174" s="211">
        <v>1040</v>
      </c>
      <c r="F174" s="211">
        <v>1264</v>
      </c>
      <c r="G174" s="211">
        <v>1004</v>
      </c>
      <c r="I174" s="211" t="s">
        <v>5822</v>
      </c>
      <c r="J174" s="212" t="s">
        <v>841</v>
      </c>
      <c r="K174" s="211" t="s">
        <v>842</v>
      </c>
      <c r="L174" s="211" t="s">
        <v>5892</v>
      </c>
      <c r="AD174" s="213"/>
    </row>
    <row r="175" spans="1:30" s="211" customFormat="1" x14ac:dyDescent="0.25">
      <c r="A175" s="211" t="s">
        <v>161</v>
      </c>
      <c r="B175" s="211">
        <v>52</v>
      </c>
      <c r="C175" s="211" t="s">
        <v>217</v>
      </c>
      <c r="D175" s="211">
        <v>3114911</v>
      </c>
      <c r="E175" s="211">
        <v>1020</v>
      </c>
      <c r="F175" s="211">
        <v>1122</v>
      </c>
      <c r="G175" s="211">
        <v>1004</v>
      </c>
      <c r="I175" s="211" t="s">
        <v>2798</v>
      </c>
      <c r="J175" s="212" t="s">
        <v>841</v>
      </c>
      <c r="K175" s="211" t="s">
        <v>353</v>
      </c>
      <c r="L175" s="211" t="s">
        <v>3023</v>
      </c>
      <c r="AD175" s="213"/>
    </row>
    <row r="176" spans="1:30" s="211" customFormat="1" x14ac:dyDescent="0.25">
      <c r="A176" s="211" t="s">
        <v>161</v>
      </c>
      <c r="B176" s="211">
        <v>52</v>
      </c>
      <c r="C176" s="211" t="s">
        <v>217</v>
      </c>
      <c r="D176" s="211">
        <v>192050938</v>
      </c>
      <c r="E176" s="211">
        <v>1020</v>
      </c>
      <c r="F176" s="211">
        <v>1110</v>
      </c>
      <c r="G176" s="211">
        <v>1004</v>
      </c>
      <c r="I176" s="211" t="s">
        <v>6863</v>
      </c>
      <c r="J176" s="212" t="s">
        <v>841</v>
      </c>
      <c r="K176" s="211" t="s">
        <v>353</v>
      </c>
      <c r="L176" s="211" t="s">
        <v>6925</v>
      </c>
      <c r="AD176" s="213"/>
    </row>
    <row r="177" spans="1:30" s="211" customFormat="1" x14ac:dyDescent="0.25">
      <c r="A177" s="211" t="s">
        <v>161</v>
      </c>
      <c r="B177" s="211">
        <v>52</v>
      </c>
      <c r="C177" s="211" t="s">
        <v>217</v>
      </c>
      <c r="D177" s="211">
        <v>192052362</v>
      </c>
      <c r="E177" s="211">
        <v>1020</v>
      </c>
      <c r="F177" s="211">
        <v>1121</v>
      </c>
      <c r="G177" s="211">
        <v>1004</v>
      </c>
      <c r="I177" s="211" t="s">
        <v>6864</v>
      </c>
      <c r="J177" s="212" t="s">
        <v>841</v>
      </c>
      <c r="K177" s="211" t="s">
        <v>353</v>
      </c>
      <c r="L177" s="211" t="s">
        <v>6926</v>
      </c>
      <c r="AD177" s="213"/>
    </row>
    <row r="178" spans="1:30" s="211" customFormat="1" x14ac:dyDescent="0.25">
      <c r="A178" s="211" t="s">
        <v>161</v>
      </c>
      <c r="B178" s="211">
        <v>52</v>
      </c>
      <c r="C178" s="211" t="s">
        <v>217</v>
      </c>
      <c r="D178" s="211">
        <v>210213781</v>
      </c>
      <c r="E178" s="211">
        <v>1020</v>
      </c>
      <c r="F178" s="211">
        <v>1122</v>
      </c>
      <c r="G178" s="211">
        <v>1004</v>
      </c>
      <c r="I178" s="211" t="s">
        <v>5319</v>
      </c>
      <c r="J178" s="212" t="s">
        <v>841</v>
      </c>
      <c r="K178" s="211" t="s">
        <v>353</v>
      </c>
      <c r="L178" s="211" t="s">
        <v>5606</v>
      </c>
      <c r="AD178" s="213"/>
    </row>
    <row r="179" spans="1:30" s="211" customFormat="1" x14ac:dyDescent="0.25">
      <c r="A179" s="211" t="s">
        <v>161</v>
      </c>
      <c r="B179" s="211">
        <v>52</v>
      </c>
      <c r="C179" s="211" t="s">
        <v>217</v>
      </c>
      <c r="D179" s="211">
        <v>210213782</v>
      </c>
      <c r="E179" s="211">
        <v>1020</v>
      </c>
      <c r="F179" s="211">
        <v>1122</v>
      </c>
      <c r="G179" s="211">
        <v>1004</v>
      </c>
      <c r="I179" s="211" t="s">
        <v>5319</v>
      </c>
      <c r="J179" s="212" t="s">
        <v>841</v>
      </c>
      <c r="K179" s="211" t="s">
        <v>353</v>
      </c>
      <c r="L179" s="211" t="s">
        <v>5335</v>
      </c>
      <c r="AD179" s="213"/>
    </row>
    <row r="180" spans="1:30" s="211" customFormat="1" x14ac:dyDescent="0.25">
      <c r="A180" s="211" t="s">
        <v>161</v>
      </c>
      <c r="B180" s="211">
        <v>52</v>
      </c>
      <c r="C180" s="211" t="s">
        <v>217</v>
      </c>
      <c r="D180" s="211">
        <v>210219896</v>
      </c>
      <c r="E180" s="211">
        <v>1060</v>
      </c>
      <c r="F180" s="211">
        <v>1242</v>
      </c>
      <c r="G180" s="211">
        <v>1004</v>
      </c>
      <c r="I180" s="211" t="s">
        <v>2799</v>
      </c>
      <c r="J180" s="212" t="s">
        <v>841</v>
      </c>
      <c r="K180" s="211" t="s">
        <v>353</v>
      </c>
      <c r="L180" s="211" t="s">
        <v>3024</v>
      </c>
      <c r="AD180" s="213"/>
    </row>
    <row r="181" spans="1:30" s="211" customFormat="1" x14ac:dyDescent="0.25">
      <c r="A181" s="211" t="s">
        <v>161</v>
      </c>
      <c r="B181" s="211">
        <v>52</v>
      </c>
      <c r="C181" s="211" t="s">
        <v>217</v>
      </c>
      <c r="D181" s="211">
        <v>210240906</v>
      </c>
      <c r="E181" s="211">
        <v>1060</v>
      </c>
      <c r="F181" s="211">
        <v>1242</v>
      </c>
      <c r="G181" s="211">
        <v>1004</v>
      </c>
      <c r="I181" s="211" t="s">
        <v>5823</v>
      </c>
      <c r="J181" s="212" t="s">
        <v>841</v>
      </c>
      <c r="K181" s="211" t="s">
        <v>353</v>
      </c>
      <c r="L181" s="211" t="s">
        <v>5865</v>
      </c>
      <c r="AD181" s="213"/>
    </row>
    <row r="182" spans="1:30" s="211" customFormat="1" x14ac:dyDescent="0.25">
      <c r="A182" s="211" t="s">
        <v>161</v>
      </c>
      <c r="B182" s="211">
        <v>52</v>
      </c>
      <c r="C182" s="211" t="s">
        <v>217</v>
      </c>
      <c r="D182" s="211">
        <v>210240963</v>
      </c>
      <c r="E182" s="211">
        <v>1060</v>
      </c>
      <c r="F182" s="211">
        <v>1274</v>
      </c>
      <c r="G182" s="211">
        <v>1004</v>
      </c>
      <c r="I182" s="211" t="s">
        <v>2800</v>
      </c>
      <c r="J182" s="212" t="s">
        <v>841</v>
      </c>
      <c r="K182" s="211" t="s">
        <v>353</v>
      </c>
      <c r="L182" s="211" t="s">
        <v>3025</v>
      </c>
      <c r="AD182" s="213"/>
    </row>
    <row r="183" spans="1:30" s="211" customFormat="1" x14ac:dyDescent="0.25">
      <c r="A183" s="211" t="s">
        <v>161</v>
      </c>
      <c r="B183" s="211">
        <v>52</v>
      </c>
      <c r="C183" s="211" t="s">
        <v>217</v>
      </c>
      <c r="D183" s="211">
        <v>210241007</v>
      </c>
      <c r="E183" s="211">
        <v>1060</v>
      </c>
      <c r="F183" s="211">
        <v>1274</v>
      </c>
      <c r="G183" s="211">
        <v>1004</v>
      </c>
      <c r="I183" s="211" t="s">
        <v>2801</v>
      </c>
      <c r="J183" s="212" t="s">
        <v>841</v>
      </c>
      <c r="K183" s="211" t="s">
        <v>353</v>
      </c>
      <c r="L183" s="211" t="s">
        <v>3026</v>
      </c>
      <c r="AD183" s="213"/>
    </row>
    <row r="184" spans="1:30" s="211" customFormat="1" x14ac:dyDescent="0.25">
      <c r="A184" s="211" t="s">
        <v>161</v>
      </c>
      <c r="B184" s="211">
        <v>52</v>
      </c>
      <c r="C184" s="211" t="s">
        <v>217</v>
      </c>
      <c r="D184" s="211">
        <v>210241059</v>
      </c>
      <c r="E184" s="211">
        <v>1060</v>
      </c>
      <c r="F184" s="211">
        <v>1220</v>
      </c>
      <c r="G184" s="211">
        <v>1004</v>
      </c>
      <c r="I184" s="211" t="s">
        <v>2802</v>
      </c>
      <c r="J184" s="212" t="s">
        <v>841</v>
      </c>
      <c r="K184" s="211" t="s">
        <v>353</v>
      </c>
      <c r="L184" s="211" t="s">
        <v>3027</v>
      </c>
      <c r="AD184" s="213"/>
    </row>
    <row r="185" spans="1:30" s="211" customFormat="1" x14ac:dyDescent="0.25">
      <c r="A185" s="211" t="s">
        <v>161</v>
      </c>
      <c r="B185" s="211">
        <v>52</v>
      </c>
      <c r="C185" s="211" t="s">
        <v>217</v>
      </c>
      <c r="D185" s="211">
        <v>210241061</v>
      </c>
      <c r="E185" s="211">
        <v>1060</v>
      </c>
      <c r="F185" s="211">
        <v>1274</v>
      </c>
      <c r="G185" s="211">
        <v>1004</v>
      </c>
      <c r="I185" s="211" t="s">
        <v>4812</v>
      </c>
      <c r="J185" s="212" t="s">
        <v>841</v>
      </c>
      <c r="K185" s="211" t="s">
        <v>353</v>
      </c>
      <c r="L185" s="211" t="s">
        <v>4837</v>
      </c>
      <c r="AD185" s="213"/>
    </row>
    <row r="186" spans="1:30" s="211" customFormat="1" x14ac:dyDescent="0.25">
      <c r="A186" s="211" t="s">
        <v>161</v>
      </c>
      <c r="B186" s="211">
        <v>52</v>
      </c>
      <c r="C186" s="211" t="s">
        <v>217</v>
      </c>
      <c r="D186" s="211">
        <v>210241114</v>
      </c>
      <c r="E186" s="211">
        <v>1060</v>
      </c>
      <c r="F186" s="211">
        <v>1274</v>
      </c>
      <c r="G186" s="211">
        <v>1004</v>
      </c>
      <c r="I186" s="211" t="s">
        <v>2803</v>
      </c>
      <c r="J186" s="212" t="s">
        <v>841</v>
      </c>
      <c r="K186" s="211" t="s">
        <v>353</v>
      </c>
      <c r="L186" s="211" t="s">
        <v>3028</v>
      </c>
      <c r="AD186" s="213"/>
    </row>
    <row r="187" spans="1:30" s="211" customFormat="1" x14ac:dyDescent="0.25">
      <c r="A187" s="211" t="s">
        <v>161</v>
      </c>
      <c r="B187" s="211">
        <v>52</v>
      </c>
      <c r="C187" s="211" t="s">
        <v>217</v>
      </c>
      <c r="D187" s="211">
        <v>210267586</v>
      </c>
      <c r="E187" s="211">
        <v>1060</v>
      </c>
      <c r="F187" s="211">
        <v>1263</v>
      </c>
      <c r="G187" s="211">
        <v>1004</v>
      </c>
      <c r="I187" s="211" t="s">
        <v>2804</v>
      </c>
      <c r="J187" s="212" t="s">
        <v>841</v>
      </c>
      <c r="K187" s="211" t="s">
        <v>353</v>
      </c>
      <c r="L187" s="211" t="s">
        <v>3029</v>
      </c>
      <c r="AD187" s="213"/>
    </row>
    <row r="188" spans="1:30" s="211" customFormat="1" x14ac:dyDescent="0.25">
      <c r="A188" s="211" t="s">
        <v>161</v>
      </c>
      <c r="B188" s="211">
        <v>52</v>
      </c>
      <c r="C188" s="211" t="s">
        <v>217</v>
      </c>
      <c r="D188" s="211">
        <v>210290372</v>
      </c>
      <c r="E188" s="211">
        <v>1060</v>
      </c>
      <c r="F188" s="211">
        <v>1242</v>
      </c>
      <c r="G188" s="211">
        <v>1004</v>
      </c>
      <c r="I188" s="211" t="s">
        <v>4425</v>
      </c>
      <c r="J188" s="212" t="s">
        <v>841</v>
      </c>
      <c r="K188" s="211" t="s">
        <v>353</v>
      </c>
      <c r="L188" s="211" t="s">
        <v>4439</v>
      </c>
      <c r="AD188" s="213"/>
    </row>
    <row r="189" spans="1:30" s="211" customFormat="1" x14ac:dyDescent="0.25">
      <c r="A189" s="211" t="s">
        <v>161</v>
      </c>
      <c r="B189" s="211">
        <v>52</v>
      </c>
      <c r="C189" s="211" t="s">
        <v>217</v>
      </c>
      <c r="D189" s="211">
        <v>210295230</v>
      </c>
      <c r="E189" s="211">
        <v>1020</v>
      </c>
      <c r="F189" s="211">
        <v>1122</v>
      </c>
      <c r="G189" s="211">
        <v>1004</v>
      </c>
      <c r="I189" s="211" t="s">
        <v>2805</v>
      </c>
      <c r="J189" s="212" t="s">
        <v>841</v>
      </c>
      <c r="K189" s="211" t="s">
        <v>353</v>
      </c>
      <c r="L189" s="211" t="s">
        <v>3030</v>
      </c>
      <c r="AD189" s="213"/>
    </row>
    <row r="190" spans="1:30" s="211" customFormat="1" x14ac:dyDescent="0.25">
      <c r="A190" s="211" t="s">
        <v>161</v>
      </c>
      <c r="B190" s="211">
        <v>53</v>
      </c>
      <c r="C190" s="211" t="s">
        <v>218</v>
      </c>
      <c r="D190" s="211">
        <v>15350</v>
      </c>
      <c r="E190" s="211">
        <v>1020</v>
      </c>
      <c r="F190" s="211">
        <v>1121</v>
      </c>
      <c r="G190" s="211">
        <v>1004</v>
      </c>
      <c r="I190" s="211" t="s">
        <v>2806</v>
      </c>
      <c r="J190" s="212" t="s">
        <v>841</v>
      </c>
      <c r="K190" s="211" t="s">
        <v>842</v>
      </c>
      <c r="L190" s="211" t="s">
        <v>3207</v>
      </c>
      <c r="AD190" s="213"/>
    </row>
    <row r="191" spans="1:30" s="211" customFormat="1" x14ac:dyDescent="0.25">
      <c r="A191" s="211" t="s">
        <v>161</v>
      </c>
      <c r="B191" s="211">
        <v>53</v>
      </c>
      <c r="C191" s="211" t="s">
        <v>218</v>
      </c>
      <c r="D191" s="211">
        <v>16609</v>
      </c>
      <c r="E191" s="211">
        <v>1020</v>
      </c>
      <c r="F191" s="211">
        <v>1110</v>
      </c>
      <c r="G191" s="211">
        <v>1004</v>
      </c>
      <c r="I191" s="211" t="s">
        <v>2807</v>
      </c>
      <c r="J191" s="212" t="s">
        <v>841</v>
      </c>
      <c r="K191" s="211" t="s">
        <v>353</v>
      </c>
      <c r="L191" s="211" t="s">
        <v>3031</v>
      </c>
      <c r="AD191" s="213"/>
    </row>
    <row r="192" spans="1:30" s="211" customFormat="1" x14ac:dyDescent="0.25">
      <c r="A192" s="211" t="s">
        <v>161</v>
      </c>
      <c r="B192" s="211">
        <v>53</v>
      </c>
      <c r="C192" s="211" t="s">
        <v>218</v>
      </c>
      <c r="D192" s="211">
        <v>16610</v>
      </c>
      <c r="E192" s="211">
        <v>1020</v>
      </c>
      <c r="F192" s="211">
        <v>1110</v>
      </c>
      <c r="G192" s="211">
        <v>1004</v>
      </c>
      <c r="I192" s="211" t="s">
        <v>2808</v>
      </c>
      <c r="J192" s="212" t="s">
        <v>841</v>
      </c>
      <c r="K192" s="211" t="s">
        <v>353</v>
      </c>
      <c r="L192" s="211" t="s">
        <v>3032</v>
      </c>
      <c r="AD192" s="213"/>
    </row>
    <row r="193" spans="1:30" s="211" customFormat="1" x14ac:dyDescent="0.25">
      <c r="A193" s="211" t="s">
        <v>161</v>
      </c>
      <c r="B193" s="211">
        <v>53</v>
      </c>
      <c r="C193" s="211" t="s">
        <v>218</v>
      </c>
      <c r="D193" s="211">
        <v>16617</v>
      </c>
      <c r="E193" s="211">
        <v>1040</v>
      </c>
      <c r="G193" s="211">
        <v>1004</v>
      </c>
      <c r="I193" s="211" t="s">
        <v>2809</v>
      </c>
      <c r="J193" s="212" t="s">
        <v>841</v>
      </c>
      <c r="K193" s="211" t="s">
        <v>353</v>
      </c>
      <c r="L193" s="211" t="s">
        <v>3033</v>
      </c>
      <c r="AD193" s="213"/>
    </row>
    <row r="194" spans="1:30" s="211" customFormat="1" x14ac:dyDescent="0.25">
      <c r="A194" s="211" t="s">
        <v>161</v>
      </c>
      <c r="B194" s="211">
        <v>53</v>
      </c>
      <c r="C194" s="211" t="s">
        <v>218</v>
      </c>
      <c r="D194" s="211">
        <v>191968318</v>
      </c>
      <c r="E194" s="211">
        <v>1080</v>
      </c>
      <c r="F194" s="211">
        <v>1252</v>
      </c>
      <c r="G194" s="211">
        <v>1004</v>
      </c>
      <c r="I194" s="211" t="s">
        <v>5625</v>
      </c>
      <c r="J194" s="212" t="s">
        <v>841</v>
      </c>
      <c r="K194" s="211" t="s">
        <v>353</v>
      </c>
      <c r="L194" s="211" t="s">
        <v>5633</v>
      </c>
      <c r="AD194" s="213"/>
    </row>
    <row r="195" spans="1:30" s="211" customFormat="1" x14ac:dyDescent="0.25">
      <c r="A195" s="211" t="s">
        <v>161</v>
      </c>
      <c r="B195" s="211">
        <v>53</v>
      </c>
      <c r="C195" s="211" t="s">
        <v>218</v>
      </c>
      <c r="D195" s="211">
        <v>191971846</v>
      </c>
      <c r="E195" s="211">
        <v>1060</v>
      </c>
      <c r="F195" s="211">
        <v>1263</v>
      </c>
      <c r="G195" s="211">
        <v>1004</v>
      </c>
      <c r="I195" s="211" t="s">
        <v>2810</v>
      </c>
      <c r="J195" s="212" t="s">
        <v>841</v>
      </c>
      <c r="K195" s="211" t="s">
        <v>842</v>
      </c>
      <c r="L195" s="211" t="s">
        <v>3208</v>
      </c>
      <c r="AD195" s="213"/>
    </row>
    <row r="196" spans="1:30" s="211" customFormat="1" x14ac:dyDescent="0.25">
      <c r="A196" s="211" t="s">
        <v>161</v>
      </c>
      <c r="B196" s="211">
        <v>53</v>
      </c>
      <c r="C196" s="211" t="s">
        <v>218</v>
      </c>
      <c r="D196" s="211">
        <v>191974466</v>
      </c>
      <c r="E196" s="211">
        <v>1080</v>
      </c>
      <c r="F196" s="211">
        <v>1274</v>
      </c>
      <c r="G196" s="211">
        <v>1004</v>
      </c>
      <c r="I196" s="211" t="s">
        <v>6356</v>
      </c>
      <c r="J196" s="212" t="s">
        <v>841</v>
      </c>
      <c r="K196" s="211" t="s">
        <v>353</v>
      </c>
      <c r="L196" s="211" t="s">
        <v>6392</v>
      </c>
      <c r="AD196" s="213"/>
    </row>
    <row r="197" spans="1:30" s="211" customFormat="1" x14ac:dyDescent="0.25">
      <c r="A197" s="211" t="s">
        <v>161</v>
      </c>
      <c r="B197" s="211">
        <v>53</v>
      </c>
      <c r="C197" s="211" t="s">
        <v>218</v>
      </c>
      <c r="D197" s="211">
        <v>191979035</v>
      </c>
      <c r="E197" s="211">
        <v>1080</v>
      </c>
      <c r="F197" s="211">
        <v>1242</v>
      </c>
      <c r="G197" s="211">
        <v>1004</v>
      </c>
      <c r="I197" s="211" t="s">
        <v>5698</v>
      </c>
      <c r="J197" s="212" t="s">
        <v>841</v>
      </c>
      <c r="K197" s="211" t="s">
        <v>842</v>
      </c>
      <c r="L197" s="211" t="s">
        <v>5725</v>
      </c>
      <c r="AD197" s="213"/>
    </row>
    <row r="198" spans="1:30" s="211" customFormat="1" x14ac:dyDescent="0.25">
      <c r="A198" s="211" t="s">
        <v>161</v>
      </c>
      <c r="B198" s="211">
        <v>53</v>
      </c>
      <c r="C198" s="211" t="s">
        <v>218</v>
      </c>
      <c r="D198" s="211">
        <v>191997349</v>
      </c>
      <c r="E198" s="211">
        <v>1020</v>
      </c>
      <c r="F198" s="211">
        <v>1110</v>
      </c>
      <c r="G198" s="211">
        <v>1003</v>
      </c>
      <c r="I198" s="211" t="s">
        <v>5975</v>
      </c>
      <c r="J198" s="212" t="s">
        <v>841</v>
      </c>
      <c r="K198" s="211" t="s">
        <v>353</v>
      </c>
      <c r="L198" s="211" t="s">
        <v>5979</v>
      </c>
      <c r="AD198" s="213"/>
    </row>
    <row r="199" spans="1:30" s="211" customFormat="1" x14ac:dyDescent="0.25">
      <c r="A199" s="211" t="s">
        <v>161</v>
      </c>
      <c r="B199" s="211">
        <v>53</v>
      </c>
      <c r="C199" s="211" t="s">
        <v>218</v>
      </c>
      <c r="D199" s="211">
        <v>191997350</v>
      </c>
      <c r="E199" s="211">
        <v>1020</v>
      </c>
      <c r="F199" s="211">
        <v>1110</v>
      </c>
      <c r="G199" s="211">
        <v>1003</v>
      </c>
      <c r="I199" s="211" t="s">
        <v>5976</v>
      </c>
      <c r="J199" s="212" t="s">
        <v>841</v>
      </c>
      <c r="K199" s="211" t="s">
        <v>353</v>
      </c>
      <c r="L199" s="211" t="s">
        <v>5980</v>
      </c>
      <c r="AD199" s="213"/>
    </row>
    <row r="200" spans="1:30" s="211" customFormat="1" x14ac:dyDescent="0.25">
      <c r="A200" s="211" t="s">
        <v>161</v>
      </c>
      <c r="B200" s="211">
        <v>53</v>
      </c>
      <c r="C200" s="211" t="s">
        <v>218</v>
      </c>
      <c r="D200" s="211">
        <v>192000270</v>
      </c>
      <c r="E200" s="211">
        <v>1060</v>
      </c>
      <c r="F200" s="211">
        <v>1274</v>
      </c>
      <c r="G200" s="211">
        <v>1004</v>
      </c>
      <c r="I200" s="211" t="s">
        <v>6187</v>
      </c>
      <c r="J200" s="212" t="s">
        <v>841</v>
      </c>
      <c r="K200" s="211" t="s">
        <v>353</v>
      </c>
      <c r="L200" s="211" t="s">
        <v>6224</v>
      </c>
      <c r="AD200" s="213"/>
    </row>
    <row r="201" spans="1:30" s="211" customFormat="1" x14ac:dyDescent="0.25">
      <c r="A201" s="211" t="s">
        <v>161</v>
      </c>
      <c r="B201" s="211">
        <v>53</v>
      </c>
      <c r="C201" s="211" t="s">
        <v>218</v>
      </c>
      <c r="D201" s="211">
        <v>192010060</v>
      </c>
      <c r="E201" s="211">
        <v>1020</v>
      </c>
      <c r="F201" s="211">
        <v>1122</v>
      </c>
      <c r="G201" s="211">
        <v>1003</v>
      </c>
      <c r="I201" s="211" t="s">
        <v>5266</v>
      </c>
      <c r="J201" s="212" t="s">
        <v>841</v>
      </c>
      <c r="K201" s="211" t="s">
        <v>355</v>
      </c>
      <c r="L201" s="211" t="s">
        <v>5284</v>
      </c>
      <c r="AD201" s="213"/>
    </row>
    <row r="202" spans="1:30" s="211" customFormat="1" x14ac:dyDescent="0.25">
      <c r="A202" s="211" t="s">
        <v>161</v>
      </c>
      <c r="B202" s="211">
        <v>53</v>
      </c>
      <c r="C202" s="211" t="s">
        <v>218</v>
      </c>
      <c r="D202" s="211">
        <v>192044389</v>
      </c>
      <c r="E202" s="211">
        <v>1080</v>
      </c>
      <c r="F202" s="211">
        <v>1252</v>
      </c>
      <c r="G202" s="211">
        <v>1004</v>
      </c>
      <c r="I202" s="211" t="s">
        <v>6007</v>
      </c>
      <c r="J202" s="212" t="s">
        <v>841</v>
      </c>
      <c r="K202" s="211" t="s">
        <v>353</v>
      </c>
      <c r="L202" s="211" t="s">
        <v>6049</v>
      </c>
      <c r="AD202" s="213"/>
    </row>
    <row r="203" spans="1:30" s="211" customFormat="1" x14ac:dyDescent="0.25">
      <c r="A203" s="211" t="s">
        <v>161</v>
      </c>
      <c r="B203" s="211">
        <v>53</v>
      </c>
      <c r="C203" s="211" t="s">
        <v>218</v>
      </c>
      <c r="D203" s="211">
        <v>192044511</v>
      </c>
      <c r="E203" s="211">
        <v>1080</v>
      </c>
      <c r="F203" s="211">
        <v>1274</v>
      </c>
      <c r="G203" s="211">
        <v>1004</v>
      </c>
      <c r="I203" s="211" t="s">
        <v>6008</v>
      </c>
      <c r="J203" s="212" t="s">
        <v>841</v>
      </c>
      <c r="K203" s="211" t="s">
        <v>842</v>
      </c>
      <c r="L203" s="211" t="s">
        <v>6071</v>
      </c>
      <c r="AD203" s="213"/>
    </row>
    <row r="204" spans="1:30" s="211" customFormat="1" x14ac:dyDescent="0.25">
      <c r="A204" s="211" t="s">
        <v>161</v>
      </c>
      <c r="B204" s="211">
        <v>53</v>
      </c>
      <c r="C204" s="211" t="s">
        <v>218</v>
      </c>
      <c r="D204" s="211">
        <v>192044672</v>
      </c>
      <c r="E204" s="211">
        <v>1020</v>
      </c>
      <c r="F204" s="211">
        <v>1110</v>
      </c>
      <c r="G204" s="211">
        <v>1004</v>
      </c>
      <c r="I204" s="211" t="s">
        <v>6009</v>
      </c>
      <c r="J204" s="212" t="s">
        <v>841</v>
      </c>
      <c r="K204" s="211" t="s">
        <v>842</v>
      </c>
      <c r="L204" s="211" t="s">
        <v>6072</v>
      </c>
      <c r="AD204" s="213"/>
    </row>
    <row r="205" spans="1:30" s="211" customFormat="1" x14ac:dyDescent="0.25">
      <c r="A205" s="211" t="s">
        <v>161</v>
      </c>
      <c r="B205" s="211">
        <v>53</v>
      </c>
      <c r="C205" s="211" t="s">
        <v>218</v>
      </c>
      <c r="D205" s="211">
        <v>192045255</v>
      </c>
      <c r="E205" s="211">
        <v>1060</v>
      </c>
      <c r="F205" s="211">
        <v>1263</v>
      </c>
      <c r="G205" s="211">
        <v>1004</v>
      </c>
      <c r="I205" s="211" t="s">
        <v>6079</v>
      </c>
      <c r="J205" s="212" t="s">
        <v>841</v>
      </c>
      <c r="K205" s="211" t="s">
        <v>353</v>
      </c>
      <c r="L205" s="211" t="s">
        <v>6117</v>
      </c>
      <c r="AD205" s="213"/>
    </row>
    <row r="206" spans="1:30" s="211" customFormat="1" x14ac:dyDescent="0.25">
      <c r="A206" s="211" t="s">
        <v>161</v>
      </c>
      <c r="B206" s="211">
        <v>53</v>
      </c>
      <c r="C206" s="211" t="s">
        <v>218</v>
      </c>
      <c r="D206" s="211">
        <v>192052351</v>
      </c>
      <c r="E206" s="211">
        <v>1020</v>
      </c>
      <c r="F206" s="211">
        <v>1122</v>
      </c>
      <c r="G206" s="211">
        <v>1004</v>
      </c>
      <c r="I206" s="211" t="s">
        <v>6865</v>
      </c>
      <c r="J206" s="212" t="s">
        <v>841</v>
      </c>
      <c r="K206" s="211" t="s">
        <v>842</v>
      </c>
      <c r="L206" s="211" t="s">
        <v>6945</v>
      </c>
      <c r="AD206" s="213"/>
    </row>
    <row r="207" spans="1:30" s="211" customFormat="1" x14ac:dyDescent="0.25">
      <c r="A207" s="211" t="s">
        <v>161</v>
      </c>
      <c r="B207" s="211">
        <v>53</v>
      </c>
      <c r="C207" s="211" t="s">
        <v>218</v>
      </c>
      <c r="D207" s="211">
        <v>201000830</v>
      </c>
      <c r="E207" s="211">
        <v>1030</v>
      </c>
      <c r="F207" s="211">
        <v>1122</v>
      </c>
      <c r="G207" s="211">
        <v>1004</v>
      </c>
      <c r="I207" s="211" t="s">
        <v>2811</v>
      </c>
      <c r="J207" s="212" t="s">
        <v>841</v>
      </c>
      <c r="K207" s="211" t="s">
        <v>842</v>
      </c>
      <c r="L207" s="211" t="s">
        <v>3209</v>
      </c>
      <c r="AD207" s="213"/>
    </row>
    <row r="208" spans="1:30" s="211" customFormat="1" x14ac:dyDescent="0.25">
      <c r="A208" s="211" t="s">
        <v>161</v>
      </c>
      <c r="B208" s="211">
        <v>53</v>
      </c>
      <c r="C208" s="211" t="s">
        <v>218</v>
      </c>
      <c r="D208" s="211">
        <v>201001469</v>
      </c>
      <c r="E208" s="211">
        <v>1030</v>
      </c>
      <c r="F208" s="211">
        <v>1122</v>
      </c>
      <c r="G208" s="211">
        <v>1004</v>
      </c>
      <c r="I208" s="211" t="s">
        <v>2812</v>
      </c>
      <c r="J208" s="212" t="s">
        <v>841</v>
      </c>
      <c r="K208" s="211" t="s">
        <v>842</v>
      </c>
      <c r="L208" s="211" t="s">
        <v>3210</v>
      </c>
      <c r="AD208" s="213"/>
    </row>
    <row r="209" spans="1:30" s="211" customFormat="1" x14ac:dyDescent="0.25">
      <c r="A209" s="211" t="s">
        <v>161</v>
      </c>
      <c r="B209" s="211">
        <v>53</v>
      </c>
      <c r="C209" s="211" t="s">
        <v>218</v>
      </c>
      <c r="D209" s="211">
        <v>210200369</v>
      </c>
      <c r="E209" s="211">
        <v>1020</v>
      </c>
      <c r="F209" s="211">
        <v>1110</v>
      </c>
      <c r="G209" s="211">
        <v>1004</v>
      </c>
      <c r="I209" s="211" t="s">
        <v>2813</v>
      </c>
      <c r="J209" s="212" t="s">
        <v>841</v>
      </c>
      <c r="K209" s="211" t="s">
        <v>842</v>
      </c>
      <c r="L209" s="211" t="s">
        <v>3211</v>
      </c>
      <c r="AD209" s="213"/>
    </row>
    <row r="210" spans="1:30" s="211" customFormat="1" x14ac:dyDescent="0.25">
      <c r="A210" s="211" t="s">
        <v>161</v>
      </c>
      <c r="B210" s="211">
        <v>53</v>
      </c>
      <c r="C210" s="211" t="s">
        <v>218</v>
      </c>
      <c r="D210" s="211">
        <v>210211309</v>
      </c>
      <c r="E210" s="211">
        <v>1060</v>
      </c>
      <c r="G210" s="211">
        <v>1004</v>
      </c>
      <c r="I210" s="211" t="s">
        <v>2814</v>
      </c>
      <c r="J210" s="212" t="s">
        <v>841</v>
      </c>
      <c r="K210" s="211" t="s">
        <v>353</v>
      </c>
      <c r="L210" s="211" t="s">
        <v>3034</v>
      </c>
      <c r="AD210" s="213"/>
    </row>
    <row r="211" spans="1:30" s="211" customFormat="1" x14ac:dyDescent="0.25">
      <c r="A211" s="211" t="s">
        <v>161</v>
      </c>
      <c r="B211" s="211">
        <v>53</v>
      </c>
      <c r="C211" s="211" t="s">
        <v>218</v>
      </c>
      <c r="D211" s="211">
        <v>210211328</v>
      </c>
      <c r="E211" s="211">
        <v>1060</v>
      </c>
      <c r="F211" s="211">
        <v>1252</v>
      </c>
      <c r="G211" s="211">
        <v>1004</v>
      </c>
      <c r="I211" s="211" t="s">
        <v>6251</v>
      </c>
      <c r="J211" s="212" t="s">
        <v>841</v>
      </c>
      <c r="K211" s="211" t="s">
        <v>353</v>
      </c>
      <c r="L211" s="211" t="s">
        <v>6279</v>
      </c>
      <c r="AD211" s="213"/>
    </row>
    <row r="212" spans="1:30" s="211" customFormat="1" x14ac:dyDescent="0.25">
      <c r="A212" s="211" t="s">
        <v>161</v>
      </c>
      <c r="B212" s="211">
        <v>53</v>
      </c>
      <c r="C212" s="211" t="s">
        <v>218</v>
      </c>
      <c r="D212" s="211">
        <v>210211445</v>
      </c>
      <c r="E212" s="211">
        <v>1060</v>
      </c>
      <c r="F212" s="211">
        <v>1274</v>
      </c>
      <c r="G212" s="211">
        <v>1004</v>
      </c>
      <c r="I212" s="211" t="s">
        <v>4301</v>
      </c>
      <c r="J212" s="212" t="s">
        <v>841</v>
      </c>
      <c r="K212" s="211" t="s">
        <v>353</v>
      </c>
      <c r="L212" s="211" t="s">
        <v>4324</v>
      </c>
      <c r="AD212" s="213"/>
    </row>
    <row r="213" spans="1:30" s="211" customFormat="1" x14ac:dyDescent="0.25">
      <c r="A213" s="211" t="s">
        <v>161</v>
      </c>
      <c r="B213" s="211">
        <v>53</v>
      </c>
      <c r="C213" s="211" t="s">
        <v>218</v>
      </c>
      <c r="D213" s="211">
        <v>210211621</v>
      </c>
      <c r="E213" s="211">
        <v>1060</v>
      </c>
      <c r="F213" s="211">
        <v>1274</v>
      </c>
      <c r="G213" s="211">
        <v>1004</v>
      </c>
      <c r="I213" s="211" t="s">
        <v>4886</v>
      </c>
      <c r="J213" s="212" t="s">
        <v>841</v>
      </c>
      <c r="K213" s="211" t="s">
        <v>353</v>
      </c>
      <c r="L213" s="211" t="s">
        <v>3035</v>
      </c>
      <c r="AD213" s="213"/>
    </row>
    <row r="214" spans="1:30" s="211" customFormat="1" x14ac:dyDescent="0.25">
      <c r="A214" s="211" t="s">
        <v>161</v>
      </c>
      <c r="B214" s="211">
        <v>53</v>
      </c>
      <c r="C214" s="211" t="s">
        <v>218</v>
      </c>
      <c r="D214" s="211">
        <v>210211747</v>
      </c>
      <c r="E214" s="211">
        <v>1060</v>
      </c>
      <c r="G214" s="211">
        <v>1004</v>
      </c>
      <c r="I214" s="211" t="s">
        <v>5202</v>
      </c>
      <c r="J214" s="212" t="s">
        <v>841</v>
      </c>
      <c r="K214" s="211" t="s">
        <v>353</v>
      </c>
      <c r="L214" s="211" t="s">
        <v>5230</v>
      </c>
      <c r="AD214" s="213"/>
    </row>
    <row r="215" spans="1:30" s="211" customFormat="1" x14ac:dyDescent="0.25">
      <c r="A215" s="211" t="s">
        <v>161</v>
      </c>
      <c r="B215" s="211">
        <v>53</v>
      </c>
      <c r="C215" s="211" t="s">
        <v>218</v>
      </c>
      <c r="D215" s="211">
        <v>210213490</v>
      </c>
      <c r="E215" s="211">
        <v>1060</v>
      </c>
      <c r="G215" s="211">
        <v>1004</v>
      </c>
      <c r="I215" s="211" t="s">
        <v>4153</v>
      </c>
      <c r="J215" s="212" t="s">
        <v>841</v>
      </c>
      <c r="K215" s="211" t="s">
        <v>353</v>
      </c>
      <c r="L215" s="211" t="s">
        <v>4167</v>
      </c>
      <c r="AD215" s="213"/>
    </row>
    <row r="216" spans="1:30" s="211" customFormat="1" x14ac:dyDescent="0.25">
      <c r="A216" s="211" t="s">
        <v>161</v>
      </c>
      <c r="B216" s="211">
        <v>53</v>
      </c>
      <c r="C216" s="211" t="s">
        <v>218</v>
      </c>
      <c r="D216" s="211">
        <v>210213540</v>
      </c>
      <c r="E216" s="211">
        <v>1080</v>
      </c>
      <c r="G216" s="211">
        <v>1004</v>
      </c>
      <c r="I216" s="211" t="s">
        <v>2815</v>
      </c>
      <c r="J216" s="212" t="s">
        <v>841</v>
      </c>
      <c r="K216" s="211" t="s">
        <v>353</v>
      </c>
      <c r="L216" s="211" t="s">
        <v>3036</v>
      </c>
      <c r="AD216" s="213"/>
    </row>
    <row r="217" spans="1:30" s="211" customFormat="1" x14ac:dyDescent="0.25">
      <c r="A217" s="211" t="s">
        <v>161</v>
      </c>
      <c r="B217" s="211">
        <v>53</v>
      </c>
      <c r="C217" s="211" t="s">
        <v>218</v>
      </c>
      <c r="D217" s="211">
        <v>210279511</v>
      </c>
      <c r="E217" s="211">
        <v>1060</v>
      </c>
      <c r="F217" s="211">
        <v>1274</v>
      </c>
      <c r="G217" s="211">
        <v>1004</v>
      </c>
      <c r="I217" s="211" t="s">
        <v>2816</v>
      </c>
      <c r="J217" s="212" t="s">
        <v>841</v>
      </c>
      <c r="K217" s="211" t="s">
        <v>353</v>
      </c>
      <c r="L217" s="211" t="s">
        <v>3037</v>
      </c>
      <c r="AD217" s="213"/>
    </row>
    <row r="218" spans="1:30" s="211" customFormat="1" x14ac:dyDescent="0.25">
      <c r="A218" s="211" t="s">
        <v>161</v>
      </c>
      <c r="B218" s="211">
        <v>53</v>
      </c>
      <c r="C218" s="211" t="s">
        <v>218</v>
      </c>
      <c r="D218" s="211">
        <v>210279563</v>
      </c>
      <c r="E218" s="211">
        <v>1060</v>
      </c>
      <c r="F218" s="211">
        <v>1274</v>
      </c>
      <c r="G218" s="211">
        <v>1004</v>
      </c>
      <c r="I218" s="211" t="s">
        <v>6252</v>
      </c>
      <c r="J218" s="212" t="s">
        <v>841</v>
      </c>
      <c r="K218" s="211" t="s">
        <v>353</v>
      </c>
      <c r="L218" s="211" t="s">
        <v>6280</v>
      </c>
      <c r="AD218" s="213"/>
    </row>
    <row r="219" spans="1:30" s="211" customFormat="1" x14ac:dyDescent="0.25">
      <c r="A219" s="211" t="s">
        <v>161</v>
      </c>
      <c r="B219" s="211">
        <v>53</v>
      </c>
      <c r="C219" s="211" t="s">
        <v>218</v>
      </c>
      <c r="D219" s="211">
        <v>210279567</v>
      </c>
      <c r="E219" s="211">
        <v>1060</v>
      </c>
      <c r="F219" s="211">
        <v>1274</v>
      </c>
      <c r="G219" s="211">
        <v>1004</v>
      </c>
      <c r="I219" s="211" t="s">
        <v>6253</v>
      </c>
      <c r="J219" s="212" t="s">
        <v>841</v>
      </c>
      <c r="K219" s="211" t="s">
        <v>353</v>
      </c>
      <c r="L219" s="211" t="s">
        <v>6281</v>
      </c>
      <c r="AD219" s="213"/>
    </row>
    <row r="220" spans="1:30" s="211" customFormat="1" x14ac:dyDescent="0.25">
      <c r="A220" s="211" t="s">
        <v>161</v>
      </c>
      <c r="B220" s="211">
        <v>53</v>
      </c>
      <c r="C220" s="211" t="s">
        <v>218</v>
      </c>
      <c r="D220" s="211">
        <v>210279596</v>
      </c>
      <c r="E220" s="211">
        <v>1060</v>
      </c>
      <c r="F220" s="211">
        <v>1274</v>
      </c>
      <c r="G220" s="211">
        <v>1004</v>
      </c>
      <c r="I220" s="211" t="s">
        <v>4302</v>
      </c>
      <c r="J220" s="212" t="s">
        <v>841</v>
      </c>
      <c r="K220" s="211" t="s">
        <v>842</v>
      </c>
      <c r="L220" s="211" t="s">
        <v>4332</v>
      </c>
      <c r="AD220" s="213"/>
    </row>
    <row r="221" spans="1:30" s="211" customFormat="1" x14ac:dyDescent="0.25">
      <c r="A221" s="211" t="s">
        <v>161</v>
      </c>
      <c r="B221" s="211">
        <v>53</v>
      </c>
      <c r="C221" s="211" t="s">
        <v>218</v>
      </c>
      <c r="D221" s="211">
        <v>210294010</v>
      </c>
      <c r="E221" s="211">
        <v>1020</v>
      </c>
      <c r="F221" s="211">
        <v>1122</v>
      </c>
      <c r="G221" s="211">
        <v>1004</v>
      </c>
      <c r="I221" s="211" t="s">
        <v>6138</v>
      </c>
      <c r="J221" s="212" t="s">
        <v>841</v>
      </c>
      <c r="K221" s="211" t="s">
        <v>353</v>
      </c>
      <c r="L221" s="211" t="s">
        <v>6163</v>
      </c>
      <c r="AD221" s="213"/>
    </row>
    <row r="222" spans="1:30" s="211" customFormat="1" x14ac:dyDescent="0.25">
      <c r="A222" s="211" t="s">
        <v>161</v>
      </c>
      <c r="B222" s="211">
        <v>53</v>
      </c>
      <c r="C222" s="211" t="s">
        <v>218</v>
      </c>
      <c r="D222" s="211">
        <v>210295031</v>
      </c>
      <c r="E222" s="211">
        <v>1020</v>
      </c>
      <c r="F222" s="211">
        <v>1122</v>
      </c>
      <c r="G222" s="211">
        <v>1004</v>
      </c>
      <c r="I222" s="211" t="s">
        <v>2817</v>
      </c>
      <c r="J222" s="212" t="s">
        <v>841</v>
      </c>
      <c r="K222" s="211" t="s">
        <v>353</v>
      </c>
      <c r="L222" s="211" t="s">
        <v>3038</v>
      </c>
      <c r="AD222" s="213"/>
    </row>
    <row r="223" spans="1:30" s="211" customFormat="1" x14ac:dyDescent="0.25">
      <c r="A223" s="211" t="s">
        <v>161</v>
      </c>
      <c r="B223" s="211">
        <v>53</v>
      </c>
      <c r="C223" s="211" t="s">
        <v>218</v>
      </c>
      <c r="D223" s="211">
        <v>210295044</v>
      </c>
      <c r="E223" s="211">
        <v>1020</v>
      </c>
      <c r="F223" s="211">
        <v>1122</v>
      </c>
      <c r="G223" s="211">
        <v>1004</v>
      </c>
      <c r="I223" s="211" t="s">
        <v>4261</v>
      </c>
      <c r="J223" s="212" t="s">
        <v>841</v>
      </c>
      <c r="K223" s="211" t="s">
        <v>355</v>
      </c>
      <c r="L223" s="211" t="s">
        <v>4271</v>
      </c>
      <c r="AD223" s="213"/>
    </row>
    <row r="224" spans="1:30" s="211" customFormat="1" x14ac:dyDescent="0.25">
      <c r="A224" s="211" t="s">
        <v>161</v>
      </c>
      <c r="B224" s="211">
        <v>53</v>
      </c>
      <c r="C224" s="211" t="s">
        <v>218</v>
      </c>
      <c r="D224" s="211">
        <v>210295655</v>
      </c>
      <c r="E224" s="211">
        <v>1020</v>
      </c>
      <c r="F224" s="211">
        <v>1122</v>
      </c>
      <c r="G224" s="211">
        <v>1004</v>
      </c>
      <c r="I224" s="211" t="s">
        <v>4217</v>
      </c>
      <c r="J224" s="212" t="s">
        <v>841</v>
      </c>
      <c r="K224" s="211" t="s">
        <v>353</v>
      </c>
      <c r="L224" s="211" t="s">
        <v>4230</v>
      </c>
      <c r="AD224" s="213"/>
    </row>
    <row r="225" spans="1:30" s="211" customFormat="1" x14ac:dyDescent="0.25">
      <c r="A225" s="211" t="s">
        <v>161</v>
      </c>
      <c r="B225" s="211">
        <v>53</v>
      </c>
      <c r="C225" s="211" t="s">
        <v>218</v>
      </c>
      <c r="D225" s="211">
        <v>210298137</v>
      </c>
      <c r="E225" s="211">
        <v>1080</v>
      </c>
      <c r="F225" s="211">
        <v>1274</v>
      </c>
      <c r="G225" s="211">
        <v>1004</v>
      </c>
      <c r="I225" s="211" t="s">
        <v>2818</v>
      </c>
      <c r="J225" s="212" t="s">
        <v>841</v>
      </c>
      <c r="K225" s="211" t="s">
        <v>842</v>
      </c>
      <c r="L225" s="211" t="s">
        <v>3212</v>
      </c>
      <c r="AD225" s="213"/>
    </row>
    <row r="226" spans="1:30" s="211" customFormat="1" x14ac:dyDescent="0.25">
      <c r="A226" s="211" t="s">
        <v>161</v>
      </c>
      <c r="B226" s="211">
        <v>53</v>
      </c>
      <c r="C226" s="211" t="s">
        <v>218</v>
      </c>
      <c r="D226" s="211">
        <v>210298289</v>
      </c>
      <c r="E226" s="211">
        <v>1020</v>
      </c>
      <c r="F226" s="211">
        <v>1122</v>
      </c>
      <c r="G226" s="211">
        <v>1004</v>
      </c>
      <c r="I226" s="211" t="s">
        <v>5435</v>
      </c>
      <c r="J226" s="212" t="s">
        <v>841</v>
      </c>
      <c r="K226" s="211" t="s">
        <v>353</v>
      </c>
      <c r="L226" s="211" t="s">
        <v>5456</v>
      </c>
      <c r="AD226" s="213"/>
    </row>
    <row r="227" spans="1:30" s="211" customFormat="1" x14ac:dyDescent="0.25">
      <c r="A227" s="211" t="s">
        <v>161</v>
      </c>
      <c r="B227" s="211">
        <v>54</v>
      </c>
      <c r="C227" s="211" t="s">
        <v>219</v>
      </c>
      <c r="D227" s="211">
        <v>16993</v>
      </c>
      <c r="E227" s="211">
        <v>1020</v>
      </c>
      <c r="F227" s="211">
        <v>1110</v>
      </c>
      <c r="G227" s="211">
        <v>1004</v>
      </c>
      <c r="I227" s="211" t="s">
        <v>4702</v>
      </c>
      <c r="J227" s="212" t="s">
        <v>841</v>
      </c>
      <c r="K227" s="211" t="s">
        <v>355</v>
      </c>
      <c r="L227" s="211" t="s">
        <v>4719</v>
      </c>
      <c r="AD227" s="213"/>
    </row>
    <row r="228" spans="1:30" s="211" customFormat="1" x14ac:dyDescent="0.25">
      <c r="A228" s="211" t="s">
        <v>161</v>
      </c>
      <c r="B228" s="211">
        <v>54</v>
      </c>
      <c r="C228" s="211" t="s">
        <v>219</v>
      </c>
      <c r="D228" s="211">
        <v>17066</v>
      </c>
      <c r="E228" s="211">
        <v>1020</v>
      </c>
      <c r="F228" s="211">
        <v>1122</v>
      </c>
      <c r="G228" s="211">
        <v>1004</v>
      </c>
      <c r="I228" s="211" t="s">
        <v>6866</v>
      </c>
      <c r="J228" s="212" t="s">
        <v>841</v>
      </c>
      <c r="K228" s="211" t="s">
        <v>355</v>
      </c>
      <c r="L228" s="211" t="s">
        <v>6908</v>
      </c>
      <c r="AD228" s="213"/>
    </row>
    <row r="229" spans="1:30" s="211" customFormat="1" x14ac:dyDescent="0.25">
      <c r="A229" s="211" t="s">
        <v>161</v>
      </c>
      <c r="B229" s="211">
        <v>54</v>
      </c>
      <c r="C229" s="211" t="s">
        <v>219</v>
      </c>
      <c r="D229" s="211">
        <v>17132</v>
      </c>
      <c r="E229" s="211">
        <v>1020</v>
      </c>
      <c r="F229" s="211">
        <v>1110</v>
      </c>
      <c r="G229" s="211">
        <v>1004</v>
      </c>
      <c r="I229" s="211" t="s">
        <v>6745</v>
      </c>
      <c r="J229" s="212" t="s">
        <v>841</v>
      </c>
      <c r="K229" s="211" t="s">
        <v>842</v>
      </c>
      <c r="L229" s="211" t="s">
        <v>6822</v>
      </c>
      <c r="AD229" s="213"/>
    </row>
    <row r="230" spans="1:30" s="211" customFormat="1" x14ac:dyDescent="0.25">
      <c r="A230" s="211" t="s">
        <v>161</v>
      </c>
      <c r="B230" s="211">
        <v>54</v>
      </c>
      <c r="C230" s="211" t="s">
        <v>219</v>
      </c>
      <c r="D230" s="211">
        <v>17184</v>
      </c>
      <c r="E230" s="211">
        <v>1020</v>
      </c>
      <c r="F230" s="211">
        <v>1110</v>
      </c>
      <c r="G230" s="211">
        <v>1004</v>
      </c>
      <c r="I230" s="211" t="s">
        <v>3248</v>
      </c>
      <c r="J230" s="212" t="s">
        <v>841</v>
      </c>
      <c r="K230" s="211" t="s">
        <v>353</v>
      </c>
      <c r="L230" s="211" t="s">
        <v>3288</v>
      </c>
      <c r="AD230" s="213"/>
    </row>
    <row r="231" spans="1:30" s="211" customFormat="1" x14ac:dyDescent="0.25">
      <c r="A231" s="211" t="s">
        <v>161</v>
      </c>
      <c r="B231" s="211">
        <v>54</v>
      </c>
      <c r="C231" s="211" t="s">
        <v>219</v>
      </c>
      <c r="D231" s="211">
        <v>2261447</v>
      </c>
      <c r="E231" s="211">
        <v>1060</v>
      </c>
      <c r="F231" s="211">
        <v>1122</v>
      </c>
      <c r="G231" s="211">
        <v>1004</v>
      </c>
      <c r="I231" s="211" t="s">
        <v>6867</v>
      </c>
      <c r="J231" s="212" t="s">
        <v>841</v>
      </c>
      <c r="K231" s="211" t="s">
        <v>355</v>
      </c>
      <c r="L231" s="211" t="s">
        <v>6909</v>
      </c>
      <c r="AD231" s="213"/>
    </row>
    <row r="232" spans="1:30" s="211" customFormat="1" x14ac:dyDescent="0.25">
      <c r="A232" s="211" t="s">
        <v>161</v>
      </c>
      <c r="B232" s="211">
        <v>54</v>
      </c>
      <c r="C232" s="211" t="s">
        <v>219</v>
      </c>
      <c r="D232" s="211">
        <v>191971434</v>
      </c>
      <c r="E232" s="211">
        <v>1060</v>
      </c>
      <c r="F232" s="211">
        <v>1274</v>
      </c>
      <c r="G232" s="211">
        <v>1004</v>
      </c>
      <c r="I232" s="211" t="s">
        <v>3249</v>
      </c>
      <c r="J232" s="212" t="s">
        <v>841</v>
      </c>
      <c r="K232" s="211" t="s">
        <v>353</v>
      </c>
      <c r="L232" s="211" t="s">
        <v>3289</v>
      </c>
      <c r="AD232" s="213"/>
    </row>
    <row r="233" spans="1:30" s="211" customFormat="1" x14ac:dyDescent="0.25">
      <c r="A233" s="211" t="s">
        <v>161</v>
      </c>
      <c r="B233" s="211">
        <v>54</v>
      </c>
      <c r="C233" s="211" t="s">
        <v>219</v>
      </c>
      <c r="D233" s="211">
        <v>191985279</v>
      </c>
      <c r="E233" s="211">
        <v>1060</v>
      </c>
      <c r="F233" s="211">
        <v>1230</v>
      </c>
      <c r="G233" s="211">
        <v>1004</v>
      </c>
      <c r="I233" s="211" t="s">
        <v>3250</v>
      </c>
      <c r="J233" s="212" t="s">
        <v>841</v>
      </c>
      <c r="K233" s="211" t="s">
        <v>842</v>
      </c>
      <c r="L233" s="211" t="s">
        <v>3327</v>
      </c>
      <c r="AD233" s="213"/>
    </row>
    <row r="234" spans="1:30" s="211" customFormat="1" x14ac:dyDescent="0.25">
      <c r="A234" s="211" t="s">
        <v>161</v>
      </c>
      <c r="B234" s="211">
        <v>54</v>
      </c>
      <c r="C234" s="211" t="s">
        <v>219</v>
      </c>
      <c r="D234" s="211">
        <v>191985280</v>
      </c>
      <c r="E234" s="211">
        <v>1060</v>
      </c>
      <c r="F234" s="211">
        <v>1230</v>
      </c>
      <c r="G234" s="211">
        <v>1004</v>
      </c>
      <c r="I234" s="211" t="s">
        <v>3251</v>
      </c>
      <c r="J234" s="212" t="s">
        <v>841</v>
      </c>
      <c r="K234" s="211" t="s">
        <v>842</v>
      </c>
      <c r="L234" s="211" t="s">
        <v>3328</v>
      </c>
      <c r="AD234" s="213"/>
    </row>
    <row r="235" spans="1:30" s="211" customFormat="1" x14ac:dyDescent="0.25">
      <c r="A235" s="211" t="s">
        <v>161</v>
      </c>
      <c r="B235" s="211">
        <v>54</v>
      </c>
      <c r="C235" s="211" t="s">
        <v>219</v>
      </c>
      <c r="D235" s="211">
        <v>191985322</v>
      </c>
      <c r="E235" s="211">
        <v>1060</v>
      </c>
      <c r="F235" s="211">
        <v>1252</v>
      </c>
      <c r="G235" s="211">
        <v>1004</v>
      </c>
      <c r="I235" s="211" t="s">
        <v>6868</v>
      </c>
      <c r="J235" s="212" t="s">
        <v>841</v>
      </c>
      <c r="K235" s="211" t="s">
        <v>353</v>
      </c>
      <c r="L235" s="211" t="s">
        <v>6927</v>
      </c>
      <c r="AD235" s="213"/>
    </row>
    <row r="236" spans="1:30" s="211" customFormat="1" x14ac:dyDescent="0.25">
      <c r="A236" s="211" t="s">
        <v>161</v>
      </c>
      <c r="B236" s="211">
        <v>54</v>
      </c>
      <c r="C236" s="211" t="s">
        <v>219</v>
      </c>
      <c r="D236" s="211">
        <v>191992523</v>
      </c>
      <c r="E236" s="211">
        <v>1020</v>
      </c>
      <c r="F236" s="211">
        <v>1110</v>
      </c>
      <c r="G236" s="211">
        <v>1003</v>
      </c>
      <c r="I236" s="211" t="s">
        <v>4703</v>
      </c>
      <c r="J236" s="212" t="s">
        <v>841</v>
      </c>
      <c r="K236" s="211" t="s">
        <v>355</v>
      </c>
      <c r="L236" s="211" t="s">
        <v>4720</v>
      </c>
      <c r="AD236" s="213"/>
    </row>
    <row r="237" spans="1:30" s="211" customFormat="1" x14ac:dyDescent="0.25">
      <c r="A237" s="211" t="s">
        <v>161</v>
      </c>
      <c r="B237" s="211">
        <v>54</v>
      </c>
      <c r="C237" s="211" t="s">
        <v>219</v>
      </c>
      <c r="D237" s="211">
        <v>192002963</v>
      </c>
      <c r="E237" s="211">
        <v>1080</v>
      </c>
      <c r="F237" s="211">
        <v>1242</v>
      </c>
      <c r="G237" s="211">
        <v>1004</v>
      </c>
      <c r="I237" s="211" t="s">
        <v>5572</v>
      </c>
      <c r="J237" s="212" t="s">
        <v>841</v>
      </c>
      <c r="K237" s="211" t="s">
        <v>353</v>
      </c>
      <c r="L237" s="211" t="s">
        <v>5607</v>
      </c>
      <c r="AD237" s="213"/>
    </row>
    <row r="238" spans="1:30" s="211" customFormat="1" x14ac:dyDescent="0.25">
      <c r="A238" s="211" t="s">
        <v>161</v>
      </c>
      <c r="B238" s="211">
        <v>54</v>
      </c>
      <c r="C238" s="211" t="s">
        <v>219</v>
      </c>
      <c r="D238" s="211">
        <v>201040425</v>
      </c>
      <c r="E238" s="211">
        <v>1020</v>
      </c>
      <c r="F238" s="211">
        <v>1110</v>
      </c>
      <c r="G238" s="211">
        <v>1004</v>
      </c>
      <c r="I238" s="211" t="s">
        <v>3252</v>
      </c>
      <c r="J238" s="212" t="s">
        <v>841</v>
      </c>
      <c r="K238" s="211" t="s">
        <v>353</v>
      </c>
      <c r="L238" s="211" t="s">
        <v>3290</v>
      </c>
      <c r="AD238" s="213"/>
    </row>
    <row r="239" spans="1:30" s="211" customFormat="1" x14ac:dyDescent="0.25">
      <c r="A239" s="211" t="s">
        <v>161</v>
      </c>
      <c r="B239" s="211">
        <v>54</v>
      </c>
      <c r="C239" s="211" t="s">
        <v>219</v>
      </c>
      <c r="D239" s="211">
        <v>210074320</v>
      </c>
      <c r="E239" s="211">
        <v>1060</v>
      </c>
      <c r="F239" s="211">
        <v>1242</v>
      </c>
      <c r="G239" s="211">
        <v>1004</v>
      </c>
      <c r="I239" s="211" t="s">
        <v>4762</v>
      </c>
      <c r="J239" s="212" t="s">
        <v>841</v>
      </c>
      <c r="K239" s="211" t="s">
        <v>353</v>
      </c>
      <c r="L239" s="211" t="s">
        <v>3291</v>
      </c>
      <c r="AD239" s="213"/>
    </row>
    <row r="240" spans="1:30" s="211" customFormat="1" x14ac:dyDescent="0.25">
      <c r="A240" s="211" t="s">
        <v>161</v>
      </c>
      <c r="B240" s="211">
        <v>54</v>
      </c>
      <c r="C240" s="211" t="s">
        <v>219</v>
      </c>
      <c r="D240" s="211">
        <v>210074424</v>
      </c>
      <c r="E240" s="211">
        <v>1060</v>
      </c>
      <c r="F240" s="211">
        <v>1251</v>
      </c>
      <c r="G240" s="211">
        <v>1004</v>
      </c>
      <c r="I240" s="211" t="s">
        <v>6869</v>
      </c>
      <c r="J240" s="212" t="s">
        <v>841</v>
      </c>
      <c r="K240" s="211" t="s">
        <v>355</v>
      </c>
      <c r="L240" s="211" t="s">
        <v>6910</v>
      </c>
      <c r="AD240" s="213"/>
    </row>
    <row r="241" spans="1:30" s="211" customFormat="1" x14ac:dyDescent="0.25">
      <c r="A241" s="211" t="s">
        <v>161</v>
      </c>
      <c r="B241" s="211">
        <v>54</v>
      </c>
      <c r="C241" s="211" t="s">
        <v>219</v>
      </c>
      <c r="D241" s="211">
        <v>210197052</v>
      </c>
      <c r="E241" s="211">
        <v>1060</v>
      </c>
      <c r="F241" s="211">
        <v>1220</v>
      </c>
      <c r="G241" s="211">
        <v>1004</v>
      </c>
      <c r="I241" s="211" t="s">
        <v>3253</v>
      </c>
      <c r="J241" s="212" t="s">
        <v>841</v>
      </c>
      <c r="K241" s="211" t="s">
        <v>353</v>
      </c>
      <c r="L241" s="211" t="s">
        <v>3292</v>
      </c>
      <c r="AD241" s="213"/>
    </row>
    <row r="242" spans="1:30" s="211" customFormat="1" x14ac:dyDescent="0.25">
      <c r="A242" s="211" t="s">
        <v>161</v>
      </c>
      <c r="B242" s="211">
        <v>54</v>
      </c>
      <c r="C242" s="211" t="s">
        <v>219</v>
      </c>
      <c r="D242" s="211">
        <v>210214443</v>
      </c>
      <c r="E242" s="211">
        <v>1060</v>
      </c>
      <c r="F242" s="211">
        <v>1274</v>
      </c>
      <c r="G242" s="211">
        <v>1004</v>
      </c>
      <c r="I242" s="211" t="s">
        <v>3254</v>
      </c>
      <c r="J242" s="212" t="s">
        <v>841</v>
      </c>
      <c r="K242" s="211" t="s">
        <v>353</v>
      </c>
      <c r="L242" s="211" t="s">
        <v>3293</v>
      </c>
      <c r="AD242" s="213"/>
    </row>
    <row r="243" spans="1:30" s="211" customFormat="1" x14ac:dyDescent="0.25">
      <c r="A243" s="211" t="s">
        <v>161</v>
      </c>
      <c r="B243" s="211">
        <v>54</v>
      </c>
      <c r="C243" s="211" t="s">
        <v>219</v>
      </c>
      <c r="D243" s="211">
        <v>210217316</v>
      </c>
      <c r="E243" s="211">
        <v>1060</v>
      </c>
      <c r="F243" s="211">
        <v>1220</v>
      </c>
      <c r="G243" s="211">
        <v>1004</v>
      </c>
      <c r="I243" s="211" t="s">
        <v>3255</v>
      </c>
      <c r="J243" s="212" t="s">
        <v>841</v>
      </c>
      <c r="K243" s="211" t="s">
        <v>353</v>
      </c>
      <c r="L243" s="211" t="s">
        <v>3294</v>
      </c>
      <c r="AD243" s="213"/>
    </row>
    <row r="244" spans="1:30" s="211" customFormat="1" x14ac:dyDescent="0.25">
      <c r="A244" s="211" t="s">
        <v>161</v>
      </c>
      <c r="B244" s="211">
        <v>54</v>
      </c>
      <c r="C244" s="211" t="s">
        <v>219</v>
      </c>
      <c r="D244" s="211">
        <v>210240433</v>
      </c>
      <c r="E244" s="211">
        <v>1020</v>
      </c>
      <c r="F244" s="211">
        <v>1110</v>
      </c>
      <c r="G244" s="211">
        <v>1004</v>
      </c>
      <c r="I244" s="211" t="s">
        <v>3256</v>
      </c>
      <c r="J244" s="212" t="s">
        <v>841</v>
      </c>
      <c r="K244" s="211" t="s">
        <v>353</v>
      </c>
      <c r="L244" s="211" t="s">
        <v>3295</v>
      </c>
      <c r="AD244" s="213"/>
    </row>
    <row r="245" spans="1:30" s="211" customFormat="1" x14ac:dyDescent="0.25">
      <c r="A245" s="211" t="s">
        <v>161</v>
      </c>
      <c r="B245" s="211">
        <v>54</v>
      </c>
      <c r="C245" s="211" t="s">
        <v>219</v>
      </c>
      <c r="D245" s="211">
        <v>210279713</v>
      </c>
      <c r="E245" s="211">
        <v>1060</v>
      </c>
      <c r="F245" s="211">
        <v>1274</v>
      </c>
      <c r="G245" s="211">
        <v>1004</v>
      </c>
      <c r="I245" s="211" t="s">
        <v>6254</v>
      </c>
      <c r="J245" s="212" t="s">
        <v>841</v>
      </c>
      <c r="K245" s="211" t="s">
        <v>353</v>
      </c>
      <c r="L245" s="211" t="s">
        <v>6282</v>
      </c>
      <c r="AD245" s="213"/>
    </row>
    <row r="246" spans="1:30" s="211" customFormat="1" x14ac:dyDescent="0.25">
      <c r="A246" s="211" t="s">
        <v>161</v>
      </c>
      <c r="B246" s="211">
        <v>54</v>
      </c>
      <c r="C246" s="211" t="s">
        <v>219</v>
      </c>
      <c r="D246" s="211">
        <v>210279725</v>
      </c>
      <c r="E246" s="211">
        <v>1060</v>
      </c>
      <c r="F246" s="211">
        <v>1274</v>
      </c>
      <c r="G246" s="211">
        <v>1004</v>
      </c>
      <c r="I246" s="211" t="s">
        <v>3248</v>
      </c>
      <c r="J246" s="212" t="s">
        <v>841</v>
      </c>
      <c r="K246" s="211" t="s">
        <v>353</v>
      </c>
      <c r="L246" s="211" t="s">
        <v>3296</v>
      </c>
      <c r="AD246" s="213"/>
    </row>
    <row r="247" spans="1:30" s="211" customFormat="1" x14ac:dyDescent="0.25">
      <c r="A247" s="211" t="s">
        <v>161</v>
      </c>
      <c r="B247" s="211">
        <v>54</v>
      </c>
      <c r="C247" s="211" t="s">
        <v>219</v>
      </c>
      <c r="D247" s="211">
        <v>210279737</v>
      </c>
      <c r="E247" s="211">
        <v>1060</v>
      </c>
      <c r="F247" s="211">
        <v>1274</v>
      </c>
      <c r="G247" s="211">
        <v>1004</v>
      </c>
      <c r="I247" s="211" t="s">
        <v>3248</v>
      </c>
      <c r="J247" s="212" t="s">
        <v>841</v>
      </c>
      <c r="K247" s="211" t="s">
        <v>353</v>
      </c>
      <c r="L247" s="211" t="s">
        <v>3297</v>
      </c>
      <c r="AD247" s="213"/>
    </row>
    <row r="248" spans="1:30" s="211" customFormat="1" x14ac:dyDescent="0.25">
      <c r="A248" s="211" t="s">
        <v>161</v>
      </c>
      <c r="B248" s="211">
        <v>56</v>
      </c>
      <c r="C248" s="211" t="s">
        <v>221</v>
      </c>
      <c r="D248" s="211">
        <v>18261</v>
      </c>
      <c r="E248" s="211">
        <v>1020</v>
      </c>
      <c r="F248" s="211">
        <v>1122</v>
      </c>
      <c r="G248" s="211">
        <v>1004</v>
      </c>
      <c r="I248" s="211" t="s">
        <v>5636</v>
      </c>
      <c r="J248" s="212" t="s">
        <v>841</v>
      </c>
      <c r="K248" s="211" t="s">
        <v>353</v>
      </c>
      <c r="L248" s="211" t="s">
        <v>5652</v>
      </c>
      <c r="AD248" s="213"/>
    </row>
    <row r="249" spans="1:30" s="211" customFormat="1" x14ac:dyDescent="0.25">
      <c r="A249" s="211" t="s">
        <v>161</v>
      </c>
      <c r="B249" s="211">
        <v>56</v>
      </c>
      <c r="C249" s="211" t="s">
        <v>221</v>
      </c>
      <c r="D249" s="211">
        <v>18285</v>
      </c>
      <c r="E249" s="211">
        <v>1020</v>
      </c>
      <c r="F249" s="211">
        <v>1110</v>
      </c>
      <c r="G249" s="211">
        <v>1004</v>
      </c>
      <c r="I249" s="211" t="s">
        <v>5573</v>
      </c>
      <c r="J249" s="212" t="s">
        <v>841</v>
      </c>
      <c r="K249" s="211" t="s">
        <v>842</v>
      </c>
      <c r="L249" s="211" t="s">
        <v>5616</v>
      </c>
      <c r="AD249" s="213"/>
    </row>
    <row r="250" spans="1:30" s="211" customFormat="1" x14ac:dyDescent="0.25">
      <c r="A250" s="211" t="s">
        <v>161</v>
      </c>
      <c r="B250" s="211">
        <v>56</v>
      </c>
      <c r="C250" s="211" t="s">
        <v>221</v>
      </c>
      <c r="D250" s="211">
        <v>191910696</v>
      </c>
      <c r="E250" s="211">
        <v>1060</v>
      </c>
      <c r="F250" s="211">
        <v>1242</v>
      </c>
      <c r="G250" s="211">
        <v>1004</v>
      </c>
      <c r="I250" s="211" t="s">
        <v>854</v>
      </c>
      <c r="J250" s="212" t="s">
        <v>841</v>
      </c>
      <c r="K250" s="211" t="s">
        <v>842</v>
      </c>
      <c r="L250" s="211" t="s">
        <v>2372</v>
      </c>
      <c r="AD250" s="213"/>
    </row>
    <row r="251" spans="1:30" s="211" customFormat="1" x14ac:dyDescent="0.25">
      <c r="A251" s="211" t="s">
        <v>161</v>
      </c>
      <c r="B251" s="211">
        <v>56</v>
      </c>
      <c r="C251" s="211" t="s">
        <v>221</v>
      </c>
      <c r="D251" s="211">
        <v>192008229</v>
      </c>
      <c r="E251" s="211">
        <v>1060</v>
      </c>
      <c r="F251" s="211">
        <v>1242</v>
      </c>
      <c r="G251" s="211">
        <v>1004</v>
      </c>
      <c r="I251" s="211" t="s">
        <v>6419</v>
      </c>
      <c r="J251" s="212" t="s">
        <v>841</v>
      </c>
      <c r="K251" s="211" t="s">
        <v>842</v>
      </c>
      <c r="L251" s="211" t="s">
        <v>6499</v>
      </c>
      <c r="AD251" s="213"/>
    </row>
    <row r="252" spans="1:30" s="211" customFormat="1" x14ac:dyDescent="0.25">
      <c r="A252" s="211" t="s">
        <v>161</v>
      </c>
      <c r="B252" s="211">
        <v>56</v>
      </c>
      <c r="C252" s="211" t="s">
        <v>221</v>
      </c>
      <c r="D252" s="211">
        <v>192008526</v>
      </c>
      <c r="E252" s="211">
        <v>1060</v>
      </c>
      <c r="F252" s="211">
        <v>1242</v>
      </c>
      <c r="G252" s="211">
        <v>1004</v>
      </c>
      <c r="I252" s="211" t="s">
        <v>6420</v>
      </c>
      <c r="J252" s="212" t="s">
        <v>841</v>
      </c>
      <c r="K252" s="211" t="s">
        <v>353</v>
      </c>
      <c r="L252" s="211" t="s">
        <v>6483</v>
      </c>
      <c r="AD252" s="213"/>
    </row>
    <row r="253" spans="1:30" s="211" customFormat="1" x14ac:dyDescent="0.25">
      <c r="A253" s="211" t="s">
        <v>161</v>
      </c>
      <c r="B253" s="211">
        <v>56</v>
      </c>
      <c r="C253" s="211" t="s">
        <v>221</v>
      </c>
      <c r="D253" s="211">
        <v>192015021</v>
      </c>
      <c r="E253" s="211">
        <v>1060</v>
      </c>
      <c r="F253" s="211">
        <v>1242</v>
      </c>
      <c r="G253" s="211">
        <v>1004</v>
      </c>
      <c r="I253" s="211" t="s">
        <v>5824</v>
      </c>
      <c r="J253" s="212" t="s">
        <v>841</v>
      </c>
      <c r="K253" s="211" t="s">
        <v>842</v>
      </c>
      <c r="L253" s="211" t="s">
        <v>2476</v>
      </c>
      <c r="AD253" s="213"/>
    </row>
    <row r="254" spans="1:30" s="211" customFormat="1" x14ac:dyDescent="0.25">
      <c r="A254" s="211" t="s">
        <v>161</v>
      </c>
      <c r="B254" s="211">
        <v>56</v>
      </c>
      <c r="C254" s="211" t="s">
        <v>221</v>
      </c>
      <c r="D254" s="211">
        <v>192015037</v>
      </c>
      <c r="E254" s="211">
        <v>1060</v>
      </c>
      <c r="F254" s="211">
        <v>1242</v>
      </c>
      <c r="G254" s="211">
        <v>1003</v>
      </c>
      <c r="I254" s="211" t="s">
        <v>5574</v>
      </c>
      <c r="J254" s="212" t="s">
        <v>841</v>
      </c>
      <c r="K254" s="211" t="s">
        <v>842</v>
      </c>
      <c r="L254" s="211" t="s">
        <v>5616</v>
      </c>
      <c r="AD254" s="213"/>
    </row>
    <row r="255" spans="1:30" s="211" customFormat="1" x14ac:dyDescent="0.25">
      <c r="A255" s="211" t="s">
        <v>161</v>
      </c>
      <c r="B255" s="211">
        <v>56</v>
      </c>
      <c r="C255" s="211" t="s">
        <v>221</v>
      </c>
      <c r="D255" s="211">
        <v>210259767</v>
      </c>
      <c r="E255" s="211">
        <v>1020</v>
      </c>
      <c r="F255" s="211">
        <v>1110</v>
      </c>
      <c r="G255" s="211">
        <v>1004</v>
      </c>
      <c r="I255" s="211" t="s">
        <v>855</v>
      </c>
      <c r="J255" s="212" t="s">
        <v>841</v>
      </c>
      <c r="K255" s="211" t="s">
        <v>353</v>
      </c>
      <c r="L255" s="211" t="s">
        <v>2142</v>
      </c>
      <c r="AD255" s="213"/>
    </row>
    <row r="256" spans="1:30" s="211" customFormat="1" x14ac:dyDescent="0.25">
      <c r="A256" s="211" t="s">
        <v>161</v>
      </c>
      <c r="B256" s="211">
        <v>56</v>
      </c>
      <c r="C256" s="211" t="s">
        <v>221</v>
      </c>
      <c r="D256" s="211">
        <v>210283747</v>
      </c>
      <c r="E256" s="211">
        <v>1060</v>
      </c>
      <c r="F256" s="211">
        <v>1274</v>
      </c>
      <c r="G256" s="211">
        <v>1004</v>
      </c>
      <c r="I256" s="211" t="s">
        <v>856</v>
      </c>
      <c r="J256" s="212" t="s">
        <v>841</v>
      </c>
      <c r="K256" s="211" t="s">
        <v>842</v>
      </c>
      <c r="L256" s="211" t="s">
        <v>2373</v>
      </c>
      <c r="AD256" s="213"/>
    </row>
    <row r="257" spans="1:30" s="211" customFormat="1" x14ac:dyDescent="0.25">
      <c r="A257" s="211" t="s">
        <v>161</v>
      </c>
      <c r="B257" s="211">
        <v>56</v>
      </c>
      <c r="C257" s="211" t="s">
        <v>221</v>
      </c>
      <c r="D257" s="211">
        <v>210283755</v>
      </c>
      <c r="E257" s="211">
        <v>1060</v>
      </c>
      <c r="F257" s="211">
        <v>1274</v>
      </c>
      <c r="G257" s="211">
        <v>1004</v>
      </c>
      <c r="I257" s="211" t="s">
        <v>5203</v>
      </c>
      <c r="J257" s="212" t="s">
        <v>841</v>
      </c>
      <c r="K257" s="211" t="s">
        <v>842</v>
      </c>
      <c r="L257" s="211" t="s">
        <v>5239</v>
      </c>
      <c r="AD257" s="213"/>
    </row>
    <row r="258" spans="1:30" s="211" customFormat="1" x14ac:dyDescent="0.25">
      <c r="A258" s="211" t="s">
        <v>161</v>
      </c>
      <c r="B258" s="211">
        <v>56</v>
      </c>
      <c r="C258" s="211" t="s">
        <v>221</v>
      </c>
      <c r="D258" s="211">
        <v>210283792</v>
      </c>
      <c r="E258" s="211">
        <v>1060</v>
      </c>
      <c r="F258" s="211">
        <v>1274</v>
      </c>
      <c r="G258" s="211">
        <v>1004</v>
      </c>
      <c r="I258" s="211" t="s">
        <v>5436</v>
      </c>
      <c r="J258" s="212" t="s">
        <v>841</v>
      </c>
      <c r="K258" s="211" t="s">
        <v>353</v>
      </c>
      <c r="L258" s="211" t="s">
        <v>5457</v>
      </c>
      <c r="AD258" s="213"/>
    </row>
    <row r="259" spans="1:30" s="211" customFormat="1" x14ac:dyDescent="0.25">
      <c r="A259" s="211" t="s">
        <v>161</v>
      </c>
      <c r="B259" s="211">
        <v>56</v>
      </c>
      <c r="C259" s="211" t="s">
        <v>221</v>
      </c>
      <c r="D259" s="211">
        <v>210283837</v>
      </c>
      <c r="E259" s="211">
        <v>1060</v>
      </c>
      <c r="F259" s="211">
        <v>1274</v>
      </c>
      <c r="G259" s="211">
        <v>1004</v>
      </c>
      <c r="I259" s="211" t="s">
        <v>5575</v>
      </c>
      <c r="J259" s="212" t="s">
        <v>841</v>
      </c>
      <c r="K259" s="211" t="s">
        <v>353</v>
      </c>
      <c r="L259" s="211" t="s">
        <v>5608</v>
      </c>
      <c r="AD259" s="213"/>
    </row>
    <row r="260" spans="1:30" s="211" customFormat="1" x14ac:dyDescent="0.25">
      <c r="A260" s="211" t="s">
        <v>161</v>
      </c>
      <c r="B260" s="211">
        <v>56</v>
      </c>
      <c r="C260" s="211" t="s">
        <v>221</v>
      </c>
      <c r="D260" s="211">
        <v>210283883</v>
      </c>
      <c r="E260" s="211">
        <v>1060</v>
      </c>
      <c r="F260" s="211">
        <v>1274</v>
      </c>
      <c r="G260" s="211">
        <v>1004</v>
      </c>
      <c r="I260" s="211" t="s">
        <v>5825</v>
      </c>
      <c r="J260" s="212" t="s">
        <v>841</v>
      </c>
      <c r="K260" s="211" t="s">
        <v>842</v>
      </c>
      <c r="L260" s="211" t="s">
        <v>5893</v>
      </c>
      <c r="AD260" s="213"/>
    </row>
    <row r="261" spans="1:30" s="211" customFormat="1" x14ac:dyDescent="0.25">
      <c r="A261" s="211" t="s">
        <v>161</v>
      </c>
      <c r="B261" s="211">
        <v>56</v>
      </c>
      <c r="C261" s="211" t="s">
        <v>221</v>
      </c>
      <c r="D261" s="211">
        <v>210283900</v>
      </c>
      <c r="E261" s="211">
        <v>1060</v>
      </c>
      <c r="F261" s="211">
        <v>1274</v>
      </c>
      <c r="G261" s="211">
        <v>1004</v>
      </c>
      <c r="I261" s="211" t="s">
        <v>857</v>
      </c>
      <c r="J261" s="212" t="s">
        <v>841</v>
      </c>
      <c r="K261" s="211" t="s">
        <v>353</v>
      </c>
      <c r="L261" s="211" t="s">
        <v>2143</v>
      </c>
      <c r="AD261" s="213"/>
    </row>
    <row r="262" spans="1:30" s="211" customFormat="1" x14ac:dyDescent="0.25">
      <c r="A262" s="211" t="s">
        <v>161</v>
      </c>
      <c r="B262" s="211">
        <v>56</v>
      </c>
      <c r="C262" s="211" t="s">
        <v>221</v>
      </c>
      <c r="D262" s="211">
        <v>210283904</v>
      </c>
      <c r="E262" s="211">
        <v>1060</v>
      </c>
      <c r="F262" s="211">
        <v>1274</v>
      </c>
      <c r="G262" s="211">
        <v>1004</v>
      </c>
      <c r="I262" s="211" t="s">
        <v>858</v>
      </c>
      <c r="J262" s="212" t="s">
        <v>841</v>
      </c>
      <c r="K262" s="211" t="s">
        <v>842</v>
      </c>
      <c r="L262" s="211" t="s">
        <v>2374</v>
      </c>
      <c r="AD262" s="213"/>
    </row>
    <row r="263" spans="1:30" s="211" customFormat="1" x14ac:dyDescent="0.25">
      <c r="A263" s="211" t="s">
        <v>161</v>
      </c>
      <c r="B263" s="211">
        <v>56</v>
      </c>
      <c r="C263" s="211" t="s">
        <v>221</v>
      </c>
      <c r="D263" s="211">
        <v>210284012</v>
      </c>
      <c r="E263" s="211">
        <v>1060</v>
      </c>
      <c r="F263" s="211">
        <v>1274</v>
      </c>
      <c r="G263" s="211">
        <v>1004</v>
      </c>
      <c r="I263" s="211" t="s">
        <v>5637</v>
      </c>
      <c r="J263" s="212" t="s">
        <v>841</v>
      </c>
      <c r="K263" s="211" t="s">
        <v>842</v>
      </c>
      <c r="L263" s="211" t="s">
        <v>5659</v>
      </c>
      <c r="AD263" s="213"/>
    </row>
    <row r="264" spans="1:30" s="211" customFormat="1" x14ac:dyDescent="0.25">
      <c r="A264" s="211" t="s">
        <v>161</v>
      </c>
      <c r="B264" s="211">
        <v>56</v>
      </c>
      <c r="C264" s="211" t="s">
        <v>221</v>
      </c>
      <c r="D264" s="211">
        <v>210284226</v>
      </c>
      <c r="E264" s="211">
        <v>1060</v>
      </c>
      <c r="F264" s="211">
        <v>1274</v>
      </c>
      <c r="G264" s="211">
        <v>1004</v>
      </c>
      <c r="I264" s="211" t="s">
        <v>859</v>
      </c>
      <c r="J264" s="212" t="s">
        <v>841</v>
      </c>
      <c r="K264" s="211" t="s">
        <v>842</v>
      </c>
      <c r="L264" s="211" t="s">
        <v>2375</v>
      </c>
      <c r="AD264" s="213"/>
    </row>
    <row r="265" spans="1:30" s="211" customFormat="1" x14ac:dyDescent="0.25">
      <c r="A265" s="211" t="s">
        <v>161</v>
      </c>
      <c r="B265" s="211">
        <v>59</v>
      </c>
      <c r="C265" s="211" t="s">
        <v>224</v>
      </c>
      <c r="D265" s="211">
        <v>191979563</v>
      </c>
      <c r="E265" s="211">
        <v>1020</v>
      </c>
      <c r="F265" s="211">
        <v>1110</v>
      </c>
      <c r="G265" s="211">
        <v>1003</v>
      </c>
      <c r="I265" s="211" t="s">
        <v>4243</v>
      </c>
      <c r="J265" s="212" t="s">
        <v>841</v>
      </c>
      <c r="K265" s="211" t="s">
        <v>355</v>
      </c>
      <c r="L265" s="211" t="s">
        <v>4247</v>
      </c>
      <c r="AD265" s="213"/>
    </row>
    <row r="266" spans="1:30" s="211" customFormat="1" x14ac:dyDescent="0.25">
      <c r="A266" s="211" t="s">
        <v>161</v>
      </c>
      <c r="B266" s="211">
        <v>59</v>
      </c>
      <c r="C266" s="211" t="s">
        <v>224</v>
      </c>
      <c r="D266" s="211">
        <v>191979564</v>
      </c>
      <c r="E266" s="211">
        <v>1020</v>
      </c>
      <c r="F266" s="211">
        <v>1110</v>
      </c>
      <c r="G266" s="211">
        <v>1003</v>
      </c>
      <c r="I266" s="211" t="s">
        <v>4243</v>
      </c>
      <c r="J266" s="212" t="s">
        <v>841</v>
      </c>
      <c r="K266" s="211" t="s">
        <v>355</v>
      </c>
      <c r="L266" s="211" t="s">
        <v>4247</v>
      </c>
      <c r="AD266" s="213"/>
    </row>
    <row r="267" spans="1:30" s="211" customFormat="1" x14ac:dyDescent="0.25">
      <c r="A267" s="211" t="s">
        <v>161</v>
      </c>
      <c r="B267" s="211">
        <v>59</v>
      </c>
      <c r="C267" s="211" t="s">
        <v>224</v>
      </c>
      <c r="D267" s="211">
        <v>210170507</v>
      </c>
      <c r="E267" s="211">
        <v>1040</v>
      </c>
      <c r="F267" s="211">
        <v>1130</v>
      </c>
      <c r="G267" s="211">
        <v>1004</v>
      </c>
      <c r="I267" s="211" t="s">
        <v>2819</v>
      </c>
      <c r="J267" s="212" t="s">
        <v>841</v>
      </c>
      <c r="K267" s="211" t="s">
        <v>353</v>
      </c>
      <c r="L267" s="211" t="s">
        <v>3039</v>
      </c>
      <c r="AD267" s="213"/>
    </row>
    <row r="268" spans="1:30" s="211" customFormat="1" x14ac:dyDescent="0.25">
      <c r="A268" s="211" t="s">
        <v>161</v>
      </c>
      <c r="B268" s="211">
        <v>59</v>
      </c>
      <c r="C268" s="211" t="s">
        <v>224</v>
      </c>
      <c r="D268" s="211">
        <v>210207380</v>
      </c>
      <c r="E268" s="211">
        <v>1060</v>
      </c>
      <c r="F268" s="211">
        <v>1252</v>
      </c>
      <c r="G268" s="211">
        <v>1004</v>
      </c>
      <c r="I268" s="211" t="s">
        <v>2820</v>
      </c>
      <c r="J268" s="212" t="s">
        <v>841</v>
      </c>
      <c r="K268" s="211" t="s">
        <v>353</v>
      </c>
      <c r="L268" s="211" t="s">
        <v>3040</v>
      </c>
      <c r="AD268" s="213"/>
    </row>
    <row r="269" spans="1:30" s="211" customFormat="1" x14ac:dyDescent="0.25">
      <c r="A269" s="211" t="s">
        <v>161</v>
      </c>
      <c r="B269" s="211">
        <v>59</v>
      </c>
      <c r="C269" s="211" t="s">
        <v>224</v>
      </c>
      <c r="D269" s="211">
        <v>210279342</v>
      </c>
      <c r="E269" s="211">
        <v>1060</v>
      </c>
      <c r="F269" s="211">
        <v>1274</v>
      </c>
      <c r="G269" s="211">
        <v>1004</v>
      </c>
      <c r="I269" s="211" t="s">
        <v>3952</v>
      </c>
      <c r="J269" s="212" t="s">
        <v>841</v>
      </c>
      <c r="K269" s="211" t="s">
        <v>842</v>
      </c>
      <c r="L269" s="211" t="s">
        <v>3979</v>
      </c>
      <c r="AD269" s="213"/>
    </row>
    <row r="270" spans="1:30" s="211" customFormat="1" x14ac:dyDescent="0.25">
      <c r="A270" s="211" t="s">
        <v>161</v>
      </c>
      <c r="B270" s="211">
        <v>60</v>
      </c>
      <c r="C270" s="211" t="s">
        <v>225</v>
      </c>
      <c r="D270" s="211">
        <v>20524</v>
      </c>
      <c r="E270" s="211">
        <v>1020</v>
      </c>
      <c r="F270" s="211">
        <v>1110</v>
      </c>
      <c r="G270" s="211">
        <v>1004</v>
      </c>
      <c r="I270" s="211" t="s">
        <v>5699</v>
      </c>
      <c r="J270" s="212" t="s">
        <v>841</v>
      </c>
      <c r="K270" s="211" t="s">
        <v>355</v>
      </c>
      <c r="L270" s="211" t="s">
        <v>5717</v>
      </c>
      <c r="AD270" s="213"/>
    </row>
    <row r="271" spans="1:30" s="211" customFormat="1" x14ac:dyDescent="0.25">
      <c r="A271" s="211" t="s">
        <v>161</v>
      </c>
      <c r="B271" s="211">
        <v>60</v>
      </c>
      <c r="C271" s="211" t="s">
        <v>225</v>
      </c>
      <c r="D271" s="211">
        <v>191956555</v>
      </c>
      <c r="E271" s="211">
        <v>1020</v>
      </c>
      <c r="F271" s="211">
        <v>1122</v>
      </c>
      <c r="G271" s="211">
        <v>1004</v>
      </c>
      <c r="I271" s="211" t="s">
        <v>4426</v>
      </c>
      <c r="J271" s="212" t="s">
        <v>841</v>
      </c>
      <c r="K271" s="211" t="s">
        <v>355</v>
      </c>
      <c r="L271" s="211" t="s">
        <v>4872</v>
      </c>
      <c r="AD271" s="213"/>
    </row>
    <row r="272" spans="1:30" s="211" customFormat="1" x14ac:dyDescent="0.25">
      <c r="A272" s="211" t="s">
        <v>161</v>
      </c>
      <c r="B272" s="211">
        <v>60</v>
      </c>
      <c r="C272" s="211" t="s">
        <v>225</v>
      </c>
      <c r="D272" s="211">
        <v>191956556</v>
      </c>
      <c r="E272" s="211">
        <v>1020</v>
      </c>
      <c r="F272" s="211">
        <v>1122</v>
      </c>
      <c r="G272" s="211">
        <v>1004</v>
      </c>
      <c r="I272" s="211" t="s">
        <v>4427</v>
      </c>
      <c r="J272" s="212" t="s">
        <v>841</v>
      </c>
      <c r="K272" s="211" t="s">
        <v>355</v>
      </c>
      <c r="L272" s="211" t="s">
        <v>4872</v>
      </c>
      <c r="AD272" s="213"/>
    </row>
    <row r="273" spans="1:30" s="211" customFormat="1" x14ac:dyDescent="0.25">
      <c r="A273" s="211" t="s">
        <v>161</v>
      </c>
      <c r="B273" s="211">
        <v>60</v>
      </c>
      <c r="C273" s="211" t="s">
        <v>225</v>
      </c>
      <c r="D273" s="211">
        <v>191956565</v>
      </c>
      <c r="E273" s="211">
        <v>1060</v>
      </c>
      <c r="F273" s="211">
        <v>1271</v>
      </c>
      <c r="G273" s="211">
        <v>1004</v>
      </c>
      <c r="I273" s="211" t="s">
        <v>5035</v>
      </c>
      <c r="J273" s="212" t="s">
        <v>841</v>
      </c>
      <c r="K273" s="211" t="s">
        <v>842</v>
      </c>
      <c r="L273" s="211" t="s">
        <v>5074</v>
      </c>
      <c r="AD273" s="213"/>
    </row>
    <row r="274" spans="1:30" s="211" customFormat="1" x14ac:dyDescent="0.25">
      <c r="A274" s="211" t="s">
        <v>161</v>
      </c>
      <c r="B274" s="211">
        <v>60</v>
      </c>
      <c r="C274" s="211" t="s">
        <v>225</v>
      </c>
      <c r="D274" s="211">
        <v>191956709</v>
      </c>
      <c r="E274" s="211">
        <v>1020</v>
      </c>
      <c r="F274" s="211">
        <v>1122</v>
      </c>
      <c r="G274" s="211">
        <v>1003</v>
      </c>
      <c r="I274" s="211" t="s">
        <v>2490</v>
      </c>
      <c r="J274" s="212" t="s">
        <v>841</v>
      </c>
      <c r="K274" s="211" t="s">
        <v>355</v>
      </c>
      <c r="L274" s="211" t="s">
        <v>2499</v>
      </c>
      <c r="AD274" s="213"/>
    </row>
    <row r="275" spans="1:30" s="211" customFormat="1" x14ac:dyDescent="0.25">
      <c r="A275" s="211" t="s">
        <v>161</v>
      </c>
      <c r="B275" s="211">
        <v>60</v>
      </c>
      <c r="C275" s="211" t="s">
        <v>225</v>
      </c>
      <c r="D275" s="211">
        <v>191956710</v>
      </c>
      <c r="E275" s="211">
        <v>1020</v>
      </c>
      <c r="F275" s="211">
        <v>1122</v>
      </c>
      <c r="G275" s="211">
        <v>1003</v>
      </c>
      <c r="I275" s="211" t="s">
        <v>2491</v>
      </c>
      <c r="J275" s="212" t="s">
        <v>841</v>
      </c>
      <c r="K275" s="211" t="s">
        <v>355</v>
      </c>
      <c r="L275" s="211" t="s">
        <v>2499</v>
      </c>
      <c r="AD275" s="213"/>
    </row>
    <row r="276" spans="1:30" s="211" customFormat="1" x14ac:dyDescent="0.25">
      <c r="A276" s="211" t="s">
        <v>161</v>
      </c>
      <c r="B276" s="211">
        <v>60</v>
      </c>
      <c r="C276" s="211" t="s">
        <v>225</v>
      </c>
      <c r="D276" s="211">
        <v>191965769</v>
      </c>
      <c r="E276" s="211">
        <v>1020</v>
      </c>
      <c r="F276" s="211">
        <v>1110</v>
      </c>
      <c r="G276" s="211">
        <v>1004</v>
      </c>
      <c r="I276" s="211" t="s">
        <v>3721</v>
      </c>
      <c r="J276" s="212" t="s">
        <v>841</v>
      </c>
      <c r="K276" s="211" t="s">
        <v>355</v>
      </c>
      <c r="L276" s="211" t="s">
        <v>3779</v>
      </c>
      <c r="AD276" s="213"/>
    </row>
    <row r="277" spans="1:30" s="211" customFormat="1" x14ac:dyDescent="0.25">
      <c r="A277" s="211" t="s">
        <v>161</v>
      </c>
      <c r="B277" s="211">
        <v>60</v>
      </c>
      <c r="C277" s="211" t="s">
        <v>225</v>
      </c>
      <c r="D277" s="211">
        <v>191965771</v>
      </c>
      <c r="E277" s="211">
        <v>1020</v>
      </c>
      <c r="F277" s="211">
        <v>1110</v>
      </c>
      <c r="G277" s="211">
        <v>1004</v>
      </c>
      <c r="I277" s="211" t="s">
        <v>3722</v>
      </c>
      <c r="J277" s="212" t="s">
        <v>841</v>
      </c>
      <c r="K277" s="211" t="s">
        <v>355</v>
      </c>
      <c r="L277" s="211" t="s">
        <v>3780</v>
      </c>
      <c r="AD277" s="213"/>
    </row>
    <row r="278" spans="1:30" s="211" customFormat="1" x14ac:dyDescent="0.25">
      <c r="A278" s="211" t="s">
        <v>161</v>
      </c>
      <c r="B278" s="211">
        <v>60</v>
      </c>
      <c r="C278" s="211" t="s">
        <v>225</v>
      </c>
      <c r="D278" s="211">
        <v>191965773</v>
      </c>
      <c r="E278" s="211">
        <v>1020</v>
      </c>
      <c r="F278" s="211">
        <v>1110</v>
      </c>
      <c r="G278" s="211">
        <v>1004</v>
      </c>
      <c r="I278" s="211" t="s">
        <v>4095</v>
      </c>
      <c r="J278" s="212" t="s">
        <v>841</v>
      </c>
      <c r="K278" s="211" t="s">
        <v>355</v>
      </c>
      <c r="L278" s="211" t="s">
        <v>4438</v>
      </c>
      <c r="AD278" s="213"/>
    </row>
    <row r="279" spans="1:30" s="211" customFormat="1" x14ac:dyDescent="0.25">
      <c r="A279" s="211" t="s">
        <v>161</v>
      </c>
      <c r="B279" s="211">
        <v>60</v>
      </c>
      <c r="C279" s="211" t="s">
        <v>225</v>
      </c>
      <c r="D279" s="211">
        <v>191965774</v>
      </c>
      <c r="E279" s="211">
        <v>1020</v>
      </c>
      <c r="F279" s="211">
        <v>1122</v>
      </c>
      <c r="G279" s="211">
        <v>1004</v>
      </c>
      <c r="I279" s="211" t="s">
        <v>3723</v>
      </c>
      <c r="J279" s="212" t="s">
        <v>841</v>
      </c>
      <c r="K279" s="211" t="s">
        <v>355</v>
      </c>
      <c r="L279" s="211" t="s">
        <v>2499</v>
      </c>
      <c r="AD279" s="213"/>
    </row>
    <row r="280" spans="1:30" s="211" customFormat="1" x14ac:dyDescent="0.25">
      <c r="A280" s="211" t="s">
        <v>161</v>
      </c>
      <c r="B280" s="211">
        <v>60</v>
      </c>
      <c r="C280" s="211" t="s">
        <v>225</v>
      </c>
      <c r="D280" s="211">
        <v>191965776</v>
      </c>
      <c r="E280" s="211">
        <v>1020</v>
      </c>
      <c r="F280" s="211">
        <v>1110</v>
      </c>
      <c r="G280" s="211">
        <v>1004</v>
      </c>
      <c r="I280" s="211" t="s">
        <v>3724</v>
      </c>
      <c r="J280" s="212" t="s">
        <v>841</v>
      </c>
      <c r="K280" s="211" t="s">
        <v>355</v>
      </c>
      <c r="L280" s="211" t="s">
        <v>3779</v>
      </c>
      <c r="AD280" s="213"/>
    </row>
    <row r="281" spans="1:30" s="211" customFormat="1" x14ac:dyDescent="0.25">
      <c r="A281" s="211" t="s">
        <v>161</v>
      </c>
      <c r="B281" s="211">
        <v>60</v>
      </c>
      <c r="C281" s="211" t="s">
        <v>225</v>
      </c>
      <c r="D281" s="211">
        <v>191965778</v>
      </c>
      <c r="E281" s="211">
        <v>1020</v>
      </c>
      <c r="F281" s="211">
        <v>1110</v>
      </c>
      <c r="G281" s="211">
        <v>1004</v>
      </c>
      <c r="I281" s="211" t="s">
        <v>4428</v>
      </c>
      <c r="J281" s="212" t="s">
        <v>841</v>
      </c>
      <c r="K281" s="211" t="s">
        <v>355</v>
      </c>
      <c r="L281" s="211" t="s">
        <v>4438</v>
      </c>
      <c r="AD281" s="213"/>
    </row>
    <row r="282" spans="1:30" s="211" customFormat="1" x14ac:dyDescent="0.25">
      <c r="A282" s="211" t="s">
        <v>161</v>
      </c>
      <c r="B282" s="211">
        <v>60</v>
      </c>
      <c r="C282" s="211" t="s">
        <v>225</v>
      </c>
      <c r="D282" s="211">
        <v>191965780</v>
      </c>
      <c r="E282" s="211">
        <v>1020</v>
      </c>
      <c r="F282" s="211">
        <v>1110</v>
      </c>
      <c r="G282" s="211">
        <v>1004</v>
      </c>
      <c r="I282" s="211" t="s">
        <v>3725</v>
      </c>
      <c r="J282" s="212" t="s">
        <v>841</v>
      </c>
      <c r="K282" s="211" t="s">
        <v>355</v>
      </c>
      <c r="L282" s="211" t="s">
        <v>3780</v>
      </c>
      <c r="AD282" s="213"/>
    </row>
    <row r="283" spans="1:30" s="211" customFormat="1" x14ac:dyDescent="0.25">
      <c r="A283" s="211" t="s">
        <v>161</v>
      </c>
      <c r="B283" s="211">
        <v>60</v>
      </c>
      <c r="C283" s="211" t="s">
        <v>225</v>
      </c>
      <c r="D283" s="211">
        <v>191967252</v>
      </c>
      <c r="E283" s="211">
        <v>1020</v>
      </c>
      <c r="F283" s="211">
        <v>1110</v>
      </c>
      <c r="G283" s="211">
        <v>1003</v>
      </c>
      <c r="I283" s="211" t="s">
        <v>6080</v>
      </c>
      <c r="J283" s="212" t="s">
        <v>841</v>
      </c>
      <c r="K283" s="211" t="s">
        <v>355</v>
      </c>
      <c r="L283" s="211" t="s">
        <v>6114</v>
      </c>
      <c r="AD283" s="213"/>
    </row>
    <row r="284" spans="1:30" s="211" customFormat="1" x14ac:dyDescent="0.25">
      <c r="A284" s="211" t="s">
        <v>161</v>
      </c>
      <c r="B284" s="211">
        <v>60</v>
      </c>
      <c r="C284" s="211" t="s">
        <v>225</v>
      </c>
      <c r="D284" s="211">
        <v>191967253</v>
      </c>
      <c r="E284" s="211">
        <v>1020</v>
      </c>
      <c r="F284" s="211">
        <v>1110</v>
      </c>
      <c r="G284" s="211">
        <v>1003</v>
      </c>
      <c r="I284" s="211" t="s">
        <v>6081</v>
      </c>
      <c r="J284" s="212" t="s">
        <v>841</v>
      </c>
      <c r="K284" s="211" t="s">
        <v>355</v>
      </c>
      <c r="L284" s="211" t="s">
        <v>6114</v>
      </c>
      <c r="AD284" s="213"/>
    </row>
    <row r="285" spans="1:30" s="211" customFormat="1" x14ac:dyDescent="0.25">
      <c r="A285" s="211" t="s">
        <v>161</v>
      </c>
      <c r="B285" s="211">
        <v>60</v>
      </c>
      <c r="C285" s="211" t="s">
        <v>225</v>
      </c>
      <c r="D285" s="211">
        <v>191967254</v>
      </c>
      <c r="E285" s="211">
        <v>1020</v>
      </c>
      <c r="F285" s="211">
        <v>1110</v>
      </c>
      <c r="G285" s="211">
        <v>1003</v>
      </c>
      <c r="I285" s="211" t="s">
        <v>6082</v>
      </c>
      <c r="J285" s="212" t="s">
        <v>841</v>
      </c>
      <c r="K285" s="211" t="s">
        <v>355</v>
      </c>
      <c r="L285" s="211" t="s">
        <v>6114</v>
      </c>
      <c r="AD285" s="213"/>
    </row>
    <row r="286" spans="1:30" s="211" customFormat="1" x14ac:dyDescent="0.25">
      <c r="A286" s="211" t="s">
        <v>161</v>
      </c>
      <c r="B286" s="211">
        <v>60</v>
      </c>
      <c r="C286" s="211" t="s">
        <v>225</v>
      </c>
      <c r="D286" s="211">
        <v>191971916</v>
      </c>
      <c r="E286" s="211">
        <v>1020</v>
      </c>
      <c r="F286" s="211">
        <v>1110</v>
      </c>
      <c r="G286" s="211">
        <v>1004</v>
      </c>
      <c r="I286" s="211" t="s">
        <v>5383</v>
      </c>
      <c r="J286" s="212" t="s">
        <v>841</v>
      </c>
      <c r="K286" s="211" t="s">
        <v>353</v>
      </c>
      <c r="L286" s="211" t="s">
        <v>5415</v>
      </c>
      <c r="AD286" s="213"/>
    </row>
    <row r="287" spans="1:30" s="211" customFormat="1" x14ac:dyDescent="0.25">
      <c r="A287" s="211" t="s">
        <v>161</v>
      </c>
      <c r="B287" s="211">
        <v>60</v>
      </c>
      <c r="C287" s="211" t="s">
        <v>225</v>
      </c>
      <c r="D287" s="211">
        <v>191977012</v>
      </c>
      <c r="E287" s="211">
        <v>1080</v>
      </c>
      <c r="F287" s="211">
        <v>1122</v>
      </c>
      <c r="G287" s="211">
        <v>1003</v>
      </c>
      <c r="I287" s="211" t="s">
        <v>2492</v>
      </c>
      <c r="J287" s="212" t="s">
        <v>841</v>
      </c>
      <c r="K287" s="211" t="s">
        <v>355</v>
      </c>
      <c r="L287" s="211" t="s">
        <v>2498</v>
      </c>
      <c r="AD287" s="213"/>
    </row>
    <row r="288" spans="1:30" s="211" customFormat="1" x14ac:dyDescent="0.25">
      <c r="A288" s="211" t="s">
        <v>161</v>
      </c>
      <c r="B288" s="211">
        <v>60</v>
      </c>
      <c r="C288" s="211" t="s">
        <v>225</v>
      </c>
      <c r="D288" s="211">
        <v>192023060</v>
      </c>
      <c r="E288" s="211">
        <v>1080</v>
      </c>
      <c r="F288" s="211">
        <v>1110</v>
      </c>
      <c r="G288" s="211">
        <v>1003</v>
      </c>
      <c r="I288" s="211" t="s">
        <v>6083</v>
      </c>
      <c r="J288" s="212" t="s">
        <v>841</v>
      </c>
      <c r="K288" s="211" t="s">
        <v>355</v>
      </c>
      <c r="L288" s="211" t="s">
        <v>6116</v>
      </c>
      <c r="AD288" s="213"/>
    </row>
    <row r="289" spans="1:30" s="211" customFormat="1" x14ac:dyDescent="0.25">
      <c r="A289" s="211" t="s">
        <v>161</v>
      </c>
      <c r="B289" s="211">
        <v>60</v>
      </c>
      <c r="C289" s="211" t="s">
        <v>225</v>
      </c>
      <c r="D289" s="211">
        <v>210280630</v>
      </c>
      <c r="E289" s="211">
        <v>1060</v>
      </c>
      <c r="F289" s="211">
        <v>1274</v>
      </c>
      <c r="G289" s="211">
        <v>1004</v>
      </c>
      <c r="I289" s="211" t="s">
        <v>3461</v>
      </c>
      <c r="J289" s="212" t="s">
        <v>841</v>
      </c>
      <c r="K289" s="211" t="s">
        <v>842</v>
      </c>
      <c r="L289" s="211" t="s">
        <v>3690</v>
      </c>
      <c r="AD289" s="213"/>
    </row>
    <row r="290" spans="1:30" s="211" customFormat="1" x14ac:dyDescent="0.25">
      <c r="A290" s="211" t="s">
        <v>161</v>
      </c>
      <c r="B290" s="211">
        <v>60</v>
      </c>
      <c r="C290" s="211" t="s">
        <v>225</v>
      </c>
      <c r="D290" s="211">
        <v>210296446</v>
      </c>
      <c r="E290" s="211">
        <v>1080</v>
      </c>
      <c r="F290" s="211">
        <v>1252</v>
      </c>
      <c r="G290" s="211">
        <v>1004</v>
      </c>
      <c r="I290" s="211" t="s">
        <v>860</v>
      </c>
      <c r="J290" s="212" t="s">
        <v>841</v>
      </c>
      <c r="K290" s="211" t="s">
        <v>842</v>
      </c>
      <c r="L290" s="211" t="s">
        <v>3691</v>
      </c>
      <c r="AD290" s="213"/>
    </row>
    <row r="291" spans="1:30" s="211" customFormat="1" x14ac:dyDescent="0.25">
      <c r="A291" s="211" t="s">
        <v>161</v>
      </c>
      <c r="B291" s="211">
        <v>60</v>
      </c>
      <c r="C291" s="211" t="s">
        <v>225</v>
      </c>
      <c r="D291" s="211">
        <v>210296447</v>
      </c>
      <c r="E291" s="211">
        <v>1080</v>
      </c>
      <c r="F291" s="211">
        <v>1252</v>
      </c>
      <c r="G291" s="211">
        <v>1004</v>
      </c>
      <c r="I291" s="211" t="s">
        <v>861</v>
      </c>
      <c r="J291" s="212" t="s">
        <v>841</v>
      </c>
      <c r="K291" s="211" t="s">
        <v>842</v>
      </c>
      <c r="L291" s="211" t="s">
        <v>3692</v>
      </c>
      <c r="AD291" s="213"/>
    </row>
    <row r="292" spans="1:30" s="211" customFormat="1" x14ac:dyDescent="0.25">
      <c r="A292" s="211" t="s">
        <v>161</v>
      </c>
      <c r="B292" s="211">
        <v>61</v>
      </c>
      <c r="C292" s="211" t="s">
        <v>226</v>
      </c>
      <c r="D292" s="211">
        <v>9071136</v>
      </c>
      <c r="E292" s="211">
        <v>1020</v>
      </c>
      <c r="F292" s="211">
        <v>1121</v>
      </c>
      <c r="G292" s="211">
        <v>1004</v>
      </c>
      <c r="I292" s="211" t="s">
        <v>3257</v>
      </c>
      <c r="J292" s="212" t="s">
        <v>841</v>
      </c>
      <c r="K292" s="211" t="s">
        <v>842</v>
      </c>
      <c r="L292" s="211" t="s">
        <v>3329</v>
      </c>
      <c r="AD292" s="213"/>
    </row>
    <row r="293" spans="1:30" s="211" customFormat="1" x14ac:dyDescent="0.25">
      <c r="A293" s="211" t="s">
        <v>161</v>
      </c>
      <c r="B293" s="211">
        <v>61</v>
      </c>
      <c r="C293" s="211" t="s">
        <v>226</v>
      </c>
      <c r="D293" s="211">
        <v>191963552</v>
      </c>
      <c r="E293" s="211">
        <v>1020</v>
      </c>
      <c r="F293" s="211">
        <v>1110</v>
      </c>
      <c r="G293" s="211">
        <v>1004</v>
      </c>
      <c r="I293" s="211" t="s">
        <v>6010</v>
      </c>
      <c r="J293" s="212" t="s">
        <v>841</v>
      </c>
      <c r="K293" s="211" t="s">
        <v>353</v>
      </c>
      <c r="L293" s="211" t="s">
        <v>6050</v>
      </c>
      <c r="AD293" s="213"/>
    </row>
    <row r="294" spans="1:30" s="211" customFormat="1" x14ac:dyDescent="0.25">
      <c r="A294" s="211" t="s">
        <v>161</v>
      </c>
      <c r="B294" s="211">
        <v>61</v>
      </c>
      <c r="C294" s="211" t="s">
        <v>226</v>
      </c>
      <c r="D294" s="211">
        <v>191970999</v>
      </c>
      <c r="E294" s="211">
        <v>1060</v>
      </c>
      <c r="F294" s="211">
        <v>1251</v>
      </c>
      <c r="G294" s="211">
        <v>1004</v>
      </c>
      <c r="I294" s="211" t="s">
        <v>3258</v>
      </c>
      <c r="J294" s="212" t="s">
        <v>841</v>
      </c>
      <c r="K294" s="211" t="s">
        <v>353</v>
      </c>
      <c r="L294" s="211" t="s">
        <v>3298</v>
      </c>
      <c r="AD294" s="213"/>
    </row>
    <row r="295" spans="1:30" s="211" customFormat="1" x14ac:dyDescent="0.25">
      <c r="A295" s="211" t="s">
        <v>161</v>
      </c>
      <c r="B295" s="211">
        <v>61</v>
      </c>
      <c r="C295" s="211" t="s">
        <v>226</v>
      </c>
      <c r="D295" s="211">
        <v>210077847</v>
      </c>
      <c r="E295" s="211">
        <v>1060</v>
      </c>
      <c r="G295" s="211">
        <v>1004</v>
      </c>
      <c r="I295" s="211" t="s">
        <v>3259</v>
      </c>
      <c r="J295" s="212" t="s">
        <v>841</v>
      </c>
      <c r="K295" s="211" t="s">
        <v>353</v>
      </c>
      <c r="L295" s="211" t="s">
        <v>3299</v>
      </c>
      <c r="AD295" s="213"/>
    </row>
    <row r="296" spans="1:30" s="211" customFormat="1" x14ac:dyDescent="0.25">
      <c r="A296" s="211" t="s">
        <v>161</v>
      </c>
      <c r="B296" s="211">
        <v>61</v>
      </c>
      <c r="C296" s="211" t="s">
        <v>226</v>
      </c>
      <c r="D296" s="211">
        <v>210206593</v>
      </c>
      <c r="E296" s="211">
        <v>1060</v>
      </c>
      <c r="G296" s="211">
        <v>1004</v>
      </c>
      <c r="I296" s="211" t="s">
        <v>3260</v>
      </c>
      <c r="J296" s="212" t="s">
        <v>841</v>
      </c>
      <c r="K296" s="211" t="s">
        <v>353</v>
      </c>
      <c r="L296" s="211" t="s">
        <v>3300</v>
      </c>
      <c r="AD296" s="213"/>
    </row>
    <row r="297" spans="1:30" s="211" customFormat="1" x14ac:dyDescent="0.25">
      <c r="A297" s="211" t="s">
        <v>161</v>
      </c>
      <c r="B297" s="211">
        <v>61</v>
      </c>
      <c r="C297" s="211" t="s">
        <v>226</v>
      </c>
      <c r="D297" s="211">
        <v>210207227</v>
      </c>
      <c r="E297" s="211">
        <v>1060</v>
      </c>
      <c r="F297" s="211">
        <v>1251</v>
      </c>
      <c r="G297" s="211">
        <v>1004</v>
      </c>
      <c r="I297" s="211" t="s">
        <v>4374</v>
      </c>
      <c r="J297" s="212" t="s">
        <v>841</v>
      </c>
      <c r="K297" s="211" t="s">
        <v>355</v>
      </c>
      <c r="L297" s="211" t="s">
        <v>4389</v>
      </c>
      <c r="AD297" s="213"/>
    </row>
    <row r="298" spans="1:30" s="211" customFormat="1" x14ac:dyDescent="0.25">
      <c r="A298" s="211" t="s">
        <v>161</v>
      </c>
      <c r="B298" s="211">
        <v>61</v>
      </c>
      <c r="C298" s="211" t="s">
        <v>226</v>
      </c>
      <c r="D298" s="211">
        <v>210207274</v>
      </c>
      <c r="E298" s="211">
        <v>1080</v>
      </c>
      <c r="F298" s="211">
        <v>1242</v>
      </c>
      <c r="G298" s="211">
        <v>1004</v>
      </c>
      <c r="I298" s="211" t="s">
        <v>3261</v>
      </c>
      <c r="J298" s="212" t="s">
        <v>841</v>
      </c>
      <c r="K298" s="211" t="s">
        <v>353</v>
      </c>
      <c r="L298" s="211" t="s">
        <v>3301</v>
      </c>
      <c r="AD298" s="213"/>
    </row>
    <row r="299" spans="1:30" s="211" customFormat="1" x14ac:dyDescent="0.25">
      <c r="A299" s="211" t="s">
        <v>161</v>
      </c>
      <c r="B299" s="211">
        <v>61</v>
      </c>
      <c r="C299" s="211" t="s">
        <v>226</v>
      </c>
      <c r="D299" s="211">
        <v>210295319</v>
      </c>
      <c r="E299" s="211">
        <v>1020</v>
      </c>
      <c r="F299" s="211">
        <v>1122</v>
      </c>
      <c r="G299" s="211">
        <v>1004</v>
      </c>
      <c r="I299" s="211" t="s">
        <v>3262</v>
      </c>
      <c r="J299" s="212" t="s">
        <v>841</v>
      </c>
      <c r="K299" s="211" t="s">
        <v>353</v>
      </c>
      <c r="L299" s="211" t="s">
        <v>3302</v>
      </c>
      <c r="AD299" s="213"/>
    </row>
    <row r="300" spans="1:30" s="211" customFormat="1" x14ac:dyDescent="0.25">
      <c r="A300" s="211" t="s">
        <v>161</v>
      </c>
      <c r="B300" s="211">
        <v>62</v>
      </c>
      <c r="C300" s="211" t="s">
        <v>227</v>
      </c>
      <c r="D300" s="211">
        <v>20981</v>
      </c>
      <c r="E300" s="211">
        <v>1020</v>
      </c>
      <c r="F300" s="211">
        <v>1122</v>
      </c>
      <c r="G300" s="211">
        <v>1004</v>
      </c>
      <c r="I300" s="211" t="s">
        <v>6509</v>
      </c>
      <c r="J300" s="212" t="s">
        <v>841</v>
      </c>
      <c r="K300" s="211" t="s">
        <v>353</v>
      </c>
      <c r="L300" s="211" t="s">
        <v>6651</v>
      </c>
      <c r="AD300" s="213"/>
    </row>
    <row r="301" spans="1:30" s="211" customFormat="1" x14ac:dyDescent="0.25">
      <c r="A301" s="211" t="s">
        <v>161</v>
      </c>
      <c r="B301" s="211">
        <v>62</v>
      </c>
      <c r="C301" s="211" t="s">
        <v>227</v>
      </c>
      <c r="D301" s="211">
        <v>20982</v>
      </c>
      <c r="E301" s="211">
        <v>1020</v>
      </c>
      <c r="F301" s="211">
        <v>1122</v>
      </c>
      <c r="G301" s="211">
        <v>1004</v>
      </c>
      <c r="I301" s="211" t="s">
        <v>6510</v>
      </c>
      <c r="J301" s="212" t="s">
        <v>841</v>
      </c>
      <c r="K301" s="211" t="s">
        <v>353</v>
      </c>
      <c r="L301" s="211" t="s">
        <v>6652</v>
      </c>
      <c r="AD301" s="213"/>
    </row>
    <row r="302" spans="1:30" s="211" customFormat="1" x14ac:dyDescent="0.25">
      <c r="A302" s="211" t="s">
        <v>161</v>
      </c>
      <c r="B302" s="211">
        <v>62</v>
      </c>
      <c r="C302" s="211" t="s">
        <v>227</v>
      </c>
      <c r="D302" s="211">
        <v>21020</v>
      </c>
      <c r="E302" s="211">
        <v>1020</v>
      </c>
      <c r="F302" s="211">
        <v>1121</v>
      </c>
      <c r="G302" s="211">
        <v>1004</v>
      </c>
      <c r="I302" s="211" t="s">
        <v>6511</v>
      </c>
      <c r="J302" s="212" t="s">
        <v>841</v>
      </c>
      <c r="K302" s="211" t="s">
        <v>353</v>
      </c>
      <c r="L302" s="211" t="s">
        <v>6653</v>
      </c>
      <c r="AD302" s="213"/>
    </row>
    <row r="303" spans="1:30" s="211" customFormat="1" x14ac:dyDescent="0.25">
      <c r="A303" s="211" t="s">
        <v>161</v>
      </c>
      <c r="B303" s="211">
        <v>62</v>
      </c>
      <c r="C303" s="211" t="s">
        <v>227</v>
      </c>
      <c r="D303" s="211">
        <v>21022</v>
      </c>
      <c r="E303" s="211">
        <v>1020</v>
      </c>
      <c r="F303" s="211">
        <v>1122</v>
      </c>
      <c r="G303" s="211">
        <v>1004</v>
      </c>
      <c r="I303" s="211" t="s">
        <v>6512</v>
      </c>
      <c r="J303" s="212" t="s">
        <v>841</v>
      </c>
      <c r="K303" s="211" t="s">
        <v>842</v>
      </c>
      <c r="L303" s="211" t="s">
        <v>6705</v>
      </c>
      <c r="AD303" s="213"/>
    </row>
    <row r="304" spans="1:30" s="211" customFormat="1" x14ac:dyDescent="0.25">
      <c r="A304" s="211" t="s">
        <v>161</v>
      </c>
      <c r="B304" s="211">
        <v>62</v>
      </c>
      <c r="C304" s="211" t="s">
        <v>227</v>
      </c>
      <c r="D304" s="211">
        <v>21047</v>
      </c>
      <c r="E304" s="211">
        <v>1020</v>
      </c>
      <c r="F304" s="211">
        <v>1122</v>
      </c>
      <c r="G304" s="211">
        <v>1004</v>
      </c>
      <c r="I304" s="211" t="s">
        <v>6513</v>
      </c>
      <c r="J304" s="212" t="s">
        <v>841</v>
      </c>
      <c r="K304" s="211" t="s">
        <v>355</v>
      </c>
      <c r="L304" s="211" t="s">
        <v>6637</v>
      </c>
      <c r="AD304" s="213"/>
    </row>
    <row r="305" spans="1:30" s="211" customFormat="1" x14ac:dyDescent="0.25">
      <c r="A305" s="211" t="s">
        <v>161</v>
      </c>
      <c r="B305" s="211">
        <v>62</v>
      </c>
      <c r="C305" s="211" t="s">
        <v>227</v>
      </c>
      <c r="D305" s="211">
        <v>21049</v>
      </c>
      <c r="E305" s="211">
        <v>1020</v>
      </c>
      <c r="F305" s="211">
        <v>1122</v>
      </c>
      <c r="G305" s="211">
        <v>1004</v>
      </c>
      <c r="I305" s="211" t="s">
        <v>6514</v>
      </c>
      <c r="J305" s="212" t="s">
        <v>841</v>
      </c>
      <c r="K305" s="211" t="s">
        <v>355</v>
      </c>
      <c r="L305" s="211" t="s">
        <v>6638</v>
      </c>
      <c r="AD305" s="213"/>
    </row>
    <row r="306" spans="1:30" s="211" customFormat="1" x14ac:dyDescent="0.25">
      <c r="A306" s="211" t="s">
        <v>161</v>
      </c>
      <c r="B306" s="211">
        <v>62</v>
      </c>
      <c r="C306" s="211" t="s">
        <v>227</v>
      </c>
      <c r="D306" s="211">
        <v>21062</v>
      </c>
      <c r="E306" s="211">
        <v>1020</v>
      </c>
      <c r="F306" s="211">
        <v>1122</v>
      </c>
      <c r="G306" s="211">
        <v>1004</v>
      </c>
      <c r="I306" s="211" t="s">
        <v>6515</v>
      </c>
      <c r="J306" s="212" t="s">
        <v>841</v>
      </c>
      <c r="K306" s="211" t="s">
        <v>355</v>
      </c>
      <c r="L306" s="211" t="s">
        <v>6638</v>
      </c>
      <c r="AD306" s="213"/>
    </row>
    <row r="307" spans="1:30" s="211" customFormat="1" x14ac:dyDescent="0.25">
      <c r="A307" s="211" t="s">
        <v>161</v>
      </c>
      <c r="B307" s="211">
        <v>62</v>
      </c>
      <c r="C307" s="211" t="s">
        <v>227</v>
      </c>
      <c r="D307" s="211">
        <v>21135</v>
      </c>
      <c r="E307" s="211">
        <v>1020</v>
      </c>
      <c r="F307" s="211">
        <v>1242</v>
      </c>
      <c r="G307" s="211">
        <v>1004</v>
      </c>
      <c r="I307" s="211" t="s">
        <v>6516</v>
      </c>
      <c r="J307" s="212" t="s">
        <v>841</v>
      </c>
      <c r="K307" s="211" t="s">
        <v>355</v>
      </c>
      <c r="L307" s="211" t="s">
        <v>6639</v>
      </c>
      <c r="AD307" s="213"/>
    </row>
    <row r="308" spans="1:30" s="211" customFormat="1" x14ac:dyDescent="0.25">
      <c r="A308" s="211" t="s">
        <v>161</v>
      </c>
      <c r="B308" s="211">
        <v>62</v>
      </c>
      <c r="C308" s="211" t="s">
        <v>227</v>
      </c>
      <c r="D308" s="211">
        <v>21272</v>
      </c>
      <c r="E308" s="211">
        <v>1020</v>
      </c>
      <c r="F308" s="211">
        <v>1122</v>
      </c>
      <c r="G308" s="211">
        <v>1004</v>
      </c>
      <c r="I308" s="211" t="s">
        <v>6517</v>
      </c>
      <c r="J308" s="212" t="s">
        <v>841</v>
      </c>
      <c r="K308" s="211" t="s">
        <v>842</v>
      </c>
      <c r="L308" s="211" t="s">
        <v>6706</v>
      </c>
      <c r="AD308" s="213"/>
    </row>
    <row r="309" spans="1:30" s="211" customFormat="1" x14ac:dyDescent="0.25">
      <c r="A309" s="211" t="s">
        <v>161</v>
      </c>
      <c r="B309" s="211">
        <v>62</v>
      </c>
      <c r="C309" s="211" t="s">
        <v>227</v>
      </c>
      <c r="D309" s="211">
        <v>21285</v>
      </c>
      <c r="E309" s="211">
        <v>1020</v>
      </c>
      <c r="F309" s="211">
        <v>1110</v>
      </c>
      <c r="G309" s="211">
        <v>1004</v>
      </c>
      <c r="I309" s="211" t="s">
        <v>6518</v>
      </c>
      <c r="J309" s="212" t="s">
        <v>841</v>
      </c>
      <c r="K309" s="211" t="s">
        <v>842</v>
      </c>
      <c r="L309" s="211" t="s">
        <v>6707</v>
      </c>
      <c r="AD309" s="213"/>
    </row>
    <row r="310" spans="1:30" s="211" customFormat="1" x14ac:dyDescent="0.25">
      <c r="A310" s="211" t="s">
        <v>161</v>
      </c>
      <c r="B310" s="211">
        <v>62</v>
      </c>
      <c r="C310" s="211" t="s">
        <v>227</v>
      </c>
      <c r="D310" s="211">
        <v>21289</v>
      </c>
      <c r="E310" s="211">
        <v>1020</v>
      </c>
      <c r="F310" s="211">
        <v>1122</v>
      </c>
      <c r="G310" s="211">
        <v>1004</v>
      </c>
      <c r="I310" s="211" t="s">
        <v>6519</v>
      </c>
      <c r="J310" s="212" t="s">
        <v>841</v>
      </c>
      <c r="K310" s="211" t="s">
        <v>842</v>
      </c>
      <c r="L310" s="211" t="s">
        <v>6708</v>
      </c>
      <c r="AD310" s="213"/>
    </row>
    <row r="311" spans="1:30" s="211" customFormat="1" x14ac:dyDescent="0.25">
      <c r="A311" s="211" t="s">
        <v>161</v>
      </c>
      <c r="B311" s="211">
        <v>62</v>
      </c>
      <c r="C311" s="211" t="s">
        <v>227</v>
      </c>
      <c r="D311" s="211">
        <v>21290</v>
      </c>
      <c r="E311" s="211">
        <v>1020</v>
      </c>
      <c r="F311" s="211">
        <v>1122</v>
      </c>
      <c r="G311" s="211">
        <v>1004</v>
      </c>
      <c r="I311" s="211" t="s">
        <v>6520</v>
      </c>
      <c r="J311" s="212" t="s">
        <v>841</v>
      </c>
      <c r="K311" s="211" t="s">
        <v>353</v>
      </c>
      <c r="L311" s="211" t="s">
        <v>6654</v>
      </c>
      <c r="AD311" s="213"/>
    </row>
    <row r="312" spans="1:30" s="211" customFormat="1" x14ac:dyDescent="0.25">
      <c r="A312" s="211" t="s">
        <v>161</v>
      </c>
      <c r="B312" s="211">
        <v>62</v>
      </c>
      <c r="C312" s="211" t="s">
        <v>227</v>
      </c>
      <c r="D312" s="211">
        <v>21291</v>
      </c>
      <c r="E312" s="211">
        <v>1020</v>
      </c>
      <c r="F312" s="211">
        <v>1122</v>
      </c>
      <c r="G312" s="211">
        <v>1004</v>
      </c>
      <c r="I312" s="211" t="s">
        <v>6521</v>
      </c>
      <c r="J312" s="212" t="s">
        <v>841</v>
      </c>
      <c r="K312" s="211" t="s">
        <v>842</v>
      </c>
      <c r="L312" s="211" t="s">
        <v>6709</v>
      </c>
      <c r="AD312" s="213"/>
    </row>
    <row r="313" spans="1:30" s="211" customFormat="1" x14ac:dyDescent="0.25">
      <c r="A313" s="211" t="s">
        <v>161</v>
      </c>
      <c r="B313" s="211">
        <v>62</v>
      </c>
      <c r="C313" s="211" t="s">
        <v>227</v>
      </c>
      <c r="D313" s="211">
        <v>21292</v>
      </c>
      <c r="E313" s="211">
        <v>1020</v>
      </c>
      <c r="F313" s="211">
        <v>1110</v>
      </c>
      <c r="G313" s="211">
        <v>1004</v>
      </c>
      <c r="I313" s="211" t="s">
        <v>6522</v>
      </c>
      <c r="J313" s="212" t="s">
        <v>841</v>
      </c>
      <c r="K313" s="211" t="s">
        <v>353</v>
      </c>
      <c r="L313" s="211" t="s">
        <v>6655</v>
      </c>
      <c r="AD313" s="213"/>
    </row>
    <row r="314" spans="1:30" s="211" customFormat="1" x14ac:dyDescent="0.25">
      <c r="A314" s="211" t="s">
        <v>161</v>
      </c>
      <c r="B314" s="211">
        <v>62</v>
      </c>
      <c r="C314" s="211" t="s">
        <v>227</v>
      </c>
      <c r="D314" s="211">
        <v>21293</v>
      </c>
      <c r="E314" s="211">
        <v>1020</v>
      </c>
      <c r="F314" s="211">
        <v>1110</v>
      </c>
      <c r="G314" s="211">
        <v>1004</v>
      </c>
      <c r="I314" s="211" t="s">
        <v>6523</v>
      </c>
      <c r="J314" s="212" t="s">
        <v>841</v>
      </c>
      <c r="K314" s="211" t="s">
        <v>353</v>
      </c>
      <c r="L314" s="211" t="s">
        <v>6656</v>
      </c>
      <c r="AD314" s="213"/>
    </row>
    <row r="315" spans="1:30" s="211" customFormat="1" x14ac:dyDescent="0.25">
      <c r="A315" s="211" t="s">
        <v>161</v>
      </c>
      <c r="B315" s="211">
        <v>62</v>
      </c>
      <c r="C315" s="211" t="s">
        <v>227</v>
      </c>
      <c r="D315" s="211">
        <v>21294</v>
      </c>
      <c r="E315" s="211">
        <v>1020</v>
      </c>
      <c r="F315" s="211">
        <v>1110</v>
      </c>
      <c r="G315" s="211">
        <v>1004</v>
      </c>
      <c r="I315" s="211" t="s">
        <v>6524</v>
      </c>
      <c r="J315" s="212" t="s">
        <v>841</v>
      </c>
      <c r="K315" s="211" t="s">
        <v>353</v>
      </c>
      <c r="L315" s="211" t="s">
        <v>6657</v>
      </c>
      <c r="AD315" s="213"/>
    </row>
    <row r="316" spans="1:30" s="211" customFormat="1" x14ac:dyDescent="0.25">
      <c r="A316" s="211" t="s">
        <v>161</v>
      </c>
      <c r="B316" s="211">
        <v>62</v>
      </c>
      <c r="C316" s="211" t="s">
        <v>227</v>
      </c>
      <c r="D316" s="211">
        <v>21296</v>
      </c>
      <c r="E316" s="211">
        <v>1020</v>
      </c>
      <c r="F316" s="211">
        <v>1110</v>
      </c>
      <c r="G316" s="211">
        <v>1004</v>
      </c>
      <c r="I316" s="211" t="s">
        <v>6525</v>
      </c>
      <c r="J316" s="212" t="s">
        <v>841</v>
      </c>
      <c r="K316" s="211" t="s">
        <v>353</v>
      </c>
      <c r="L316" s="211" t="s">
        <v>6658</v>
      </c>
      <c r="AD316" s="213"/>
    </row>
    <row r="317" spans="1:30" s="211" customFormat="1" x14ac:dyDescent="0.25">
      <c r="A317" s="211" t="s">
        <v>161</v>
      </c>
      <c r="B317" s="211">
        <v>62</v>
      </c>
      <c r="C317" s="211" t="s">
        <v>227</v>
      </c>
      <c r="D317" s="211">
        <v>21297</v>
      </c>
      <c r="E317" s="211">
        <v>1020</v>
      </c>
      <c r="F317" s="211">
        <v>1110</v>
      </c>
      <c r="G317" s="211">
        <v>1004</v>
      </c>
      <c r="I317" s="211" t="s">
        <v>6526</v>
      </c>
      <c r="J317" s="212" t="s">
        <v>841</v>
      </c>
      <c r="K317" s="211" t="s">
        <v>353</v>
      </c>
      <c r="L317" s="211" t="s">
        <v>6659</v>
      </c>
      <c r="AD317" s="213"/>
    </row>
    <row r="318" spans="1:30" s="211" customFormat="1" x14ac:dyDescent="0.25">
      <c r="A318" s="211" t="s">
        <v>161</v>
      </c>
      <c r="B318" s="211">
        <v>62</v>
      </c>
      <c r="C318" s="211" t="s">
        <v>227</v>
      </c>
      <c r="D318" s="211">
        <v>21298</v>
      </c>
      <c r="E318" s="211">
        <v>1020</v>
      </c>
      <c r="F318" s="211">
        <v>1110</v>
      </c>
      <c r="G318" s="211">
        <v>1004</v>
      </c>
      <c r="I318" s="211" t="s">
        <v>6527</v>
      </c>
      <c r="J318" s="212" t="s">
        <v>841</v>
      </c>
      <c r="K318" s="211" t="s">
        <v>353</v>
      </c>
      <c r="L318" s="211" t="s">
        <v>6660</v>
      </c>
      <c r="AD318" s="213"/>
    </row>
    <row r="319" spans="1:30" s="211" customFormat="1" x14ac:dyDescent="0.25">
      <c r="A319" s="211" t="s">
        <v>161</v>
      </c>
      <c r="B319" s="211">
        <v>62</v>
      </c>
      <c r="C319" s="211" t="s">
        <v>227</v>
      </c>
      <c r="D319" s="211">
        <v>21299</v>
      </c>
      <c r="E319" s="211">
        <v>1020</v>
      </c>
      <c r="F319" s="211">
        <v>1110</v>
      </c>
      <c r="G319" s="211">
        <v>1004</v>
      </c>
      <c r="I319" s="211" t="s">
        <v>6528</v>
      </c>
      <c r="J319" s="212" t="s">
        <v>841</v>
      </c>
      <c r="K319" s="211" t="s">
        <v>842</v>
      </c>
      <c r="L319" s="211" t="s">
        <v>6710</v>
      </c>
      <c r="AD319" s="213"/>
    </row>
    <row r="320" spans="1:30" s="211" customFormat="1" x14ac:dyDescent="0.25">
      <c r="A320" s="211" t="s">
        <v>161</v>
      </c>
      <c r="B320" s="211">
        <v>62</v>
      </c>
      <c r="C320" s="211" t="s">
        <v>227</v>
      </c>
      <c r="D320" s="211">
        <v>21301</v>
      </c>
      <c r="E320" s="211">
        <v>1020</v>
      </c>
      <c r="F320" s="211">
        <v>1110</v>
      </c>
      <c r="G320" s="211">
        <v>1004</v>
      </c>
      <c r="I320" s="211" t="s">
        <v>6529</v>
      </c>
      <c r="J320" s="212" t="s">
        <v>841</v>
      </c>
      <c r="K320" s="211" t="s">
        <v>842</v>
      </c>
      <c r="L320" s="211" t="s">
        <v>6710</v>
      </c>
      <c r="AD320" s="213"/>
    </row>
    <row r="321" spans="1:30" s="211" customFormat="1" x14ac:dyDescent="0.25">
      <c r="A321" s="211" t="s">
        <v>161</v>
      </c>
      <c r="B321" s="211">
        <v>62</v>
      </c>
      <c r="C321" s="211" t="s">
        <v>227</v>
      </c>
      <c r="D321" s="211">
        <v>21303</v>
      </c>
      <c r="E321" s="211">
        <v>1020</v>
      </c>
      <c r="F321" s="211">
        <v>1122</v>
      </c>
      <c r="G321" s="211">
        <v>1004</v>
      </c>
      <c r="I321" s="211" t="s">
        <v>6530</v>
      </c>
      <c r="J321" s="212" t="s">
        <v>841</v>
      </c>
      <c r="K321" s="211" t="s">
        <v>842</v>
      </c>
      <c r="L321" s="211" t="s">
        <v>6706</v>
      </c>
      <c r="AD321" s="213"/>
    </row>
    <row r="322" spans="1:30" s="211" customFormat="1" x14ac:dyDescent="0.25">
      <c r="A322" s="211" t="s">
        <v>161</v>
      </c>
      <c r="B322" s="211">
        <v>62</v>
      </c>
      <c r="C322" s="211" t="s">
        <v>227</v>
      </c>
      <c r="D322" s="211">
        <v>21304</v>
      </c>
      <c r="E322" s="211">
        <v>1020</v>
      </c>
      <c r="F322" s="211">
        <v>1122</v>
      </c>
      <c r="G322" s="211">
        <v>1004</v>
      </c>
      <c r="I322" s="211" t="s">
        <v>6531</v>
      </c>
      <c r="J322" s="212" t="s">
        <v>841</v>
      </c>
      <c r="K322" s="211" t="s">
        <v>842</v>
      </c>
      <c r="L322" s="211" t="s">
        <v>6711</v>
      </c>
      <c r="AD322" s="213"/>
    </row>
    <row r="323" spans="1:30" s="211" customFormat="1" x14ac:dyDescent="0.25">
      <c r="A323" s="211" t="s">
        <v>161</v>
      </c>
      <c r="B323" s="211">
        <v>62</v>
      </c>
      <c r="C323" s="211" t="s">
        <v>227</v>
      </c>
      <c r="D323" s="211">
        <v>191898447</v>
      </c>
      <c r="E323" s="211">
        <v>1060</v>
      </c>
      <c r="F323" s="211">
        <v>1274</v>
      </c>
      <c r="G323" s="211">
        <v>1004</v>
      </c>
      <c r="I323" s="211" t="s">
        <v>6532</v>
      </c>
      <c r="J323" s="212" t="s">
        <v>841</v>
      </c>
      <c r="K323" s="211" t="s">
        <v>353</v>
      </c>
      <c r="L323" s="211" t="s">
        <v>6661</v>
      </c>
      <c r="AD323" s="213"/>
    </row>
    <row r="324" spans="1:30" s="211" customFormat="1" x14ac:dyDescent="0.25">
      <c r="A324" s="211" t="s">
        <v>161</v>
      </c>
      <c r="B324" s="211">
        <v>62</v>
      </c>
      <c r="C324" s="211" t="s">
        <v>227</v>
      </c>
      <c r="D324" s="211">
        <v>191918082</v>
      </c>
      <c r="E324" s="211">
        <v>1060</v>
      </c>
      <c r="F324" s="211">
        <v>1274</v>
      </c>
      <c r="G324" s="211">
        <v>1004</v>
      </c>
      <c r="I324" s="211" t="s">
        <v>6533</v>
      </c>
      <c r="J324" s="212" t="s">
        <v>841</v>
      </c>
      <c r="K324" s="211" t="s">
        <v>842</v>
      </c>
      <c r="L324" s="211" t="s">
        <v>6712</v>
      </c>
      <c r="AD324" s="213"/>
    </row>
    <row r="325" spans="1:30" s="211" customFormat="1" x14ac:dyDescent="0.25">
      <c r="A325" s="211" t="s">
        <v>161</v>
      </c>
      <c r="B325" s="211">
        <v>62</v>
      </c>
      <c r="C325" s="211" t="s">
        <v>227</v>
      </c>
      <c r="D325" s="211">
        <v>191935250</v>
      </c>
      <c r="E325" s="211">
        <v>1060</v>
      </c>
      <c r="F325" s="211">
        <v>1242</v>
      </c>
      <c r="G325" s="211">
        <v>1004</v>
      </c>
      <c r="I325" s="211" t="s">
        <v>6534</v>
      </c>
      <c r="J325" s="212" t="s">
        <v>841</v>
      </c>
      <c r="K325" s="211" t="s">
        <v>353</v>
      </c>
      <c r="L325" s="211" t="s">
        <v>6662</v>
      </c>
      <c r="AD325" s="213"/>
    </row>
    <row r="326" spans="1:30" s="211" customFormat="1" x14ac:dyDescent="0.25">
      <c r="A326" s="211" t="s">
        <v>161</v>
      </c>
      <c r="B326" s="211">
        <v>62</v>
      </c>
      <c r="C326" s="211" t="s">
        <v>227</v>
      </c>
      <c r="D326" s="211">
        <v>191962398</v>
      </c>
      <c r="E326" s="211">
        <v>1060</v>
      </c>
      <c r="F326" s="211">
        <v>1242</v>
      </c>
      <c r="G326" s="211">
        <v>1004</v>
      </c>
      <c r="I326" s="211" t="s">
        <v>6535</v>
      </c>
      <c r="J326" s="212" t="s">
        <v>841</v>
      </c>
      <c r="K326" s="211" t="s">
        <v>842</v>
      </c>
      <c r="L326" s="211" t="s">
        <v>6713</v>
      </c>
      <c r="AD326" s="213"/>
    </row>
    <row r="327" spans="1:30" s="211" customFormat="1" x14ac:dyDescent="0.25">
      <c r="A327" s="211" t="s">
        <v>161</v>
      </c>
      <c r="B327" s="211">
        <v>62</v>
      </c>
      <c r="C327" s="211" t="s">
        <v>227</v>
      </c>
      <c r="D327" s="211">
        <v>191982962</v>
      </c>
      <c r="E327" s="211">
        <v>1020</v>
      </c>
      <c r="F327" s="211">
        <v>1122</v>
      </c>
      <c r="G327" s="211">
        <v>1003</v>
      </c>
      <c r="I327" s="211" t="s">
        <v>6536</v>
      </c>
      <c r="J327" s="212" t="s">
        <v>841</v>
      </c>
      <c r="K327" s="211" t="s">
        <v>355</v>
      </c>
      <c r="L327" s="211" t="s">
        <v>6640</v>
      </c>
      <c r="AD327" s="213"/>
    </row>
    <row r="328" spans="1:30" s="211" customFormat="1" x14ac:dyDescent="0.25">
      <c r="A328" s="211" t="s">
        <v>161</v>
      </c>
      <c r="B328" s="211">
        <v>62</v>
      </c>
      <c r="C328" s="211" t="s">
        <v>227</v>
      </c>
      <c r="D328" s="211">
        <v>191982963</v>
      </c>
      <c r="E328" s="211">
        <v>1080</v>
      </c>
      <c r="F328" s="211">
        <v>1122</v>
      </c>
      <c r="G328" s="211">
        <v>1003</v>
      </c>
      <c r="I328" s="211" t="s">
        <v>6537</v>
      </c>
      <c r="J328" s="212" t="s">
        <v>841</v>
      </c>
      <c r="K328" s="211" t="s">
        <v>355</v>
      </c>
      <c r="L328" s="211" t="s">
        <v>6649</v>
      </c>
      <c r="AD328" s="213"/>
    </row>
    <row r="329" spans="1:30" s="211" customFormat="1" x14ac:dyDescent="0.25">
      <c r="A329" s="211" t="s">
        <v>161</v>
      </c>
      <c r="B329" s="211">
        <v>62</v>
      </c>
      <c r="C329" s="211" t="s">
        <v>227</v>
      </c>
      <c r="D329" s="211">
        <v>191989334</v>
      </c>
      <c r="E329" s="211">
        <v>1020</v>
      </c>
      <c r="F329" s="211">
        <v>1242</v>
      </c>
      <c r="G329" s="211">
        <v>1003</v>
      </c>
      <c r="I329" s="211" t="s">
        <v>6538</v>
      </c>
      <c r="J329" s="212" t="s">
        <v>841</v>
      </c>
      <c r="K329" s="211" t="s">
        <v>355</v>
      </c>
      <c r="L329" s="211" t="s">
        <v>6641</v>
      </c>
      <c r="AD329" s="213"/>
    </row>
    <row r="330" spans="1:30" s="211" customFormat="1" x14ac:dyDescent="0.25">
      <c r="A330" s="211" t="s">
        <v>161</v>
      </c>
      <c r="B330" s="211">
        <v>62</v>
      </c>
      <c r="C330" s="211" t="s">
        <v>227</v>
      </c>
      <c r="D330" s="211">
        <v>191989338</v>
      </c>
      <c r="E330" s="211">
        <v>1060</v>
      </c>
      <c r="F330" s="211">
        <v>1242</v>
      </c>
      <c r="G330" s="211">
        <v>1003</v>
      </c>
      <c r="I330" s="211" t="s">
        <v>6538</v>
      </c>
      <c r="J330" s="212" t="s">
        <v>841</v>
      </c>
      <c r="K330" s="211" t="s">
        <v>355</v>
      </c>
      <c r="L330" s="211" t="s">
        <v>6641</v>
      </c>
      <c r="AD330" s="213"/>
    </row>
    <row r="331" spans="1:30" s="211" customFormat="1" x14ac:dyDescent="0.25">
      <c r="A331" s="211" t="s">
        <v>161</v>
      </c>
      <c r="B331" s="211">
        <v>62</v>
      </c>
      <c r="C331" s="211" t="s">
        <v>227</v>
      </c>
      <c r="D331" s="211">
        <v>191990417</v>
      </c>
      <c r="E331" s="211">
        <v>1020</v>
      </c>
      <c r="F331" s="211">
        <v>1122</v>
      </c>
      <c r="G331" s="211">
        <v>1003</v>
      </c>
      <c r="I331" s="211" t="s">
        <v>6514</v>
      </c>
      <c r="J331" s="212" t="s">
        <v>841</v>
      </c>
      <c r="K331" s="211" t="s">
        <v>355</v>
      </c>
      <c r="L331" s="211" t="s">
        <v>6788</v>
      </c>
      <c r="AD331" s="213"/>
    </row>
    <row r="332" spans="1:30" s="211" customFormat="1" x14ac:dyDescent="0.25">
      <c r="A332" s="211" t="s">
        <v>161</v>
      </c>
      <c r="B332" s="211">
        <v>62</v>
      </c>
      <c r="C332" s="211" t="s">
        <v>227</v>
      </c>
      <c r="D332" s="211">
        <v>191990429</v>
      </c>
      <c r="E332" s="211">
        <v>1020</v>
      </c>
      <c r="F332" s="211">
        <v>1122</v>
      </c>
      <c r="G332" s="211">
        <v>1003</v>
      </c>
      <c r="I332" s="211" t="s">
        <v>6513</v>
      </c>
      <c r="J332" s="212" t="s">
        <v>841</v>
      </c>
      <c r="K332" s="211" t="s">
        <v>355</v>
      </c>
      <c r="L332" s="211" t="s">
        <v>6789</v>
      </c>
      <c r="AD332" s="213"/>
    </row>
    <row r="333" spans="1:30" s="211" customFormat="1" x14ac:dyDescent="0.25">
      <c r="A333" s="211" t="s">
        <v>161</v>
      </c>
      <c r="B333" s="211">
        <v>62</v>
      </c>
      <c r="C333" s="211" t="s">
        <v>227</v>
      </c>
      <c r="D333" s="211">
        <v>191990435</v>
      </c>
      <c r="E333" s="211">
        <v>1020</v>
      </c>
      <c r="F333" s="211">
        <v>1122</v>
      </c>
      <c r="G333" s="211">
        <v>1003</v>
      </c>
      <c r="I333" s="211" t="s">
        <v>6509</v>
      </c>
      <c r="J333" s="212" t="s">
        <v>841</v>
      </c>
      <c r="K333" s="211" t="s">
        <v>353</v>
      </c>
      <c r="L333" s="211" t="s">
        <v>6803</v>
      </c>
      <c r="AD333" s="213"/>
    </row>
    <row r="334" spans="1:30" s="211" customFormat="1" x14ac:dyDescent="0.25">
      <c r="A334" s="211" t="s">
        <v>161</v>
      </c>
      <c r="B334" s="211">
        <v>62</v>
      </c>
      <c r="C334" s="211" t="s">
        <v>227</v>
      </c>
      <c r="D334" s="211">
        <v>191990438</v>
      </c>
      <c r="E334" s="211">
        <v>1060</v>
      </c>
      <c r="F334" s="211">
        <v>1242</v>
      </c>
      <c r="G334" s="211">
        <v>1003</v>
      </c>
      <c r="I334" s="211" t="s">
        <v>6746</v>
      </c>
      <c r="J334" s="212" t="s">
        <v>841</v>
      </c>
      <c r="K334" s="211" t="s">
        <v>842</v>
      </c>
      <c r="L334" s="211" t="s">
        <v>6823</v>
      </c>
      <c r="AD334" s="213"/>
    </row>
    <row r="335" spans="1:30" s="211" customFormat="1" x14ac:dyDescent="0.25">
      <c r="A335" s="211" t="s">
        <v>161</v>
      </c>
      <c r="B335" s="211">
        <v>62</v>
      </c>
      <c r="C335" s="211" t="s">
        <v>227</v>
      </c>
      <c r="D335" s="211">
        <v>191993727</v>
      </c>
      <c r="E335" s="211">
        <v>1060</v>
      </c>
      <c r="F335" s="211">
        <v>1242</v>
      </c>
      <c r="G335" s="211">
        <v>1003</v>
      </c>
      <c r="I335" s="211" t="s">
        <v>6539</v>
      </c>
      <c r="J335" s="212" t="s">
        <v>841</v>
      </c>
      <c r="K335" s="211" t="s">
        <v>842</v>
      </c>
      <c r="L335" s="211" t="s">
        <v>6714</v>
      </c>
      <c r="AD335" s="213"/>
    </row>
    <row r="336" spans="1:30" s="211" customFormat="1" x14ac:dyDescent="0.25">
      <c r="A336" s="211" t="s">
        <v>161</v>
      </c>
      <c r="B336" s="211">
        <v>62</v>
      </c>
      <c r="C336" s="211" t="s">
        <v>227</v>
      </c>
      <c r="D336" s="211">
        <v>191994906</v>
      </c>
      <c r="E336" s="211">
        <v>1060</v>
      </c>
      <c r="F336" s="211">
        <v>1252</v>
      </c>
      <c r="G336" s="211">
        <v>1004</v>
      </c>
      <c r="I336" s="211" t="s">
        <v>6540</v>
      </c>
      <c r="J336" s="212" t="s">
        <v>841</v>
      </c>
      <c r="K336" s="211" t="s">
        <v>842</v>
      </c>
      <c r="L336" s="211" t="s">
        <v>6715</v>
      </c>
      <c r="AD336" s="213"/>
    </row>
    <row r="337" spans="1:30" s="211" customFormat="1" x14ac:dyDescent="0.25">
      <c r="A337" s="211" t="s">
        <v>161</v>
      </c>
      <c r="B337" s="211">
        <v>62</v>
      </c>
      <c r="C337" s="211" t="s">
        <v>227</v>
      </c>
      <c r="D337" s="211">
        <v>192008336</v>
      </c>
      <c r="E337" s="211">
        <v>1060</v>
      </c>
      <c r="F337" s="211">
        <v>1274</v>
      </c>
      <c r="G337" s="211">
        <v>1004</v>
      </c>
      <c r="I337" s="211" t="s">
        <v>6541</v>
      </c>
      <c r="J337" s="212" t="s">
        <v>841</v>
      </c>
      <c r="K337" s="211" t="s">
        <v>353</v>
      </c>
      <c r="L337" s="211" t="s">
        <v>6663</v>
      </c>
      <c r="AD337" s="213"/>
    </row>
    <row r="338" spans="1:30" s="211" customFormat="1" x14ac:dyDescent="0.25">
      <c r="A338" s="211" t="s">
        <v>161</v>
      </c>
      <c r="B338" s="211">
        <v>62</v>
      </c>
      <c r="C338" s="211" t="s">
        <v>227</v>
      </c>
      <c r="D338" s="211">
        <v>210078312</v>
      </c>
      <c r="E338" s="211">
        <v>1060</v>
      </c>
      <c r="G338" s="211">
        <v>1004</v>
      </c>
      <c r="I338" s="211" t="s">
        <v>6542</v>
      </c>
      <c r="J338" s="212" t="s">
        <v>841</v>
      </c>
      <c r="K338" s="211" t="s">
        <v>842</v>
      </c>
      <c r="L338" s="211" t="s">
        <v>6716</v>
      </c>
      <c r="AD338" s="213"/>
    </row>
    <row r="339" spans="1:30" s="211" customFormat="1" x14ac:dyDescent="0.25">
      <c r="A339" s="211" t="s">
        <v>161</v>
      </c>
      <c r="B339" s="211">
        <v>62</v>
      </c>
      <c r="C339" s="211" t="s">
        <v>227</v>
      </c>
      <c r="D339" s="211">
        <v>210078556</v>
      </c>
      <c r="E339" s="211">
        <v>1060</v>
      </c>
      <c r="G339" s="211">
        <v>1004</v>
      </c>
      <c r="I339" s="211" t="s">
        <v>6543</v>
      </c>
      <c r="J339" s="212" t="s">
        <v>841</v>
      </c>
      <c r="K339" s="211" t="s">
        <v>842</v>
      </c>
      <c r="L339" s="211" t="s">
        <v>6717</v>
      </c>
      <c r="AD339" s="213"/>
    </row>
    <row r="340" spans="1:30" s="211" customFormat="1" x14ac:dyDescent="0.25">
      <c r="A340" s="211" t="s">
        <v>161</v>
      </c>
      <c r="B340" s="211">
        <v>62</v>
      </c>
      <c r="C340" s="211" t="s">
        <v>227</v>
      </c>
      <c r="D340" s="211">
        <v>210185874</v>
      </c>
      <c r="E340" s="211">
        <v>1060</v>
      </c>
      <c r="F340" s="211">
        <v>1274</v>
      </c>
      <c r="G340" s="211">
        <v>1004</v>
      </c>
      <c r="I340" s="211" t="s">
        <v>6544</v>
      </c>
      <c r="J340" s="212" t="s">
        <v>841</v>
      </c>
      <c r="K340" s="211" t="s">
        <v>353</v>
      </c>
      <c r="L340" s="211" t="s">
        <v>6664</v>
      </c>
      <c r="AD340" s="213"/>
    </row>
    <row r="341" spans="1:30" s="211" customFormat="1" x14ac:dyDescent="0.25">
      <c r="A341" s="211" t="s">
        <v>161</v>
      </c>
      <c r="B341" s="211">
        <v>62</v>
      </c>
      <c r="C341" s="211" t="s">
        <v>227</v>
      </c>
      <c r="D341" s="211">
        <v>210185875</v>
      </c>
      <c r="E341" s="211">
        <v>1060</v>
      </c>
      <c r="F341" s="211">
        <v>1274</v>
      </c>
      <c r="G341" s="211">
        <v>1004</v>
      </c>
      <c r="I341" s="211" t="s">
        <v>6545</v>
      </c>
      <c r="J341" s="212" t="s">
        <v>841</v>
      </c>
      <c r="K341" s="211" t="s">
        <v>353</v>
      </c>
      <c r="L341" s="211" t="s">
        <v>6665</v>
      </c>
      <c r="AD341" s="213"/>
    </row>
    <row r="342" spans="1:30" s="211" customFormat="1" x14ac:dyDescent="0.25">
      <c r="A342" s="211" t="s">
        <v>161</v>
      </c>
      <c r="B342" s="211">
        <v>62</v>
      </c>
      <c r="C342" s="211" t="s">
        <v>227</v>
      </c>
      <c r="D342" s="211">
        <v>210197193</v>
      </c>
      <c r="E342" s="211">
        <v>1060</v>
      </c>
      <c r="F342" s="211">
        <v>1241</v>
      </c>
      <c r="G342" s="211">
        <v>1004</v>
      </c>
      <c r="I342" s="211" t="s">
        <v>6546</v>
      </c>
      <c r="J342" s="212" t="s">
        <v>841</v>
      </c>
      <c r="K342" s="211" t="s">
        <v>842</v>
      </c>
      <c r="L342" s="211" t="s">
        <v>6718</v>
      </c>
      <c r="AD342" s="213"/>
    </row>
    <row r="343" spans="1:30" s="211" customFormat="1" x14ac:dyDescent="0.25">
      <c r="A343" s="211" t="s">
        <v>161</v>
      </c>
      <c r="B343" s="211">
        <v>62</v>
      </c>
      <c r="C343" s="211" t="s">
        <v>227</v>
      </c>
      <c r="D343" s="211">
        <v>210197211</v>
      </c>
      <c r="E343" s="211">
        <v>1060</v>
      </c>
      <c r="G343" s="211">
        <v>1004</v>
      </c>
      <c r="I343" s="211" t="s">
        <v>6547</v>
      </c>
      <c r="J343" s="212" t="s">
        <v>841</v>
      </c>
      <c r="K343" s="211" t="s">
        <v>842</v>
      </c>
      <c r="L343" s="211" t="s">
        <v>6719</v>
      </c>
      <c r="AD343" s="213"/>
    </row>
    <row r="344" spans="1:30" s="211" customFormat="1" x14ac:dyDescent="0.25">
      <c r="A344" s="211" t="s">
        <v>161</v>
      </c>
      <c r="B344" s="211">
        <v>62</v>
      </c>
      <c r="C344" s="211" t="s">
        <v>227</v>
      </c>
      <c r="D344" s="211">
        <v>210197212</v>
      </c>
      <c r="E344" s="211">
        <v>1060</v>
      </c>
      <c r="G344" s="211">
        <v>1004</v>
      </c>
      <c r="I344" s="211" t="s">
        <v>6548</v>
      </c>
      <c r="J344" s="212" t="s">
        <v>841</v>
      </c>
      <c r="K344" s="211" t="s">
        <v>842</v>
      </c>
      <c r="L344" s="211" t="s">
        <v>6719</v>
      </c>
      <c r="AD344" s="213"/>
    </row>
    <row r="345" spans="1:30" s="211" customFormat="1" x14ac:dyDescent="0.25">
      <c r="A345" s="211" t="s">
        <v>161</v>
      </c>
      <c r="B345" s="211">
        <v>62</v>
      </c>
      <c r="C345" s="211" t="s">
        <v>227</v>
      </c>
      <c r="D345" s="211">
        <v>210198327</v>
      </c>
      <c r="E345" s="211">
        <v>1060</v>
      </c>
      <c r="F345" s="211">
        <v>1272</v>
      </c>
      <c r="G345" s="211">
        <v>1004</v>
      </c>
      <c r="I345" s="211" t="s">
        <v>6549</v>
      </c>
      <c r="J345" s="212" t="s">
        <v>841</v>
      </c>
      <c r="K345" s="211" t="s">
        <v>842</v>
      </c>
      <c r="L345" s="211" t="s">
        <v>6720</v>
      </c>
      <c r="AD345" s="213"/>
    </row>
    <row r="346" spans="1:30" s="211" customFormat="1" x14ac:dyDescent="0.25">
      <c r="A346" s="211" t="s">
        <v>161</v>
      </c>
      <c r="B346" s="211">
        <v>62</v>
      </c>
      <c r="C346" s="211" t="s">
        <v>227</v>
      </c>
      <c r="D346" s="211">
        <v>210276961</v>
      </c>
      <c r="E346" s="211">
        <v>1060</v>
      </c>
      <c r="F346" s="211">
        <v>1271</v>
      </c>
      <c r="G346" s="211">
        <v>1004</v>
      </c>
      <c r="I346" s="211" t="s">
        <v>6550</v>
      </c>
      <c r="J346" s="212" t="s">
        <v>841</v>
      </c>
      <c r="K346" s="211" t="s">
        <v>353</v>
      </c>
      <c r="L346" s="211" t="s">
        <v>6666</v>
      </c>
      <c r="AD346" s="213"/>
    </row>
    <row r="347" spans="1:30" s="211" customFormat="1" x14ac:dyDescent="0.25">
      <c r="A347" s="211" t="s">
        <v>161</v>
      </c>
      <c r="B347" s="211">
        <v>62</v>
      </c>
      <c r="C347" s="211" t="s">
        <v>227</v>
      </c>
      <c r="D347" s="211">
        <v>210276996</v>
      </c>
      <c r="E347" s="211">
        <v>1060</v>
      </c>
      <c r="F347" s="211">
        <v>1274</v>
      </c>
      <c r="G347" s="211">
        <v>1004</v>
      </c>
      <c r="I347" s="211" t="s">
        <v>6551</v>
      </c>
      <c r="J347" s="212" t="s">
        <v>841</v>
      </c>
      <c r="K347" s="211" t="s">
        <v>353</v>
      </c>
      <c r="L347" s="211" t="s">
        <v>6667</v>
      </c>
      <c r="AD347" s="213"/>
    </row>
    <row r="348" spans="1:30" s="211" customFormat="1" x14ac:dyDescent="0.25">
      <c r="A348" s="211" t="s">
        <v>161</v>
      </c>
      <c r="B348" s="211">
        <v>62</v>
      </c>
      <c r="C348" s="211" t="s">
        <v>227</v>
      </c>
      <c r="D348" s="211">
        <v>210276999</v>
      </c>
      <c r="E348" s="211">
        <v>1080</v>
      </c>
      <c r="F348" s="211">
        <v>1274</v>
      </c>
      <c r="G348" s="211">
        <v>1004</v>
      </c>
      <c r="I348" s="211" t="s">
        <v>6552</v>
      </c>
      <c r="J348" s="212" t="s">
        <v>841</v>
      </c>
      <c r="K348" s="211" t="s">
        <v>842</v>
      </c>
      <c r="L348" s="211" t="s">
        <v>6721</v>
      </c>
      <c r="AD348" s="213"/>
    </row>
    <row r="349" spans="1:30" s="211" customFormat="1" x14ac:dyDescent="0.25">
      <c r="A349" s="211" t="s">
        <v>161</v>
      </c>
      <c r="B349" s="211">
        <v>62</v>
      </c>
      <c r="C349" s="211" t="s">
        <v>227</v>
      </c>
      <c r="D349" s="211">
        <v>210277016</v>
      </c>
      <c r="E349" s="211">
        <v>1060</v>
      </c>
      <c r="F349" s="211">
        <v>1274</v>
      </c>
      <c r="G349" s="211">
        <v>1004</v>
      </c>
      <c r="I349" s="211" t="s">
        <v>6553</v>
      </c>
      <c r="J349" s="212" t="s">
        <v>841</v>
      </c>
      <c r="K349" s="211" t="s">
        <v>353</v>
      </c>
      <c r="L349" s="211" t="s">
        <v>6668</v>
      </c>
      <c r="AD349" s="213"/>
    </row>
    <row r="350" spans="1:30" s="211" customFormat="1" x14ac:dyDescent="0.25">
      <c r="A350" s="211" t="s">
        <v>161</v>
      </c>
      <c r="B350" s="211">
        <v>62</v>
      </c>
      <c r="C350" s="211" t="s">
        <v>227</v>
      </c>
      <c r="D350" s="211">
        <v>210277069</v>
      </c>
      <c r="E350" s="211">
        <v>1060</v>
      </c>
      <c r="F350" s="211">
        <v>1241</v>
      </c>
      <c r="G350" s="211">
        <v>1004</v>
      </c>
      <c r="I350" s="211" t="s">
        <v>6554</v>
      </c>
      <c r="J350" s="212" t="s">
        <v>841</v>
      </c>
      <c r="K350" s="211" t="s">
        <v>353</v>
      </c>
      <c r="L350" s="211" t="s">
        <v>6669</v>
      </c>
      <c r="AD350" s="213"/>
    </row>
    <row r="351" spans="1:30" s="211" customFormat="1" x14ac:dyDescent="0.25">
      <c r="A351" s="211" t="s">
        <v>161</v>
      </c>
      <c r="B351" s="211">
        <v>62</v>
      </c>
      <c r="C351" s="211" t="s">
        <v>227</v>
      </c>
      <c r="D351" s="211">
        <v>210277193</v>
      </c>
      <c r="E351" s="211">
        <v>1060</v>
      </c>
      <c r="F351" s="211">
        <v>1271</v>
      </c>
      <c r="G351" s="211">
        <v>1004</v>
      </c>
      <c r="I351" s="211" t="s">
        <v>6555</v>
      </c>
      <c r="J351" s="212" t="s">
        <v>841</v>
      </c>
      <c r="K351" s="211" t="s">
        <v>353</v>
      </c>
      <c r="L351" s="211" t="s">
        <v>6670</v>
      </c>
      <c r="AD351" s="213"/>
    </row>
    <row r="352" spans="1:30" s="211" customFormat="1" x14ac:dyDescent="0.25">
      <c r="A352" s="211" t="s">
        <v>161</v>
      </c>
      <c r="B352" s="211">
        <v>62</v>
      </c>
      <c r="C352" s="211" t="s">
        <v>227</v>
      </c>
      <c r="D352" s="211">
        <v>210277196</v>
      </c>
      <c r="E352" s="211">
        <v>1080</v>
      </c>
      <c r="F352" s="211">
        <v>1274</v>
      </c>
      <c r="G352" s="211">
        <v>1004</v>
      </c>
      <c r="I352" s="211" t="s">
        <v>6556</v>
      </c>
      <c r="J352" s="212" t="s">
        <v>841</v>
      </c>
      <c r="K352" s="211" t="s">
        <v>355</v>
      </c>
      <c r="L352" s="211" t="s">
        <v>6642</v>
      </c>
      <c r="AD352" s="213"/>
    </row>
    <row r="353" spans="1:30" s="211" customFormat="1" x14ac:dyDescent="0.25">
      <c r="A353" s="211" t="s">
        <v>161</v>
      </c>
      <c r="B353" s="211">
        <v>62</v>
      </c>
      <c r="C353" s="211" t="s">
        <v>227</v>
      </c>
      <c r="D353" s="211">
        <v>210277228</v>
      </c>
      <c r="E353" s="211">
        <v>1080</v>
      </c>
      <c r="F353" s="211">
        <v>1274</v>
      </c>
      <c r="G353" s="211">
        <v>1004</v>
      </c>
      <c r="I353" s="211" t="s">
        <v>6557</v>
      </c>
      <c r="J353" s="212" t="s">
        <v>841</v>
      </c>
      <c r="K353" s="211" t="s">
        <v>355</v>
      </c>
      <c r="L353" s="211" t="s">
        <v>6642</v>
      </c>
      <c r="AD353" s="213"/>
    </row>
    <row r="354" spans="1:30" s="211" customFormat="1" x14ac:dyDescent="0.25">
      <c r="A354" s="211" t="s">
        <v>161</v>
      </c>
      <c r="B354" s="211">
        <v>62</v>
      </c>
      <c r="C354" s="211" t="s">
        <v>227</v>
      </c>
      <c r="D354" s="211">
        <v>210277243</v>
      </c>
      <c r="E354" s="211">
        <v>1060</v>
      </c>
      <c r="F354" s="211">
        <v>1274</v>
      </c>
      <c r="G354" s="211">
        <v>1004</v>
      </c>
      <c r="I354" s="211" t="s">
        <v>6558</v>
      </c>
      <c r="J354" s="212" t="s">
        <v>841</v>
      </c>
      <c r="K354" s="211" t="s">
        <v>353</v>
      </c>
      <c r="L354" s="211" t="s">
        <v>6671</v>
      </c>
      <c r="AD354" s="213"/>
    </row>
    <row r="355" spans="1:30" s="211" customFormat="1" x14ac:dyDescent="0.25">
      <c r="A355" s="211" t="s">
        <v>161</v>
      </c>
      <c r="B355" s="211">
        <v>62</v>
      </c>
      <c r="C355" s="211" t="s">
        <v>227</v>
      </c>
      <c r="D355" s="211">
        <v>210277265</v>
      </c>
      <c r="E355" s="211">
        <v>1060</v>
      </c>
      <c r="F355" s="211">
        <v>1274</v>
      </c>
      <c r="G355" s="211">
        <v>1004</v>
      </c>
      <c r="I355" s="211" t="s">
        <v>6559</v>
      </c>
      <c r="J355" s="212" t="s">
        <v>841</v>
      </c>
      <c r="K355" s="211" t="s">
        <v>353</v>
      </c>
      <c r="L355" s="211" t="s">
        <v>6672</v>
      </c>
      <c r="AD355" s="213"/>
    </row>
    <row r="356" spans="1:30" s="211" customFormat="1" x14ac:dyDescent="0.25">
      <c r="A356" s="211" t="s">
        <v>161</v>
      </c>
      <c r="B356" s="211">
        <v>62</v>
      </c>
      <c r="C356" s="211" t="s">
        <v>227</v>
      </c>
      <c r="D356" s="211">
        <v>210277266</v>
      </c>
      <c r="E356" s="211">
        <v>1060</v>
      </c>
      <c r="F356" s="211">
        <v>1274</v>
      </c>
      <c r="G356" s="211">
        <v>1004</v>
      </c>
      <c r="I356" s="211" t="s">
        <v>6560</v>
      </c>
      <c r="J356" s="212" t="s">
        <v>841</v>
      </c>
      <c r="K356" s="211" t="s">
        <v>353</v>
      </c>
      <c r="L356" s="211" t="s">
        <v>6673</v>
      </c>
      <c r="AD356" s="213"/>
    </row>
    <row r="357" spans="1:30" s="211" customFormat="1" x14ac:dyDescent="0.25">
      <c r="A357" s="211" t="s">
        <v>161</v>
      </c>
      <c r="B357" s="211">
        <v>62</v>
      </c>
      <c r="C357" s="211" t="s">
        <v>227</v>
      </c>
      <c r="D357" s="211">
        <v>210277269</v>
      </c>
      <c r="E357" s="211">
        <v>1060</v>
      </c>
      <c r="F357" s="211">
        <v>1274</v>
      </c>
      <c r="G357" s="211">
        <v>1004</v>
      </c>
      <c r="I357" s="211" t="s">
        <v>6561</v>
      </c>
      <c r="J357" s="212" t="s">
        <v>841</v>
      </c>
      <c r="K357" s="211" t="s">
        <v>353</v>
      </c>
      <c r="L357" s="211" t="s">
        <v>6674</v>
      </c>
      <c r="AD357" s="213"/>
    </row>
    <row r="358" spans="1:30" s="211" customFormat="1" x14ac:dyDescent="0.25">
      <c r="A358" s="211" t="s">
        <v>161</v>
      </c>
      <c r="B358" s="211">
        <v>62</v>
      </c>
      <c r="C358" s="211" t="s">
        <v>227</v>
      </c>
      <c r="D358" s="211">
        <v>210277270</v>
      </c>
      <c r="E358" s="211">
        <v>1060</v>
      </c>
      <c r="F358" s="211">
        <v>1274</v>
      </c>
      <c r="G358" s="211">
        <v>1004</v>
      </c>
      <c r="I358" s="211" t="s">
        <v>6562</v>
      </c>
      <c r="J358" s="212" t="s">
        <v>841</v>
      </c>
      <c r="K358" s="211" t="s">
        <v>353</v>
      </c>
      <c r="L358" s="211" t="s">
        <v>6675</v>
      </c>
      <c r="AD358" s="213"/>
    </row>
    <row r="359" spans="1:30" s="211" customFormat="1" x14ac:dyDescent="0.25">
      <c r="A359" s="211" t="s">
        <v>161</v>
      </c>
      <c r="B359" s="211">
        <v>62</v>
      </c>
      <c r="C359" s="211" t="s">
        <v>227</v>
      </c>
      <c r="D359" s="211">
        <v>210277271</v>
      </c>
      <c r="E359" s="211">
        <v>1060</v>
      </c>
      <c r="F359" s="211">
        <v>1274</v>
      </c>
      <c r="G359" s="211">
        <v>1004</v>
      </c>
      <c r="I359" s="211" t="s">
        <v>6563</v>
      </c>
      <c r="J359" s="212" t="s">
        <v>841</v>
      </c>
      <c r="K359" s="211" t="s">
        <v>353</v>
      </c>
      <c r="L359" s="211" t="s">
        <v>6676</v>
      </c>
      <c r="AD359" s="213"/>
    </row>
    <row r="360" spans="1:30" s="211" customFormat="1" x14ac:dyDescent="0.25">
      <c r="A360" s="211" t="s">
        <v>161</v>
      </c>
      <c r="B360" s="211">
        <v>62</v>
      </c>
      <c r="C360" s="211" t="s">
        <v>227</v>
      </c>
      <c r="D360" s="211">
        <v>210277272</v>
      </c>
      <c r="E360" s="211">
        <v>1060</v>
      </c>
      <c r="F360" s="211">
        <v>1274</v>
      </c>
      <c r="G360" s="211">
        <v>1004</v>
      </c>
      <c r="I360" s="211" t="s">
        <v>6564</v>
      </c>
      <c r="J360" s="212" t="s">
        <v>841</v>
      </c>
      <c r="K360" s="211" t="s">
        <v>353</v>
      </c>
      <c r="L360" s="211" t="s">
        <v>6677</v>
      </c>
      <c r="AD360" s="213"/>
    </row>
    <row r="361" spans="1:30" s="211" customFormat="1" x14ac:dyDescent="0.25">
      <c r="A361" s="211" t="s">
        <v>161</v>
      </c>
      <c r="B361" s="211">
        <v>62</v>
      </c>
      <c r="C361" s="211" t="s">
        <v>227</v>
      </c>
      <c r="D361" s="211">
        <v>210277292</v>
      </c>
      <c r="E361" s="211">
        <v>1060</v>
      </c>
      <c r="F361" s="211">
        <v>1274</v>
      </c>
      <c r="G361" s="211">
        <v>1004</v>
      </c>
      <c r="I361" s="211" t="s">
        <v>6565</v>
      </c>
      <c r="J361" s="212" t="s">
        <v>841</v>
      </c>
      <c r="K361" s="211" t="s">
        <v>353</v>
      </c>
      <c r="L361" s="211" t="s">
        <v>6678</v>
      </c>
      <c r="AD361" s="213"/>
    </row>
    <row r="362" spans="1:30" s="211" customFormat="1" x14ac:dyDescent="0.25">
      <c r="A362" s="211" t="s">
        <v>161</v>
      </c>
      <c r="B362" s="211">
        <v>62</v>
      </c>
      <c r="C362" s="211" t="s">
        <v>227</v>
      </c>
      <c r="D362" s="211">
        <v>210277333</v>
      </c>
      <c r="E362" s="211">
        <v>1080</v>
      </c>
      <c r="F362" s="211">
        <v>1274</v>
      </c>
      <c r="G362" s="211">
        <v>1004</v>
      </c>
      <c r="I362" s="211" t="s">
        <v>6566</v>
      </c>
      <c r="J362" s="212" t="s">
        <v>841</v>
      </c>
      <c r="K362" s="211" t="s">
        <v>355</v>
      </c>
      <c r="L362" s="211" t="s">
        <v>6642</v>
      </c>
      <c r="AD362" s="213"/>
    </row>
    <row r="363" spans="1:30" s="211" customFormat="1" x14ac:dyDescent="0.25">
      <c r="A363" s="211" t="s">
        <v>161</v>
      </c>
      <c r="B363" s="211">
        <v>62</v>
      </c>
      <c r="C363" s="211" t="s">
        <v>227</v>
      </c>
      <c r="D363" s="211">
        <v>210277355</v>
      </c>
      <c r="E363" s="211">
        <v>1080</v>
      </c>
      <c r="F363" s="211">
        <v>1274</v>
      </c>
      <c r="G363" s="211">
        <v>1004</v>
      </c>
      <c r="I363" s="211" t="s">
        <v>6567</v>
      </c>
      <c r="J363" s="212" t="s">
        <v>841</v>
      </c>
      <c r="K363" s="211" t="s">
        <v>355</v>
      </c>
      <c r="L363" s="211" t="s">
        <v>6643</v>
      </c>
      <c r="AD363" s="213"/>
    </row>
    <row r="364" spans="1:30" s="211" customFormat="1" x14ac:dyDescent="0.25">
      <c r="A364" s="211" t="s">
        <v>161</v>
      </c>
      <c r="B364" s="211">
        <v>62</v>
      </c>
      <c r="C364" s="211" t="s">
        <v>227</v>
      </c>
      <c r="D364" s="211">
        <v>210277547</v>
      </c>
      <c r="E364" s="211">
        <v>1060</v>
      </c>
      <c r="F364" s="211">
        <v>1271</v>
      </c>
      <c r="G364" s="211">
        <v>1004</v>
      </c>
      <c r="I364" s="211" t="s">
        <v>6568</v>
      </c>
      <c r="J364" s="212" t="s">
        <v>841</v>
      </c>
      <c r="K364" s="211" t="s">
        <v>353</v>
      </c>
      <c r="L364" s="211" t="s">
        <v>6679</v>
      </c>
      <c r="AD364" s="213"/>
    </row>
    <row r="365" spans="1:30" s="211" customFormat="1" x14ac:dyDescent="0.25">
      <c r="A365" s="211" t="s">
        <v>161</v>
      </c>
      <c r="B365" s="211">
        <v>62</v>
      </c>
      <c r="C365" s="211" t="s">
        <v>227</v>
      </c>
      <c r="D365" s="211">
        <v>210277724</v>
      </c>
      <c r="E365" s="211">
        <v>1080</v>
      </c>
      <c r="F365" s="211">
        <v>1274</v>
      </c>
      <c r="G365" s="211">
        <v>1004</v>
      </c>
      <c r="I365" s="211" t="s">
        <v>6569</v>
      </c>
      <c r="J365" s="212" t="s">
        <v>841</v>
      </c>
      <c r="K365" s="211" t="s">
        <v>353</v>
      </c>
      <c r="L365" s="211" t="s">
        <v>6680</v>
      </c>
      <c r="AD365" s="213"/>
    </row>
    <row r="366" spans="1:30" s="211" customFormat="1" x14ac:dyDescent="0.25">
      <c r="A366" s="211" t="s">
        <v>161</v>
      </c>
      <c r="B366" s="211">
        <v>62</v>
      </c>
      <c r="C366" s="211" t="s">
        <v>227</v>
      </c>
      <c r="D366" s="211">
        <v>210277738</v>
      </c>
      <c r="E366" s="211">
        <v>1080</v>
      </c>
      <c r="F366" s="211">
        <v>1274</v>
      </c>
      <c r="G366" s="211">
        <v>1004</v>
      </c>
      <c r="I366" s="211" t="s">
        <v>6570</v>
      </c>
      <c r="J366" s="212" t="s">
        <v>841</v>
      </c>
      <c r="K366" s="211" t="s">
        <v>355</v>
      </c>
      <c r="L366" s="211" t="s">
        <v>6648</v>
      </c>
      <c r="AD366" s="213"/>
    </row>
    <row r="367" spans="1:30" s="211" customFormat="1" x14ac:dyDescent="0.25">
      <c r="A367" s="211" t="s">
        <v>161</v>
      </c>
      <c r="B367" s="211">
        <v>62</v>
      </c>
      <c r="C367" s="211" t="s">
        <v>227</v>
      </c>
      <c r="D367" s="211">
        <v>210277739</v>
      </c>
      <c r="E367" s="211">
        <v>1080</v>
      </c>
      <c r="F367" s="211">
        <v>1274</v>
      </c>
      <c r="G367" s="211">
        <v>1004</v>
      </c>
      <c r="I367" s="211" t="s">
        <v>6571</v>
      </c>
      <c r="J367" s="212" t="s">
        <v>841</v>
      </c>
      <c r="K367" s="211" t="s">
        <v>355</v>
      </c>
      <c r="L367" s="211" t="s">
        <v>6648</v>
      </c>
      <c r="AD367" s="213"/>
    </row>
    <row r="368" spans="1:30" s="211" customFormat="1" x14ac:dyDescent="0.25">
      <c r="A368" s="211" t="s">
        <v>161</v>
      </c>
      <c r="B368" s="211">
        <v>62</v>
      </c>
      <c r="C368" s="211" t="s">
        <v>227</v>
      </c>
      <c r="D368" s="211">
        <v>210277740</v>
      </c>
      <c r="E368" s="211">
        <v>1080</v>
      </c>
      <c r="F368" s="211">
        <v>1274</v>
      </c>
      <c r="G368" s="211">
        <v>1004</v>
      </c>
      <c r="I368" s="211" t="s">
        <v>6572</v>
      </c>
      <c r="J368" s="212" t="s">
        <v>841</v>
      </c>
      <c r="K368" s="211" t="s">
        <v>355</v>
      </c>
      <c r="L368" s="211" t="s">
        <v>6648</v>
      </c>
      <c r="AD368" s="213"/>
    </row>
    <row r="369" spans="1:30" s="211" customFormat="1" x14ac:dyDescent="0.25">
      <c r="A369" s="211" t="s">
        <v>161</v>
      </c>
      <c r="B369" s="211">
        <v>62</v>
      </c>
      <c r="C369" s="211" t="s">
        <v>227</v>
      </c>
      <c r="D369" s="211">
        <v>210277741</v>
      </c>
      <c r="E369" s="211">
        <v>1080</v>
      </c>
      <c r="F369" s="211">
        <v>1274</v>
      </c>
      <c r="G369" s="211">
        <v>1004</v>
      </c>
      <c r="I369" s="211" t="s">
        <v>6573</v>
      </c>
      <c r="J369" s="212" t="s">
        <v>841</v>
      </c>
      <c r="K369" s="211" t="s">
        <v>355</v>
      </c>
      <c r="L369" s="211" t="s">
        <v>6648</v>
      </c>
      <c r="AD369" s="213"/>
    </row>
    <row r="370" spans="1:30" s="211" customFormat="1" x14ac:dyDescent="0.25">
      <c r="A370" s="211" t="s">
        <v>161</v>
      </c>
      <c r="B370" s="211">
        <v>62</v>
      </c>
      <c r="C370" s="211" t="s">
        <v>227</v>
      </c>
      <c r="D370" s="211">
        <v>210277794</v>
      </c>
      <c r="E370" s="211">
        <v>1080</v>
      </c>
      <c r="F370" s="211">
        <v>1274</v>
      </c>
      <c r="G370" s="211">
        <v>1004</v>
      </c>
      <c r="I370" s="211" t="s">
        <v>6574</v>
      </c>
      <c r="J370" s="212" t="s">
        <v>841</v>
      </c>
      <c r="K370" s="211" t="s">
        <v>355</v>
      </c>
      <c r="L370" s="211" t="s">
        <v>6643</v>
      </c>
      <c r="AD370" s="213"/>
    </row>
    <row r="371" spans="1:30" s="211" customFormat="1" x14ac:dyDescent="0.25">
      <c r="A371" s="211" t="s">
        <v>161</v>
      </c>
      <c r="B371" s="211">
        <v>62</v>
      </c>
      <c r="C371" s="211" t="s">
        <v>227</v>
      </c>
      <c r="D371" s="211">
        <v>210286141</v>
      </c>
      <c r="E371" s="211">
        <v>1060</v>
      </c>
      <c r="F371" s="211">
        <v>1252</v>
      </c>
      <c r="G371" s="211">
        <v>1004</v>
      </c>
      <c r="I371" s="211" t="s">
        <v>6575</v>
      </c>
      <c r="J371" s="212" t="s">
        <v>841</v>
      </c>
      <c r="K371" s="211" t="s">
        <v>353</v>
      </c>
      <c r="L371" s="211" t="s">
        <v>6681</v>
      </c>
      <c r="AD371" s="213"/>
    </row>
    <row r="372" spans="1:30" s="211" customFormat="1" x14ac:dyDescent="0.25">
      <c r="A372" s="211" t="s">
        <v>161</v>
      </c>
      <c r="B372" s="211">
        <v>62</v>
      </c>
      <c r="C372" s="211" t="s">
        <v>227</v>
      </c>
      <c r="D372" s="211">
        <v>210286148</v>
      </c>
      <c r="E372" s="211">
        <v>1040</v>
      </c>
      <c r="F372" s="211">
        <v>1122</v>
      </c>
      <c r="G372" s="211">
        <v>1004</v>
      </c>
      <c r="I372" s="211" t="s">
        <v>6576</v>
      </c>
      <c r="J372" s="212" t="s">
        <v>841</v>
      </c>
      <c r="K372" s="211" t="s">
        <v>355</v>
      </c>
      <c r="L372" s="211" t="s">
        <v>6644</v>
      </c>
      <c r="AD372" s="213"/>
    </row>
    <row r="373" spans="1:30" s="211" customFormat="1" x14ac:dyDescent="0.25">
      <c r="A373" s="211" t="s">
        <v>161</v>
      </c>
      <c r="B373" s="211">
        <v>62</v>
      </c>
      <c r="C373" s="211" t="s">
        <v>227</v>
      </c>
      <c r="D373" s="211">
        <v>210286150</v>
      </c>
      <c r="E373" s="211">
        <v>1030</v>
      </c>
      <c r="F373" s="211">
        <v>1122</v>
      </c>
      <c r="G373" s="211">
        <v>1003</v>
      </c>
      <c r="I373" s="211" t="s">
        <v>6577</v>
      </c>
      <c r="J373" s="212" t="s">
        <v>841</v>
      </c>
      <c r="K373" s="211" t="s">
        <v>355</v>
      </c>
      <c r="L373" s="211" t="s">
        <v>6645</v>
      </c>
      <c r="AD373" s="213"/>
    </row>
    <row r="374" spans="1:30" s="211" customFormat="1" x14ac:dyDescent="0.25">
      <c r="A374" s="211" t="s">
        <v>161</v>
      </c>
      <c r="B374" s="211">
        <v>62</v>
      </c>
      <c r="C374" s="211" t="s">
        <v>227</v>
      </c>
      <c r="D374" s="211">
        <v>210292720</v>
      </c>
      <c r="E374" s="211">
        <v>1060</v>
      </c>
      <c r="F374" s="211">
        <v>1242</v>
      </c>
      <c r="G374" s="211">
        <v>1004</v>
      </c>
      <c r="I374" s="211" t="s">
        <v>6578</v>
      </c>
      <c r="J374" s="212" t="s">
        <v>841</v>
      </c>
      <c r="K374" s="211" t="s">
        <v>842</v>
      </c>
      <c r="L374" s="211" t="s">
        <v>6722</v>
      </c>
      <c r="AD374" s="213"/>
    </row>
    <row r="375" spans="1:30" s="211" customFormat="1" x14ac:dyDescent="0.25">
      <c r="A375" s="211" t="s">
        <v>161</v>
      </c>
      <c r="B375" s="211">
        <v>62</v>
      </c>
      <c r="C375" s="211" t="s">
        <v>227</v>
      </c>
      <c r="D375" s="211">
        <v>210292778</v>
      </c>
      <c r="E375" s="211">
        <v>1060</v>
      </c>
      <c r="F375" s="211">
        <v>1242</v>
      </c>
      <c r="G375" s="211">
        <v>1004</v>
      </c>
      <c r="I375" s="211" t="s">
        <v>6870</v>
      </c>
      <c r="J375" s="212" t="s">
        <v>841</v>
      </c>
      <c r="K375" s="211" t="s">
        <v>353</v>
      </c>
      <c r="L375" s="211" t="s">
        <v>6928</v>
      </c>
      <c r="AD375" s="213"/>
    </row>
    <row r="376" spans="1:30" s="211" customFormat="1" x14ac:dyDescent="0.25">
      <c r="A376" s="211" t="s">
        <v>161</v>
      </c>
      <c r="B376" s="211">
        <v>62</v>
      </c>
      <c r="C376" s="211" t="s">
        <v>227</v>
      </c>
      <c r="D376" s="211">
        <v>210294076</v>
      </c>
      <c r="E376" s="211">
        <v>1020</v>
      </c>
      <c r="F376" s="211">
        <v>1110</v>
      </c>
      <c r="G376" s="211">
        <v>1004</v>
      </c>
      <c r="I376" s="211" t="s">
        <v>6579</v>
      </c>
      <c r="J376" s="212" t="s">
        <v>841</v>
      </c>
      <c r="K376" s="211" t="s">
        <v>353</v>
      </c>
      <c r="L376" s="211" t="s">
        <v>6682</v>
      </c>
      <c r="AD376" s="213"/>
    </row>
    <row r="377" spans="1:30" s="211" customFormat="1" x14ac:dyDescent="0.25">
      <c r="A377" s="211" t="s">
        <v>161</v>
      </c>
      <c r="B377" s="211">
        <v>63</v>
      </c>
      <c r="C377" s="211" t="s">
        <v>228</v>
      </c>
      <c r="D377" s="211">
        <v>191988281</v>
      </c>
      <c r="E377" s="211">
        <v>1060</v>
      </c>
      <c r="F377" s="211">
        <v>1263</v>
      </c>
      <c r="G377" s="211">
        <v>1004</v>
      </c>
      <c r="I377" s="211" t="s">
        <v>2479</v>
      </c>
      <c r="J377" s="212" t="s">
        <v>841</v>
      </c>
      <c r="K377" s="211" t="s">
        <v>842</v>
      </c>
      <c r="L377" s="211" t="s">
        <v>2480</v>
      </c>
      <c r="AD377" s="213"/>
    </row>
    <row r="378" spans="1:30" s="211" customFormat="1" x14ac:dyDescent="0.25">
      <c r="A378" s="211" t="s">
        <v>161</v>
      </c>
      <c r="B378" s="211">
        <v>63</v>
      </c>
      <c r="C378" s="211" t="s">
        <v>228</v>
      </c>
      <c r="D378" s="211">
        <v>210261190</v>
      </c>
      <c r="E378" s="211">
        <v>1060</v>
      </c>
      <c r="F378" s="211">
        <v>1274</v>
      </c>
      <c r="G378" s="211">
        <v>1004</v>
      </c>
      <c r="I378" s="211" t="s">
        <v>3726</v>
      </c>
      <c r="J378" s="212" t="s">
        <v>841</v>
      </c>
      <c r="K378" s="211" t="s">
        <v>355</v>
      </c>
      <c r="L378" s="211" t="s">
        <v>5183</v>
      </c>
      <c r="AD378" s="213"/>
    </row>
    <row r="379" spans="1:30" s="211" customFormat="1" x14ac:dyDescent="0.25">
      <c r="A379" s="211" t="s">
        <v>161</v>
      </c>
      <c r="B379" s="211">
        <v>63</v>
      </c>
      <c r="C379" s="211" t="s">
        <v>228</v>
      </c>
      <c r="D379" s="211">
        <v>210261196</v>
      </c>
      <c r="E379" s="211">
        <v>1060</v>
      </c>
      <c r="F379" s="211">
        <v>1274</v>
      </c>
      <c r="G379" s="211">
        <v>1004</v>
      </c>
      <c r="I379" s="211" t="s">
        <v>3727</v>
      </c>
      <c r="J379" s="212" t="s">
        <v>841</v>
      </c>
      <c r="K379" s="211" t="s">
        <v>355</v>
      </c>
      <c r="L379" s="211" t="s">
        <v>5183</v>
      </c>
      <c r="AD379" s="213"/>
    </row>
    <row r="380" spans="1:30" s="211" customFormat="1" x14ac:dyDescent="0.25">
      <c r="A380" s="211" t="s">
        <v>161</v>
      </c>
      <c r="B380" s="211">
        <v>63</v>
      </c>
      <c r="C380" s="211" t="s">
        <v>228</v>
      </c>
      <c r="D380" s="211">
        <v>210261214</v>
      </c>
      <c r="E380" s="211">
        <v>1060</v>
      </c>
      <c r="F380" s="211">
        <v>1274</v>
      </c>
      <c r="G380" s="211">
        <v>1004</v>
      </c>
      <c r="I380" s="211" t="s">
        <v>2741</v>
      </c>
      <c r="J380" s="212" t="s">
        <v>841</v>
      </c>
      <c r="K380" s="211" t="s">
        <v>353</v>
      </c>
      <c r="L380" s="211" t="s">
        <v>2748</v>
      </c>
      <c r="AD380" s="213"/>
    </row>
    <row r="381" spans="1:30" s="211" customFormat="1" x14ac:dyDescent="0.25">
      <c r="A381" s="211" t="s">
        <v>161</v>
      </c>
      <c r="B381" s="211">
        <v>64</v>
      </c>
      <c r="C381" s="211" t="s">
        <v>229</v>
      </c>
      <c r="D381" s="211">
        <v>23265</v>
      </c>
      <c r="E381" s="211">
        <v>1020</v>
      </c>
      <c r="F381" s="211">
        <v>1110</v>
      </c>
      <c r="G381" s="211">
        <v>1004</v>
      </c>
      <c r="I381" s="211" t="s">
        <v>6580</v>
      </c>
      <c r="J381" s="212" t="s">
        <v>841</v>
      </c>
      <c r="K381" s="211" t="s">
        <v>842</v>
      </c>
      <c r="L381" s="211" t="s">
        <v>6723</v>
      </c>
      <c r="AD381" s="213"/>
    </row>
    <row r="382" spans="1:30" s="211" customFormat="1" x14ac:dyDescent="0.25">
      <c r="A382" s="211" t="s">
        <v>161</v>
      </c>
      <c r="B382" s="211">
        <v>64</v>
      </c>
      <c r="C382" s="211" t="s">
        <v>229</v>
      </c>
      <c r="D382" s="211">
        <v>23304</v>
      </c>
      <c r="E382" s="211">
        <v>1020</v>
      </c>
      <c r="F382" s="211">
        <v>1110</v>
      </c>
      <c r="G382" s="211">
        <v>1004</v>
      </c>
      <c r="I382" s="211" t="s">
        <v>6581</v>
      </c>
      <c r="J382" s="212" t="s">
        <v>841</v>
      </c>
      <c r="K382" s="211" t="s">
        <v>353</v>
      </c>
      <c r="L382" s="211" t="s">
        <v>6683</v>
      </c>
      <c r="AD382" s="213"/>
    </row>
    <row r="383" spans="1:30" s="211" customFormat="1" x14ac:dyDescent="0.25">
      <c r="A383" s="211" t="s">
        <v>161</v>
      </c>
      <c r="B383" s="211">
        <v>64</v>
      </c>
      <c r="C383" s="211" t="s">
        <v>229</v>
      </c>
      <c r="D383" s="211">
        <v>192004472</v>
      </c>
      <c r="E383" s="211">
        <v>1020</v>
      </c>
      <c r="F383" s="211">
        <v>1110</v>
      </c>
      <c r="G383" s="211">
        <v>1004</v>
      </c>
      <c r="I383" s="211" t="s">
        <v>6582</v>
      </c>
      <c r="J383" s="212" t="s">
        <v>841</v>
      </c>
      <c r="K383" s="211" t="s">
        <v>353</v>
      </c>
      <c r="L383" s="211" t="s">
        <v>6684</v>
      </c>
      <c r="AD383" s="213"/>
    </row>
    <row r="384" spans="1:30" s="211" customFormat="1" x14ac:dyDescent="0.25">
      <c r="A384" s="211" t="s">
        <v>161</v>
      </c>
      <c r="B384" s="211">
        <v>64</v>
      </c>
      <c r="C384" s="211" t="s">
        <v>229</v>
      </c>
      <c r="D384" s="211">
        <v>192028021</v>
      </c>
      <c r="E384" s="211">
        <v>1060</v>
      </c>
      <c r="F384" s="211">
        <v>1274</v>
      </c>
      <c r="G384" s="211">
        <v>1004</v>
      </c>
      <c r="I384" s="211" t="s">
        <v>6583</v>
      </c>
      <c r="J384" s="212" t="s">
        <v>841</v>
      </c>
      <c r="K384" s="211" t="s">
        <v>353</v>
      </c>
      <c r="L384" s="211" t="s">
        <v>6685</v>
      </c>
      <c r="AD384" s="213"/>
    </row>
    <row r="385" spans="1:30" s="211" customFormat="1" x14ac:dyDescent="0.25">
      <c r="A385" s="211" t="s">
        <v>161</v>
      </c>
      <c r="B385" s="211">
        <v>64</v>
      </c>
      <c r="C385" s="211" t="s">
        <v>229</v>
      </c>
      <c r="D385" s="211">
        <v>210247428</v>
      </c>
      <c r="E385" s="211">
        <v>1060</v>
      </c>
      <c r="F385" s="211">
        <v>1274</v>
      </c>
      <c r="G385" s="211">
        <v>1004</v>
      </c>
      <c r="I385" s="211" t="s">
        <v>6584</v>
      </c>
      <c r="J385" s="212" t="s">
        <v>841</v>
      </c>
      <c r="K385" s="211" t="s">
        <v>353</v>
      </c>
      <c r="L385" s="211" t="s">
        <v>6686</v>
      </c>
      <c r="AD385" s="213"/>
    </row>
    <row r="386" spans="1:30" s="211" customFormat="1" x14ac:dyDescent="0.25">
      <c r="A386" s="211" t="s">
        <v>161</v>
      </c>
      <c r="B386" s="211">
        <v>64</v>
      </c>
      <c r="C386" s="211" t="s">
        <v>229</v>
      </c>
      <c r="D386" s="211">
        <v>210247486</v>
      </c>
      <c r="E386" s="211">
        <v>1060</v>
      </c>
      <c r="F386" s="211">
        <v>1274</v>
      </c>
      <c r="G386" s="211">
        <v>1004</v>
      </c>
      <c r="I386" s="211" t="s">
        <v>6585</v>
      </c>
      <c r="J386" s="212" t="s">
        <v>841</v>
      </c>
      <c r="K386" s="211" t="s">
        <v>353</v>
      </c>
      <c r="L386" s="211" t="s">
        <v>6687</v>
      </c>
      <c r="AD386" s="213"/>
    </row>
    <row r="387" spans="1:30" s="211" customFormat="1" x14ac:dyDescent="0.25">
      <c r="A387" s="211" t="s">
        <v>161</v>
      </c>
      <c r="B387" s="211">
        <v>64</v>
      </c>
      <c r="C387" s="211" t="s">
        <v>229</v>
      </c>
      <c r="D387" s="211">
        <v>210247505</v>
      </c>
      <c r="E387" s="211">
        <v>1060</v>
      </c>
      <c r="F387" s="211">
        <v>1274</v>
      </c>
      <c r="G387" s="211">
        <v>1004</v>
      </c>
      <c r="I387" s="211" t="s">
        <v>6586</v>
      </c>
      <c r="J387" s="212" t="s">
        <v>841</v>
      </c>
      <c r="K387" s="211" t="s">
        <v>353</v>
      </c>
      <c r="L387" s="211" t="s">
        <v>6688</v>
      </c>
      <c r="AD387" s="213"/>
    </row>
    <row r="388" spans="1:30" s="211" customFormat="1" x14ac:dyDescent="0.25">
      <c r="A388" s="211" t="s">
        <v>161</v>
      </c>
      <c r="B388" s="211">
        <v>64</v>
      </c>
      <c r="C388" s="211" t="s">
        <v>229</v>
      </c>
      <c r="D388" s="211">
        <v>210247567</v>
      </c>
      <c r="E388" s="211">
        <v>1060</v>
      </c>
      <c r="F388" s="211">
        <v>1274</v>
      </c>
      <c r="G388" s="211">
        <v>1004</v>
      </c>
      <c r="I388" s="211" t="s">
        <v>6587</v>
      </c>
      <c r="J388" s="212" t="s">
        <v>841</v>
      </c>
      <c r="K388" s="211" t="s">
        <v>842</v>
      </c>
      <c r="L388" s="211" t="s">
        <v>6724</v>
      </c>
      <c r="AD388" s="213"/>
    </row>
    <row r="389" spans="1:30" s="211" customFormat="1" x14ac:dyDescent="0.25">
      <c r="A389" s="211" t="s">
        <v>161</v>
      </c>
      <c r="B389" s="211">
        <v>64</v>
      </c>
      <c r="C389" s="211" t="s">
        <v>229</v>
      </c>
      <c r="D389" s="211">
        <v>210247573</v>
      </c>
      <c r="E389" s="211">
        <v>1060</v>
      </c>
      <c r="F389" s="211">
        <v>1274</v>
      </c>
      <c r="G389" s="211">
        <v>1004</v>
      </c>
      <c r="I389" s="211" t="s">
        <v>6588</v>
      </c>
      <c r="J389" s="212" t="s">
        <v>841</v>
      </c>
      <c r="K389" s="211" t="s">
        <v>353</v>
      </c>
      <c r="L389" s="211" t="s">
        <v>6689</v>
      </c>
      <c r="AD389" s="213"/>
    </row>
    <row r="390" spans="1:30" s="211" customFormat="1" x14ac:dyDescent="0.25">
      <c r="A390" s="211" t="s">
        <v>161</v>
      </c>
      <c r="B390" s="211">
        <v>65</v>
      </c>
      <c r="C390" s="211" t="s">
        <v>230</v>
      </c>
      <c r="D390" s="211">
        <v>191992626</v>
      </c>
      <c r="E390" s="211">
        <v>1020</v>
      </c>
      <c r="F390" s="211">
        <v>1110</v>
      </c>
      <c r="G390" s="211">
        <v>1004</v>
      </c>
      <c r="I390" s="211" t="s">
        <v>2525</v>
      </c>
      <c r="J390" s="212" t="s">
        <v>841</v>
      </c>
      <c r="K390" s="211" t="s">
        <v>842</v>
      </c>
      <c r="L390" s="211" t="s">
        <v>2695</v>
      </c>
      <c r="AD390" s="213"/>
    </row>
    <row r="391" spans="1:30" s="211" customFormat="1" x14ac:dyDescent="0.25">
      <c r="A391" s="211" t="s">
        <v>161</v>
      </c>
      <c r="B391" s="211">
        <v>65</v>
      </c>
      <c r="C391" s="211" t="s">
        <v>230</v>
      </c>
      <c r="D391" s="211">
        <v>192034821</v>
      </c>
      <c r="E391" s="211">
        <v>1060</v>
      </c>
      <c r="F391" s="211">
        <v>1274</v>
      </c>
      <c r="G391" s="211">
        <v>1004</v>
      </c>
      <c r="I391" s="211" t="s">
        <v>6011</v>
      </c>
      <c r="J391" s="212" t="s">
        <v>841</v>
      </c>
      <c r="K391" s="211" t="s">
        <v>353</v>
      </c>
      <c r="L391" s="211" t="s">
        <v>6051</v>
      </c>
      <c r="AD391" s="213"/>
    </row>
    <row r="392" spans="1:30" s="211" customFormat="1" x14ac:dyDescent="0.25">
      <c r="A392" s="211" t="s">
        <v>161</v>
      </c>
      <c r="B392" s="211">
        <v>65</v>
      </c>
      <c r="C392" s="211" t="s">
        <v>230</v>
      </c>
      <c r="D392" s="211">
        <v>192050753</v>
      </c>
      <c r="E392" s="211">
        <v>1020</v>
      </c>
      <c r="F392" s="211">
        <v>1110</v>
      </c>
      <c r="G392" s="211">
        <v>1003</v>
      </c>
      <c r="I392" s="211" t="s">
        <v>6589</v>
      </c>
      <c r="J392" s="212" t="s">
        <v>841</v>
      </c>
      <c r="K392" s="211" t="s">
        <v>353</v>
      </c>
      <c r="L392" s="211" t="s">
        <v>6690</v>
      </c>
      <c r="AD392" s="213"/>
    </row>
    <row r="393" spans="1:30" s="211" customFormat="1" x14ac:dyDescent="0.25">
      <c r="A393" s="211" t="s">
        <v>161</v>
      </c>
      <c r="B393" s="211">
        <v>65</v>
      </c>
      <c r="C393" s="211" t="s">
        <v>230</v>
      </c>
      <c r="D393" s="211">
        <v>210259824</v>
      </c>
      <c r="E393" s="211">
        <v>1060</v>
      </c>
      <c r="F393" s="211">
        <v>1274</v>
      </c>
      <c r="G393" s="211">
        <v>1004</v>
      </c>
      <c r="I393" s="211" t="s">
        <v>5481</v>
      </c>
      <c r="J393" s="212" t="s">
        <v>841</v>
      </c>
      <c r="K393" s="211" t="s">
        <v>353</v>
      </c>
      <c r="L393" s="211" t="s">
        <v>5512</v>
      </c>
      <c r="AD393" s="213"/>
    </row>
    <row r="394" spans="1:30" s="211" customFormat="1" x14ac:dyDescent="0.25">
      <c r="A394" s="211" t="s">
        <v>161</v>
      </c>
      <c r="B394" s="211">
        <v>66</v>
      </c>
      <c r="C394" s="211" t="s">
        <v>231</v>
      </c>
      <c r="D394" s="211">
        <v>24012</v>
      </c>
      <c r="E394" s="211">
        <v>1060</v>
      </c>
      <c r="F394" s="211">
        <v>1242</v>
      </c>
      <c r="G394" s="211">
        <v>1004</v>
      </c>
      <c r="I394" s="211" t="s">
        <v>3263</v>
      </c>
      <c r="J394" s="212" t="s">
        <v>841</v>
      </c>
      <c r="K394" s="211" t="s">
        <v>353</v>
      </c>
      <c r="L394" s="211" t="s">
        <v>3303</v>
      </c>
      <c r="AD394" s="213"/>
    </row>
    <row r="395" spans="1:30" s="211" customFormat="1" x14ac:dyDescent="0.25">
      <c r="A395" s="211" t="s">
        <v>161</v>
      </c>
      <c r="B395" s="211">
        <v>66</v>
      </c>
      <c r="C395" s="211" t="s">
        <v>231</v>
      </c>
      <c r="D395" s="211">
        <v>24166</v>
      </c>
      <c r="E395" s="211">
        <v>1020</v>
      </c>
      <c r="F395" s="211">
        <v>1122</v>
      </c>
      <c r="G395" s="211">
        <v>1004</v>
      </c>
      <c r="I395" s="211" t="s">
        <v>5903</v>
      </c>
      <c r="J395" s="212" t="s">
        <v>841</v>
      </c>
      <c r="K395" s="211" t="s">
        <v>355</v>
      </c>
      <c r="L395" s="211" t="s">
        <v>5939</v>
      </c>
      <c r="AD395" s="213"/>
    </row>
    <row r="396" spans="1:30" s="211" customFormat="1" x14ac:dyDescent="0.25">
      <c r="A396" s="211" t="s">
        <v>161</v>
      </c>
      <c r="B396" s="211">
        <v>66</v>
      </c>
      <c r="C396" s="211" t="s">
        <v>231</v>
      </c>
      <c r="D396" s="211">
        <v>191959123</v>
      </c>
      <c r="E396" s="211">
        <v>1060</v>
      </c>
      <c r="F396" s="211">
        <v>1274</v>
      </c>
      <c r="G396" s="211">
        <v>1004</v>
      </c>
      <c r="I396" s="211" t="s">
        <v>3983</v>
      </c>
      <c r="J396" s="212" t="s">
        <v>841</v>
      </c>
      <c r="K396" s="211" t="s">
        <v>842</v>
      </c>
      <c r="L396" s="211" t="s">
        <v>3989</v>
      </c>
      <c r="AD396" s="213"/>
    </row>
    <row r="397" spans="1:30" s="211" customFormat="1" x14ac:dyDescent="0.25">
      <c r="A397" s="211" t="s">
        <v>161</v>
      </c>
      <c r="B397" s="211">
        <v>66</v>
      </c>
      <c r="C397" s="211" t="s">
        <v>231</v>
      </c>
      <c r="D397" s="211">
        <v>191970330</v>
      </c>
      <c r="E397" s="211">
        <v>1060</v>
      </c>
      <c r="F397" s="211">
        <v>1274</v>
      </c>
      <c r="G397" s="211">
        <v>1004</v>
      </c>
      <c r="I397" s="211" t="s">
        <v>6255</v>
      </c>
      <c r="J397" s="212" t="s">
        <v>841</v>
      </c>
      <c r="K397" s="211" t="s">
        <v>353</v>
      </c>
      <c r="L397" s="211" t="s">
        <v>6283</v>
      </c>
      <c r="AD397" s="213"/>
    </row>
    <row r="398" spans="1:30" s="211" customFormat="1" x14ac:dyDescent="0.25">
      <c r="A398" s="211" t="s">
        <v>161</v>
      </c>
      <c r="B398" s="211">
        <v>66</v>
      </c>
      <c r="C398" s="211" t="s">
        <v>231</v>
      </c>
      <c r="D398" s="211">
        <v>191970331</v>
      </c>
      <c r="E398" s="211">
        <v>1060</v>
      </c>
      <c r="F398" s="211">
        <v>1274</v>
      </c>
      <c r="G398" s="211">
        <v>1004</v>
      </c>
      <c r="I398" s="211" t="s">
        <v>6256</v>
      </c>
      <c r="J398" s="212" t="s">
        <v>841</v>
      </c>
      <c r="K398" s="211" t="s">
        <v>353</v>
      </c>
      <c r="L398" s="211" t="s">
        <v>6284</v>
      </c>
      <c r="AD398" s="213"/>
    </row>
    <row r="399" spans="1:30" s="211" customFormat="1" x14ac:dyDescent="0.25">
      <c r="A399" s="211" t="s">
        <v>161</v>
      </c>
      <c r="B399" s="211">
        <v>66</v>
      </c>
      <c r="C399" s="211" t="s">
        <v>231</v>
      </c>
      <c r="D399" s="211">
        <v>191970332</v>
      </c>
      <c r="E399" s="211">
        <v>1060</v>
      </c>
      <c r="F399" s="211">
        <v>1274</v>
      </c>
      <c r="G399" s="211">
        <v>1004</v>
      </c>
      <c r="I399" s="211" t="s">
        <v>6257</v>
      </c>
      <c r="J399" s="212" t="s">
        <v>841</v>
      </c>
      <c r="K399" s="211" t="s">
        <v>353</v>
      </c>
      <c r="L399" s="211" t="s">
        <v>6285</v>
      </c>
      <c r="AD399" s="213"/>
    </row>
    <row r="400" spans="1:30" s="211" customFormat="1" x14ac:dyDescent="0.25">
      <c r="A400" s="211" t="s">
        <v>161</v>
      </c>
      <c r="B400" s="211">
        <v>66</v>
      </c>
      <c r="C400" s="211" t="s">
        <v>231</v>
      </c>
      <c r="D400" s="211">
        <v>192005786</v>
      </c>
      <c r="E400" s="211">
        <v>1060</v>
      </c>
      <c r="F400" s="211">
        <v>1274</v>
      </c>
      <c r="G400" s="211">
        <v>1003</v>
      </c>
      <c r="I400" s="211" t="s">
        <v>5437</v>
      </c>
      <c r="J400" s="212" t="s">
        <v>841</v>
      </c>
      <c r="K400" s="211" t="s">
        <v>842</v>
      </c>
      <c r="L400" s="211" t="s">
        <v>5462</v>
      </c>
      <c r="AD400" s="213"/>
    </row>
    <row r="401" spans="1:30" s="211" customFormat="1" x14ac:dyDescent="0.25">
      <c r="A401" s="211" t="s">
        <v>161</v>
      </c>
      <c r="B401" s="211">
        <v>66</v>
      </c>
      <c r="C401" s="211" t="s">
        <v>231</v>
      </c>
      <c r="D401" s="211">
        <v>192016221</v>
      </c>
      <c r="E401" s="211">
        <v>1060</v>
      </c>
      <c r="F401" s="211">
        <v>1242</v>
      </c>
      <c r="G401" s="211">
        <v>1004</v>
      </c>
      <c r="I401" s="211" t="s">
        <v>4763</v>
      </c>
      <c r="J401" s="212" t="s">
        <v>841</v>
      </c>
      <c r="K401" s="211" t="s">
        <v>355</v>
      </c>
      <c r="L401" s="211" t="s">
        <v>4778</v>
      </c>
      <c r="AD401" s="213"/>
    </row>
    <row r="402" spans="1:30" s="211" customFormat="1" x14ac:dyDescent="0.25">
      <c r="A402" s="211" t="s">
        <v>161</v>
      </c>
      <c r="B402" s="211">
        <v>66</v>
      </c>
      <c r="C402" s="211" t="s">
        <v>231</v>
      </c>
      <c r="D402" s="211">
        <v>192033152</v>
      </c>
      <c r="E402" s="211">
        <v>1060</v>
      </c>
      <c r="F402" s="211">
        <v>1242</v>
      </c>
      <c r="G402" s="211">
        <v>1004</v>
      </c>
      <c r="I402" s="211" t="s">
        <v>6357</v>
      </c>
      <c r="J402" s="212" t="s">
        <v>841</v>
      </c>
      <c r="K402" s="211" t="s">
        <v>353</v>
      </c>
      <c r="L402" s="211" t="s">
        <v>6393</v>
      </c>
      <c r="AD402" s="213"/>
    </row>
    <row r="403" spans="1:30" s="211" customFormat="1" x14ac:dyDescent="0.25">
      <c r="A403" s="211" t="s">
        <v>161</v>
      </c>
      <c r="B403" s="211">
        <v>66</v>
      </c>
      <c r="C403" s="211" t="s">
        <v>231</v>
      </c>
      <c r="D403" s="211">
        <v>192051364</v>
      </c>
      <c r="E403" s="211">
        <v>1060</v>
      </c>
      <c r="F403" s="211">
        <v>1274</v>
      </c>
      <c r="G403" s="211">
        <v>1004</v>
      </c>
      <c r="I403" s="211" t="s">
        <v>6747</v>
      </c>
      <c r="J403" s="212" t="s">
        <v>841</v>
      </c>
      <c r="K403" s="211" t="s">
        <v>353</v>
      </c>
      <c r="L403" s="211" t="s">
        <v>6804</v>
      </c>
      <c r="AD403" s="213"/>
    </row>
    <row r="404" spans="1:30" s="211" customFormat="1" x14ac:dyDescent="0.25">
      <c r="A404" s="211" t="s">
        <v>161</v>
      </c>
      <c r="B404" s="211">
        <v>66</v>
      </c>
      <c r="C404" s="211" t="s">
        <v>231</v>
      </c>
      <c r="D404" s="211">
        <v>192051365</v>
      </c>
      <c r="E404" s="211">
        <v>1060</v>
      </c>
      <c r="F404" s="211">
        <v>1274</v>
      </c>
      <c r="G404" s="211">
        <v>1004</v>
      </c>
      <c r="I404" s="211" t="s">
        <v>6748</v>
      </c>
      <c r="J404" s="212" t="s">
        <v>841</v>
      </c>
      <c r="K404" s="211" t="s">
        <v>353</v>
      </c>
      <c r="L404" s="211" t="s">
        <v>6805</v>
      </c>
      <c r="AD404" s="213"/>
    </row>
    <row r="405" spans="1:30" s="211" customFormat="1" x14ac:dyDescent="0.25">
      <c r="A405" s="211" t="s">
        <v>161</v>
      </c>
      <c r="B405" s="211">
        <v>66</v>
      </c>
      <c r="C405" s="211" t="s">
        <v>231</v>
      </c>
      <c r="D405" s="211">
        <v>210080300</v>
      </c>
      <c r="E405" s="211">
        <v>1060</v>
      </c>
      <c r="G405" s="211">
        <v>1004</v>
      </c>
      <c r="I405" s="211" t="s">
        <v>3264</v>
      </c>
      <c r="J405" s="212" t="s">
        <v>841</v>
      </c>
      <c r="K405" s="211" t="s">
        <v>353</v>
      </c>
      <c r="L405" s="211" t="s">
        <v>3304</v>
      </c>
      <c r="AD405" s="213"/>
    </row>
    <row r="406" spans="1:30" s="211" customFormat="1" x14ac:dyDescent="0.25">
      <c r="A406" s="211" t="s">
        <v>161</v>
      </c>
      <c r="B406" s="211">
        <v>66</v>
      </c>
      <c r="C406" s="211" t="s">
        <v>231</v>
      </c>
      <c r="D406" s="211">
        <v>210193381</v>
      </c>
      <c r="E406" s="211">
        <v>1060</v>
      </c>
      <c r="F406" s="211">
        <v>1242</v>
      </c>
      <c r="G406" s="211">
        <v>1004</v>
      </c>
      <c r="I406" s="211" t="s">
        <v>3265</v>
      </c>
      <c r="J406" s="212" t="s">
        <v>841</v>
      </c>
      <c r="K406" s="211" t="s">
        <v>353</v>
      </c>
      <c r="L406" s="211" t="s">
        <v>3305</v>
      </c>
      <c r="AD406" s="213"/>
    </row>
    <row r="407" spans="1:30" s="211" customFormat="1" x14ac:dyDescent="0.25">
      <c r="A407" s="211" t="s">
        <v>161</v>
      </c>
      <c r="B407" s="211">
        <v>66</v>
      </c>
      <c r="C407" s="211" t="s">
        <v>231</v>
      </c>
      <c r="D407" s="211">
        <v>210196701</v>
      </c>
      <c r="E407" s="211">
        <v>1060</v>
      </c>
      <c r="F407" s="211">
        <v>1242</v>
      </c>
      <c r="G407" s="211">
        <v>1004</v>
      </c>
      <c r="I407" s="211" t="s">
        <v>3266</v>
      </c>
      <c r="J407" s="212" t="s">
        <v>841</v>
      </c>
      <c r="K407" s="211" t="s">
        <v>353</v>
      </c>
      <c r="L407" s="211" t="s">
        <v>3306</v>
      </c>
      <c r="AD407" s="213"/>
    </row>
    <row r="408" spans="1:30" s="211" customFormat="1" x14ac:dyDescent="0.25">
      <c r="A408" s="211" t="s">
        <v>161</v>
      </c>
      <c r="B408" s="211">
        <v>66</v>
      </c>
      <c r="C408" s="211" t="s">
        <v>231</v>
      </c>
      <c r="D408" s="211">
        <v>210196979</v>
      </c>
      <c r="E408" s="211">
        <v>1060</v>
      </c>
      <c r="F408" s="211">
        <v>1242</v>
      </c>
      <c r="G408" s="211">
        <v>1004</v>
      </c>
      <c r="I408" s="211" t="s">
        <v>3267</v>
      </c>
      <c r="J408" s="212" t="s">
        <v>841</v>
      </c>
      <c r="K408" s="211" t="s">
        <v>353</v>
      </c>
      <c r="L408" s="211" t="s">
        <v>3307</v>
      </c>
      <c r="AD408" s="213"/>
    </row>
    <row r="409" spans="1:30" s="211" customFormat="1" x14ac:dyDescent="0.25">
      <c r="A409" s="211" t="s">
        <v>161</v>
      </c>
      <c r="B409" s="211">
        <v>66</v>
      </c>
      <c r="C409" s="211" t="s">
        <v>231</v>
      </c>
      <c r="D409" s="211">
        <v>210200145</v>
      </c>
      <c r="E409" s="211">
        <v>1060</v>
      </c>
      <c r="F409" s="211">
        <v>1242</v>
      </c>
      <c r="G409" s="211">
        <v>1004</v>
      </c>
      <c r="I409" s="211" t="s">
        <v>3268</v>
      </c>
      <c r="J409" s="212" t="s">
        <v>841</v>
      </c>
      <c r="K409" s="211" t="s">
        <v>353</v>
      </c>
      <c r="L409" s="211" t="s">
        <v>3308</v>
      </c>
      <c r="AD409" s="213"/>
    </row>
    <row r="410" spans="1:30" s="211" customFormat="1" x14ac:dyDescent="0.25">
      <c r="A410" s="211" t="s">
        <v>161</v>
      </c>
      <c r="B410" s="211">
        <v>66</v>
      </c>
      <c r="C410" s="211" t="s">
        <v>231</v>
      </c>
      <c r="D410" s="211">
        <v>210214878</v>
      </c>
      <c r="E410" s="211">
        <v>1060</v>
      </c>
      <c r="F410" s="211">
        <v>1242</v>
      </c>
      <c r="G410" s="211">
        <v>1004</v>
      </c>
      <c r="I410" s="211" t="s">
        <v>3269</v>
      </c>
      <c r="J410" s="212" t="s">
        <v>841</v>
      </c>
      <c r="K410" s="211" t="s">
        <v>353</v>
      </c>
      <c r="L410" s="211" t="s">
        <v>3309</v>
      </c>
      <c r="AD410" s="213"/>
    </row>
    <row r="411" spans="1:30" s="211" customFormat="1" x14ac:dyDescent="0.25">
      <c r="A411" s="211" t="s">
        <v>161</v>
      </c>
      <c r="B411" s="211">
        <v>66</v>
      </c>
      <c r="C411" s="211" t="s">
        <v>231</v>
      </c>
      <c r="D411" s="211">
        <v>210217503</v>
      </c>
      <c r="E411" s="211">
        <v>1060</v>
      </c>
      <c r="F411" s="211">
        <v>1251</v>
      </c>
      <c r="G411" s="211">
        <v>1004</v>
      </c>
      <c r="I411" s="211" t="s">
        <v>3270</v>
      </c>
      <c r="J411" s="212" t="s">
        <v>841</v>
      </c>
      <c r="K411" s="211" t="s">
        <v>353</v>
      </c>
      <c r="L411" s="211" t="s">
        <v>3310</v>
      </c>
      <c r="AD411" s="213"/>
    </row>
    <row r="412" spans="1:30" s="211" customFormat="1" x14ac:dyDescent="0.25">
      <c r="A412" s="211" t="s">
        <v>161</v>
      </c>
      <c r="B412" s="211">
        <v>66</v>
      </c>
      <c r="C412" s="211" t="s">
        <v>231</v>
      </c>
      <c r="D412" s="211">
        <v>210219980</v>
      </c>
      <c r="E412" s="211">
        <v>1060</v>
      </c>
      <c r="F412" s="211">
        <v>1263</v>
      </c>
      <c r="G412" s="211">
        <v>1004</v>
      </c>
      <c r="I412" s="211" t="s">
        <v>4704</v>
      </c>
      <c r="J412" s="212" t="s">
        <v>841</v>
      </c>
      <c r="K412" s="211" t="s">
        <v>353</v>
      </c>
      <c r="L412" s="211" t="s">
        <v>4727</v>
      </c>
      <c r="AD412" s="213"/>
    </row>
    <row r="413" spans="1:30" s="211" customFormat="1" x14ac:dyDescent="0.25">
      <c r="A413" s="211" t="s">
        <v>161</v>
      </c>
      <c r="B413" s="211">
        <v>66</v>
      </c>
      <c r="C413" s="211" t="s">
        <v>231</v>
      </c>
      <c r="D413" s="211">
        <v>210219981</v>
      </c>
      <c r="E413" s="211">
        <v>1060</v>
      </c>
      <c r="F413" s="211">
        <v>1265</v>
      </c>
      <c r="G413" s="211">
        <v>1004</v>
      </c>
      <c r="I413" s="211" t="s">
        <v>4704</v>
      </c>
      <c r="J413" s="212" t="s">
        <v>841</v>
      </c>
      <c r="K413" s="211" t="s">
        <v>353</v>
      </c>
      <c r="L413" s="211" t="s">
        <v>4728</v>
      </c>
      <c r="AD413" s="213"/>
    </row>
    <row r="414" spans="1:30" s="211" customFormat="1" x14ac:dyDescent="0.25">
      <c r="A414" s="211" t="s">
        <v>161</v>
      </c>
      <c r="B414" s="211">
        <v>66</v>
      </c>
      <c r="C414" s="211" t="s">
        <v>231</v>
      </c>
      <c r="D414" s="211">
        <v>210242690</v>
      </c>
      <c r="E414" s="211">
        <v>1020</v>
      </c>
      <c r="F414" s="211">
        <v>1122</v>
      </c>
      <c r="G414" s="211">
        <v>1004</v>
      </c>
      <c r="I414" s="211" t="s">
        <v>2422</v>
      </c>
      <c r="J414" s="212" t="s">
        <v>841</v>
      </c>
      <c r="K414" s="211" t="s">
        <v>842</v>
      </c>
      <c r="L414" s="211" t="s">
        <v>6824</v>
      </c>
      <c r="AD414" s="213"/>
    </row>
    <row r="415" spans="1:30" s="211" customFormat="1" x14ac:dyDescent="0.25">
      <c r="A415" s="211" t="s">
        <v>161</v>
      </c>
      <c r="B415" s="211">
        <v>66</v>
      </c>
      <c r="C415" s="211" t="s">
        <v>231</v>
      </c>
      <c r="D415" s="211">
        <v>210248438</v>
      </c>
      <c r="E415" s="211">
        <v>1060</v>
      </c>
      <c r="F415" s="211">
        <v>1220</v>
      </c>
      <c r="G415" s="211">
        <v>1004</v>
      </c>
      <c r="I415" s="211" t="s">
        <v>4218</v>
      </c>
      <c r="J415" s="212" t="s">
        <v>841</v>
      </c>
      <c r="K415" s="211" t="s">
        <v>353</v>
      </c>
      <c r="L415" s="211" t="s">
        <v>4231</v>
      </c>
      <c r="AD415" s="213"/>
    </row>
    <row r="416" spans="1:30" s="211" customFormat="1" x14ac:dyDescent="0.25">
      <c r="A416" s="211" t="s">
        <v>161</v>
      </c>
      <c r="B416" s="211">
        <v>66</v>
      </c>
      <c r="C416" s="211" t="s">
        <v>231</v>
      </c>
      <c r="D416" s="211">
        <v>210248500</v>
      </c>
      <c r="E416" s="211">
        <v>1060</v>
      </c>
      <c r="F416" s="211">
        <v>1274</v>
      </c>
      <c r="G416" s="211">
        <v>1004</v>
      </c>
      <c r="I416" s="211" t="s">
        <v>3271</v>
      </c>
      <c r="J416" s="212" t="s">
        <v>841</v>
      </c>
      <c r="K416" s="211" t="s">
        <v>353</v>
      </c>
      <c r="L416" s="211" t="s">
        <v>3311</v>
      </c>
      <c r="AD416" s="213"/>
    </row>
    <row r="417" spans="1:30" s="211" customFormat="1" x14ac:dyDescent="0.25">
      <c r="A417" s="211" t="s">
        <v>161</v>
      </c>
      <c r="B417" s="211">
        <v>66</v>
      </c>
      <c r="C417" s="211" t="s">
        <v>231</v>
      </c>
      <c r="D417" s="211">
        <v>210248599</v>
      </c>
      <c r="E417" s="211">
        <v>1060</v>
      </c>
      <c r="F417" s="211">
        <v>1274</v>
      </c>
      <c r="G417" s="211">
        <v>1004</v>
      </c>
      <c r="I417" s="211" t="s">
        <v>3272</v>
      </c>
      <c r="J417" s="212" t="s">
        <v>841</v>
      </c>
      <c r="K417" s="211" t="s">
        <v>353</v>
      </c>
      <c r="L417" s="211" t="s">
        <v>3312</v>
      </c>
      <c r="AD417" s="213"/>
    </row>
    <row r="418" spans="1:30" s="211" customFormat="1" x14ac:dyDescent="0.25">
      <c r="A418" s="211" t="s">
        <v>161</v>
      </c>
      <c r="B418" s="211">
        <v>66</v>
      </c>
      <c r="C418" s="211" t="s">
        <v>231</v>
      </c>
      <c r="D418" s="211">
        <v>210248623</v>
      </c>
      <c r="E418" s="211">
        <v>1060</v>
      </c>
      <c r="F418" s="211">
        <v>1274</v>
      </c>
      <c r="G418" s="211">
        <v>1004</v>
      </c>
      <c r="I418" s="211" t="s">
        <v>3273</v>
      </c>
      <c r="J418" s="212" t="s">
        <v>841</v>
      </c>
      <c r="K418" s="211" t="s">
        <v>353</v>
      </c>
      <c r="L418" s="211" t="s">
        <v>3313</v>
      </c>
      <c r="AD418" s="213"/>
    </row>
    <row r="419" spans="1:30" s="211" customFormat="1" x14ac:dyDescent="0.25">
      <c r="A419" s="211" t="s">
        <v>161</v>
      </c>
      <c r="B419" s="211">
        <v>66</v>
      </c>
      <c r="C419" s="211" t="s">
        <v>231</v>
      </c>
      <c r="D419" s="211">
        <v>210248759</v>
      </c>
      <c r="E419" s="211">
        <v>1060</v>
      </c>
      <c r="F419" s="211">
        <v>1274</v>
      </c>
      <c r="G419" s="211">
        <v>1004</v>
      </c>
      <c r="I419" s="211" t="s">
        <v>5904</v>
      </c>
      <c r="J419" s="212" t="s">
        <v>841</v>
      </c>
      <c r="K419" s="211" t="s">
        <v>353</v>
      </c>
      <c r="L419" s="211" t="s">
        <v>5949</v>
      </c>
      <c r="AD419" s="213"/>
    </row>
    <row r="420" spans="1:30" s="211" customFormat="1" x14ac:dyDescent="0.25">
      <c r="A420" s="211" t="s">
        <v>161</v>
      </c>
      <c r="B420" s="211">
        <v>66</v>
      </c>
      <c r="C420" s="211" t="s">
        <v>231</v>
      </c>
      <c r="D420" s="211">
        <v>210271008</v>
      </c>
      <c r="E420" s="211">
        <v>1060</v>
      </c>
      <c r="F420" s="211">
        <v>1242</v>
      </c>
      <c r="G420" s="211">
        <v>1004</v>
      </c>
      <c r="I420" s="211" t="s">
        <v>3274</v>
      </c>
      <c r="J420" s="212" t="s">
        <v>841</v>
      </c>
      <c r="K420" s="211" t="s">
        <v>842</v>
      </c>
      <c r="L420" s="211" t="s">
        <v>3330</v>
      </c>
      <c r="AD420" s="213"/>
    </row>
    <row r="421" spans="1:30" s="211" customFormat="1" x14ac:dyDescent="0.25">
      <c r="A421" s="211" t="s">
        <v>161</v>
      </c>
      <c r="B421" s="211">
        <v>66</v>
      </c>
      <c r="C421" s="211" t="s">
        <v>231</v>
      </c>
      <c r="D421" s="211">
        <v>210271009</v>
      </c>
      <c r="E421" s="211">
        <v>1060</v>
      </c>
      <c r="F421" s="211">
        <v>1242</v>
      </c>
      <c r="G421" s="211">
        <v>1004</v>
      </c>
      <c r="I421" s="211" t="s">
        <v>3275</v>
      </c>
      <c r="J421" s="212" t="s">
        <v>841</v>
      </c>
      <c r="K421" s="211" t="s">
        <v>353</v>
      </c>
      <c r="L421" s="211" t="s">
        <v>3314</v>
      </c>
      <c r="AD421" s="213"/>
    </row>
    <row r="422" spans="1:30" s="211" customFormat="1" x14ac:dyDescent="0.25">
      <c r="A422" s="211" t="s">
        <v>161</v>
      </c>
      <c r="B422" s="211">
        <v>66</v>
      </c>
      <c r="C422" s="211" t="s">
        <v>231</v>
      </c>
      <c r="D422" s="211">
        <v>210276947</v>
      </c>
      <c r="E422" s="211">
        <v>1020</v>
      </c>
      <c r="F422" s="211">
        <v>1242</v>
      </c>
      <c r="G422" s="211">
        <v>1004</v>
      </c>
      <c r="I422" s="211" t="s">
        <v>4763</v>
      </c>
      <c r="J422" s="212" t="s">
        <v>841</v>
      </c>
      <c r="K422" s="211" t="s">
        <v>355</v>
      </c>
      <c r="L422" s="211" t="s">
        <v>4778</v>
      </c>
      <c r="AD422" s="213"/>
    </row>
    <row r="423" spans="1:30" s="211" customFormat="1" x14ac:dyDescent="0.25">
      <c r="A423" s="211" t="s">
        <v>161</v>
      </c>
      <c r="B423" s="211">
        <v>67</v>
      </c>
      <c r="C423" s="211" t="s">
        <v>232</v>
      </c>
      <c r="D423" s="211">
        <v>25463</v>
      </c>
      <c r="E423" s="211">
        <v>1060</v>
      </c>
      <c r="F423" s="211">
        <v>1263</v>
      </c>
      <c r="G423" s="211">
        <v>1004</v>
      </c>
      <c r="I423" s="211" t="s">
        <v>5736</v>
      </c>
      <c r="J423" s="212" t="s">
        <v>841</v>
      </c>
      <c r="K423" s="211" t="s">
        <v>353</v>
      </c>
      <c r="L423" s="211" t="s">
        <v>5766</v>
      </c>
      <c r="AD423" s="213"/>
    </row>
    <row r="424" spans="1:30" s="211" customFormat="1" x14ac:dyDescent="0.25">
      <c r="A424" s="211" t="s">
        <v>161</v>
      </c>
      <c r="B424" s="211">
        <v>67</v>
      </c>
      <c r="C424" s="211" t="s">
        <v>232</v>
      </c>
      <c r="D424" s="211">
        <v>191949259</v>
      </c>
      <c r="E424" s="211">
        <v>1060</v>
      </c>
      <c r="F424" s="211">
        <v>1242</v>
      </c>
      <c r="G424" s="211">
        <v>1004</v>
      </c>
      <c r="I424" s="211" t="s">
        <v>4855</v>
      </c>
      <c r="J424" s="212" t="s">
        <v>841</v>
      </c>
      <c r="K424" s="211" t="s">
        <v>353</v>
      </c>
      <c r="L424" s="211" t="s">
        <v>4874</v>
      </c>
      <c r="AD424" s="213"/>
    </row>
    <row r="425" spans="1:30" s="211" customFormat="1" x14ac:dyDescent="0.25">
      <c r="A425" s="211" t="s">
        <v>161</v>
      </c>
      <c r="B425" s="211">
        <v>67</v>
      </c>
      <c r="C425" s="211" t="s">
        <v>232</v>
      </c>
      <c r="D425" s="211">
        <v>191999986</v>
      </c>
      <c r="E425" s="211">
        <v>1020</v>
      </c>
      <c r="F425" s="211">
        <v>1122</v>
      </c>
      <c r="G425" s="211">
        <v>1003</v>
      </c>
      <c r="I425" s="211" t="s">
        <v>6871</v>
      </c>
      <c r="J425" s="212" t="s">
        <v>841</v>
      </c>
      <c r="K425" s="211" t="s">
        <v>355</v>
      </c>
      <c r="L425" s="211" t="s">
        <v>6916</v>
      </c>
      <c r="AD425" s="213"/>
    </row>
    <row r="426" spans="1:30" s="211" customFormat="1" x14ac:dyDescent="0.25">
      <c r="A426" s="211" t="s">
        <v>161</v>
      </c>
      <c r="B426" s="211">
        <v>67</v>
      </c>
      <c r="C426" s="211" t="s">
        <v>232</v>
      </c>
      <c r="D426" s="211">
        <v>191999991</v>
      </c>
      <c r="E426" s="211">
        <v>1020</v>
      </c>
      <c r="F426" s="211">
        <v>1122</v>
      </c>
      <c r="G426" s="211">
        <v>1003</v>
      </c>
      <c r="I426" s="211" t="s">
        <v>6871</v>
      </c>
      <c r="J426" s="212" t="s">
        <v>841</v>
      </c>
      <c r="K426" s="211" t="s">
        <v>355</v>
      </c>
      <c r="L426" s="211" t="s">
        <v>6916</v>
      </c>
      <c r="AD426" s="213"/>
    </row>
    <row r="427" spans="1:30" s="211" customFormat="1" x14ac:dyDescent="0.25">
      <c r="A427" s="211" t="s">
        <v>161</v>
      </c>
      <c r="B427" s="211">
        <v>67</v>
      </c>
      <c r="C427" s="211" t="s">
        <v>232</v>
      </c>
      <c r="D427" s="211">
        <v>191999994</v>
      </c>
      <c r="E427" s="211">
        <v>1020</v>
      </c>
      <c r="F427" s="211">
        <v>1122</v>
      </c>
      <c r="G427" s="211">
        <v>1003</v>
      </c>
      <c r="I427" s="211" t="s">
        <v>6871</v>
      </c>
      <c r="J427" s="212" t="s">
        <v>841</v>
      </c>
      <c r="K427" s="211" t="s">
        <v>355</v>
      </c>
      <c r="L427" s="211" t="s">
        <v>6916</v>
      </c>
      <c r="AD427" s="213"/>
    </row>
    <row r="428" spans="1:30" s="211" customFormat="1" x14ac:dyDescent="0.25">
      <c r="A428" s="211" t="s">
        <v>161</v>
      </c>
      <c r="B428" s="211">
        <v>67</v>
      </c>
      <c r="C428" s="211" t="s">
        <v>232</v>
      </c>
      <c r="D428" s="211">
        <v>191999995</v>
      </c>
      <c r="E428" s="211">
        <v>1020</v>
      </c>
      <c r="F428" s="211">
        <v>1122</v>
      </c>
      <c r="G428" s="211">
        <v>1003</v>
      </c>
      <c r="I428" s="211" t="s">
        <v>6871</v>
      </c>
      <c r="J428" s="212" t="s">
        <v>841</v>
      </c>
      <c r="K428" s="211" t="s">
        <v>355</v>
      </c>
      <c r="L428" s="211" t="s">
        <v>6916</v>
      </c>
      <c r="AD428" s="213"/>
    </row>
    <row r="429" spans="1:30" s="211" customFormat="1" x14ac:dyDescent="0.25">
      <c r="A429" s="211" t="s">
        <v>161</v>
      </c>
      <c r="B429" s="211">
        <v>67</v>
      </c>
      <c r="C429" s="211" t="s">
        <v>232</v>
      </c>
      <c r="D429" s="211">
        <v>191999996</v>
      </c>
      <c r="E429" s="211">
        <v>1060</v>
      </c>
      <c r="F429" s="211">
        <v>1122</v>
      </c>
      <c r="G429" s="211">
        <v>1003</v>
      </c>
      <c r="I429" s="211" t="s">
        <v>6871</v>
      </c>
      <c r="J429" s="212" t="s">
        <v>841</v>
      </c>
      <c r="K429" s="211" t="s">
        <v>355</v>
      </c>
      <c r="L429" s="211" t="s">
        <v>6917</v>
      </c>
      <c r="AD429" s="213"/>
    </row>
    <row r="430" spans="1:30" s="211" customFormat="1" x14ac:dyDescent="0.25">
      <c r="A430" s="211" t="s">
        <v>161</v>
      </c>
      <c r="B430" s="211">
        <v>67</v>
      </c>
      <c r="C430" s="211" t="s">
        <v>232</v>
      </c>
      <c r="D430" s="211">
        <v>192013303</v>
      </c>
      <c r="E430" s="211">
        <v>1060</v>
      </c>
      <c r="F430" s="211">
        <v>1274</v>
      </c>
      <c r="G430" s="211">
        <v>1004</v>
      </c>
      <c r="I430" s="211" t="s">
        <v>5304</v>
      </c>
      <c r="J430" s="212" t="s">
        <v>841</v>
      </c>
      <c r="K430" s="211" t="s">
        <v>842</v>
      </c>
      <c r="L430" s="211" t="s">
        <v>5316</v>
      </c>
      <c r="AD430" s="213"/>
    </row>
    <row r="431" spans="1:30" s="211" customFormat="1" x14ac:dyDescent="0.25">
      <c r="A431" s="211" t="s">
        <v>161</v>
      </c>
      <c r="B431" s="211">
        <v>67</v>
      </c>
      <c r="C431" s="211" t="s">
        <v>232</v>
      </c>
      <c r="D431" s="211">
        <v>210242810</v>
      </c>
      <c r="E431" s="211">
        <v>1060</v>
      </c>
      <c r="F431" s="211">
        <v>1274</v>
      </c>
      <c r="G431" s="211">
        <v>1004</v>
      </c>
      <c r="I431" s="211" t="s">
        <v>3276</v>
      </c>
      <c r="J431" s="212" t="s">
        <v>841</v>
      </c>
      <c r="K431" s="211" t="s">
        <v>353</v>
      </c>
      <c r="L431" s="211" t="s">
        <v>3315</v>
      </c>
      <c r="AD431" s="213"/>
    </row>
    <row r="432" spans="1:30" s="211" customFormat="1" x14ac:dyDescent="0.25">
      <c r="A432" s="211" t="s">
        <v>161</v>
      </c>
      <c r="B432" s="211">
        <v>67</v>
      </c>
      <c r="C432" s="211" t="s">
        <v>232</v>
      </c>
      <c r="D432" s="211">
        <v>210243001</v>
      </c>
      <c r="E432" s="211">
        <v>1060</v>
      </c>
      <c r="F432" s="211">
        <v>1274</v>
      </c>
      <c r="G432" s="211">
        <v>1004</v>
      </c>
      <c r="I432" s="211" t="s">
        <v>3277</v>
      </c>
      <c r="J432" s="212" t="s">
        <v>841</v>
      </c>
      <c r="K432" s="211" t="s">
        <v>353</v>
      </c>
      <c r="L432" s="211" t="s">
        <v>3316</v>
      </c>
      <c r="AD432" s="213"/>
    </row>
    <row r="433" spans="1:30" s="211" customFormat="1" x14ac:dyDescent="0.25">
      <c r="A433" s="211" t="s">
        <v>161</v>
      </c>
      <c r="B433" s="211">
        <v>67</v>
      </c>
      <c r="C433" s="211" t="s">
        <v>232</v>
      </c>
      <c r="D433" s="211">
        <v>210243129</v>
      </c>
      <c r="E433" s="211">
        <v>1060</v>
      </c>
      <c r="F433" s="211">
        <v>1274</v>
      </c>
      <c r="G433" s="211">
        <v>1004</v>
      </c>
      <c r="I433" s="211" t="s">
        <v>3278</v>
      </c>
      <c r="J433" s="212" t="s">
        <v>841</v>
      </c>
      <c r="K433" s="211" t="s">
        <v>353</v>
      </c>
      <c r="L433" s="211" t="s">
        <v>3317</v>
      </c>
      <c r="AD433" s="213"/>
    </row>
    <row r="434" spans="1:30" s="211" customFormat="1" x14ac:dyDescent="0.25">
      <c r="A434" s="211" t="s">
        <v>161</v>
      </c>
      <c r="B434" s="211">
        <v>67</v>
      </c>
      <c r="C434" s="211" t="s">
        <v>232</v>
      </c>
      <c r="D434" s="211">
        <v>210278701</v>
      </c>
      <c r="E434" s="211">
        <v>1060</v>
      </c>
      <c r="F434" s="211">
        <v>1274</v>
      </c>
      <c r="G434" s="211">
        <v>1004</v>
      </c>
      <c r="I434" s="211" t="s">
        <v>3279</v>
      </c>
      <c r="J434" s="212" t="s">
        <v>841</v>
      </c>
      <c r="K434" s="211" t="s">
        <v>353</v>
      </c>
      <c r="L434" s="211" t="s">
        <v>3318</v>
      </c>
      <c r="AD434" s="213"/>
    </row>
    <row r="435" spans="1:30" s="211" customFormat="1" x14ac:dyDescent="0.25">
      <c r="A435" s="211" t="s">
        <v>161</v>
      </c>
      <c r="B435" s="211">
        <v>67</v>
      </c>
      <c r="C435" s="211" t="s">
        <v>232</v>
      </c>
      <c r="D435" s="211">
        <v>210290623</v>
      </c>
      <c r="E435" s="211">
        <v>1020</v>
      </c>
      <c r="F435" s="211">
        <v>1110</v>
      </c>
      <c r="G435" s="211">
        <v>1004</v>
      </c>
      <c r="I435" s="211" t="s">
        <v>6590</v>
      </c>
      <c r="J435" s="212" t="s">
        <v>841</v>
      </c>
      <c r="K435" s="211" t="s">
        <v>355</v>
      </c>
      <c r="L435" s="211" t="s">
        <v>6911</v>
      </c>
      <c r="AD435" s="213"/>
    </row>
    <row r="436" spans="1:30" s="211" customFormat="1" x14ac:dyDescent="0.25">
      <c r="A436" s="211" t="s">
        <v>161</v>
      </c>
      <c r="B436" s="211">
        <v>67</v>
      </c>
      <c r="C436" s="211" t="s">
        <v>232</v>
      </c>
      <c r="D436" s="211">
        <v>210290624</v>
      </c>
      <c r="E436" s="211">
        <v>1020</v>
      </c>
      <c r="F436" s="211">
        <v>1110</v>
      </c>
      <c r="G436" s="211">
        <v>1004</v>
      </c>
      <c r="I436" s="211" t="s">
        <v>6872</v>
      </c>
      <c r="J436" s="212" t="s">
        <v>841</v>
      </c>
      <c r="K436" s="211" t="s">
        <v>355</v>
      </c>
      <c r="L436" s="211" t="s">
        <v>6911</v>
      </c>
      <c r="AD436" s="213"/>
    </row>
    <row r="437" spans="1:30" s="211" customFormat="1" x14ac:dyDescent="0.25">
      <c r="A437" s="211" t="s">
        <v>161</v>
      </c>
      <c r="B437" s="211">
        <v>67</v>
      </c>
      <c r="C437" s="211" t="s">
        <v>232</v>
      </c>
      <c r="D437" s="211">
        <v>210290625</v>
      </c>
      <c r="E437" s="211">
        <v>1020</v>
      </c>
      <c r="F437" s="211">
        <v>1110</v>
      </c>
      <c r="G437" s="211">
        <v>1004</v>
      </c>
      <c r="I437" s="211" t="s">
        <v>6591</v>
      </c>
      <c r="J437" s="212" t="s">
        <v>841</v>
      </c>
      <c r="K437" s="211" t="s">
        <v>355</v>
      </c>
      <c r="L437" s="211" t="s">
        <v>6911</v>
      </c>
      <c r="AD437" s="213"/>
    </row>
    <row r="438" spans="1:30" s="211" customFormat="1" x14ac:dyDescent="0.25">
      <c r="A438" s="211" t="s">
        <v>161</v>
      </c>
      <c r="B438" s="211">
        <v>67</v>
      </c>
      <c r="C438" s="211" t="s">
        <v>232</v>
      </c>
      <c r="D438" s="211">
        <v>210298208</v>
      </c>
      <c r="E438" s="211">
        <v>1020</v>
      </c>
      <c r="F438" s="211">
        <v>1110</v>
      </c>
      <c r="G438" s="211">
        <v>1004</v>
      </c>
      <c r="I438" s="211" t="s">
        <v>862</v>
      </c>
      <c r="J438" s="212" t="s">
        <v>841</v>
      </c>
      <c r="K438" s="211" t="s">
        <v>355</v>
      </c>
      <c r="L438" s="211" t="s">
        <v>5508</v>
      </c>
      <c r="AD438" s="213"/>
    </row>
    <row r="439" spans="1:30" s="211" customFormat="1" x14ac:dyDescent="0.25">
      <c r="A439" s="211" t="s">
        <v>161</v>
      </c>
      <c r="B439" s="211">
        <v>67</v>
      </c>
      <c r="C439" s="211" t="s">
        <v>232</v>
      </c>
      <c r="D439" s="211">
        <v>210298209</v>
      </c>
      <c r="E439" s="211">
        <v>1020</v>
      </c>
      <c r="F439" s="211">
        <v>1110</v>
      </c>
      <c r="G439" s="211">
        <v>1004</v>
      </c>
      <c r="I439" s="211" t="s">
        <v>862</v>
      </c>
      <c r="J439" s="212" t="s">
        <v>841</v>
      </c>
      <c r="K439" s="211" t="s">
        <v>355</v>
      </c>
      <c r="L439" s="211" t="s">
        <v>5509</v>
      </c>
      <c r="AD439" s="213"/>
    </row>
    <row r="440" spans="1:30" s="211" customFormat="1" x14ac:dyDescent="0.25">
      <c r="A440" s="211" t="s">
        <v>161</v>
      </c>
      <c r="B440" s="211">
        <v>69</v>
      </c>
      <c r="C440" s="211" t="s">
        <v>234</v>
      </c>
      <c r="D440" s="211">
        <v>26848</v>
      </c>
      <c r="E440" s="211">
        <v>1040</v>
      </c>
      <c r="G440" s="211">
        <v>1004</v>
      </c>
      <c r="I440" s="211" t="s">
        <v>2821</v>
      </c>
      <c r="J440" s="212" t="s">
        <v>841</v>
      </c>
      <c r="K440" s="211" t="s">
        <v>353</v>
      </c>
      <c r="L440" s="211" t="s">
        <v>3041</v>
      </c>
      <c r="AD440" s="213"/>
    </row>
    <row r="441" spans="1:30" s="211" customFormat="1" x14ac:dyDescent="0.25">
      <c r="A441" s="211" t="s">
        <v>161</v>
      </c>
      <c r="B441" s="211">
        <v>69</v>
      </c>
      <c r="C441" s="211" t="s">
        <v>234</v>
      </c>
      <c r="D441" s="211">
        <v>27337</v>
      </c>
      <c r="E441" s="211">
        <v>1020</v>
      </c>
      <c r="F441" s="211">
        <v>1110</v>
      </c>
      <c r="G441" s="211">
        <v>1004</v>
      </c>
      <c r="I441" s="211" t="s">
        <v>4573</v>
      </c>
      <c r="J441" s="212" t="s">
        <v>841</v>
      </c>
      <c r="K441" s="211" t="s">
        <v>353</v>
      </c>
      <c r="L441" s="211" t="s">
        <v>4603</v>
      </c>
      <c r="AD441" s="213"/>
    </row>
    <row r="442" spans="1:30" s="211" customFormat="1" x14ac:dyDescent="0.25">
      <c r="A442" s="211" t="s">
        <v>161</v>
      </c>
      <c r="B442" s="211">
        <v>69</v>
      </c>
      <c r="C442" s="211" t="s">
        <v>234</v>
      </c>
      <c r="D442" s="211">
        <v>2267210</v>
      </c>
      <c r="E442" s="211">
        <v>1060</v>
      </c>
      <c r="G442" s="211">
        <v>1004</v>
      </c>
      <c r="I442" s="211" t="s">
        <v>2822</v>
      </c>
      <c r="J442" s="212" t="s">
        <v>841</v>
      </c>
      <c r="K442" s="211" t="s">
        <v>842</v>
      </c>
      <c r="L442" s="211" t="s">
        <v>3213</v>
      </c>
      <c r="AD442" s="213"/>
    </row>
    <row r="443" spans="1:30" s="211" customFormat="1" x14ac:dyDescent="0.25">
      <c r="A443" s="211" t="s">
        <v>161</v>
      </c>
      <c r="B443" s="211">
        <v>69</v>
      </c>
      <c r="C443" s="211" t="s">
        <v>234</v>
      </c>
      <c r="D443" s="211">
        <v>191972249</v>
      </c>
      <c r="E443" s="211">
        <v>1030</v>
      </c>
      <c r="F443" s="211">
        <v>1122</v>
      </c>
      <c r="G443" s="211">
        <v>1003</v>
      </c>
      <c r="I443" s="211" t="s">
        <v>4096</v>
      </c>
      <c r="J443" s="212" t="s">
        <v>841</v>
      </c>
      <c r="K443" s="211" t="s">
        <v>842</v>
      </c>
      <c r="L443" s="211" t="s">
        <v>4107</v>
      </c>
      <c r="AD443" s="213"/>
    </row>
    <row r="444" spans="1:30" s="211" customFormat="1" x14ac:dyDescent="0.25">
      <c r="A444" s="211" t="s">
        <v>161</v>
      </c>
      <c r="B444" s="211">
        <v>69</v>
      </c>
      <c r="C444" s="211" t="s">
        <v>234</v>
      </c>
      <c r="D444" s="211">
        <v>210081313</v>
      </c>
      <c r="E444" s="211">
        <v>1060</v>
      </c>
      <c r="G444" s="211">
        <v>1004</v>
      </c>
      <c r="I444" s="211" t="s">
        <v>2823</v>
      </c>
      <c r="J444" s="212" t="s">
        <v>841</v>
      </c>
      <c r="K444" s="211" t="s">
        <v>353</v>
      </c>
      <c r="L444" s="211" t="s">
        <v>3042</v>
      </c>
      <c r="AD444" s="213"/>
    </row>
    <row r="445" spans="1:30" s="211" customFormat="1" x14ac:dyDescent="0.25">
      <c r="A445" s="211" t="s">
        <v>161</v>
      </c>
      <c r="B445" s="211">
        <v>69</v>
      </c>
      <c r="C445" s="211" t="s">
        <v>234</v>
      </c>
      <c r="D445" s="211">
        <v>210081351</v>
      </c>
      <c r="E445" s="211">
        <v>1060</v>
      </c>
      <c r="G445" s="211">
        <v>1004</v>
      </c>
      <c r="I445" s="211" t="s">
        <v>2824</v>
      </c>
      <c r="J445" s="212" t="s">
        <v>841</v>
      </c>
      <c r="K445" s="211" t="s">
        <v>353</v>
      </c>
      <c r="L445" s="211" t="s">
        <v>3043</v>
      </c>
      <c r="AD445" s="213"/>
    </row>
    <row r="446" spans="1:30" s="211" customFormat="1" x14ac:dyDescent="0.25">
      <c r="A446" s="211" t="s">
        <v>161</v>
      </c>
      <c r="B446" s="211">
        <v>69</v>
      </c>
      <c r="C446" s="211" t="s">
        <v>234</v>
      </c>
      <c r="D446" s="211">
        <v>210081381</v>
      </c>
      <c r="E446" s="211">
        <v>1060</v>
      </c>
      <c r="G446" s="211">
        <v>1004</v>
      </c>
      <c r="I446" s="211" t="s">
        <v>2825</v>
      </c>
      <c r="J446" s="212" t="s">
        <v>841</v>
      </c>
      <c r="K446" s="211" t="s">
        <v>353</v>
      </c>
      <c r="L446" s="211" t="s">
        <v>3044</v>
      </c>
      <c r="AD446" s="213"/>
    </row>
    <row r="447" spans="1:30" s="211" customFormat="1" x14ac:dyDescent="0.25">
      <c r="A447" s="211" t="s">
        <v>161</v>
      </c>
      <c r="B447" s="211">
        <v>69</v>
      </c>
      <c r="C447" s="211" t="s">
        <v>234</v>
      </c>
      <c r="D447" s="211">
        <v>210081432</v>
      </c>
      <c r="E447" s="211">
        <v>1060</v>
      </c>
      <c r="G447" s="211">
        <v>1004</v>
      </c>
      <c r="I447" s="211" t="s">
        <v>2826</v>
      </c>
      <c r="J447" s="212" t="s">
        <v>841</v>
      </c>
      <c r="K447" s="211" t="s">
        <v>842</v>
      </c>
      <c r="L447" s="211" t="s">
        <v>3214</v>
      </c>
      <c r="AD447" s="213"/>
    </row>
    <row r="448" spans="1:30" s="211" customFormat="1" x14ac:dyDescent="0.25">
      <c r="A448" s="211" t="s">
        <v>161</v>
      </c>
      <c r="B448" s="211">
        <v>69</v>
      </c>
      <c r="C448" s="211" t="s">
        <v>234</v>
      </c>
      <c r="D448" s="211">
        <v>210081491</v>
      </c>
      <c r="E448" s="211">
        <v>1060</v>
      </c>
      <c r="G448" s="211">
        <v>1004</v>
      </c>
      <c r="I448" s="211" t="s">
        <v>2827</v>
      </c>
      <c r="J448" s="212" t="s">
        <v>841</v>
      </c>
      <c r="K448" s="211" t="s">
        <v>353</v>
      </c>
      <c r="L448" s="211" t="s">
        <v>3045</v>
      </c>
      <c r="AD448" s="213"/>
    </row>
    <row r="449" spans="1:30" s="211" customFormat="1" x14ac:dyDescent="0.25">
      <c r="A449" s="211" t="s">
        <v>161</v>
      </c>
      <c r="B449" s="211">
        <v>69</v>
      </c>
      <c r="C449" s="211" t="s">
        <v>234</v>
      </c>
      <c r="D449" s="211">
        <v>210081668</v>
      </c>
      <c r="E449" s="211">
        <v>1060</v>
      </c>
      <c r="F449" s="211">
        <v>1242</v>
      </c>
      <c r="G449" s="211">
        <v>1004</v>
      </c>
      <c r="I449" s="211" t="s">
        <v>2828</v>
      </c>
      <c r="J449" s="212" t="s">
        <v>841</v>
      </c>
      <c r="K449" s="211" t="s">
        <v>353</v>
      </c>
      <c r="L449" s="211" t="s">
        <v>3046</v>
      </c>
      <c r="AD449" s="213"/>
    </row>
    <row r="450" spans="1:30" s="211" customFormat="1" x14ac:dyDescent="0.25">
      <c r="A450" s="211" t="s">
        <v>161</v>
      </c>
      <c r="B450" s="211">
        <v>69</v>
      </c>
      <c r="C450" s="211" t="s">
        <v>234</v>
      </c>
      <c r="D450" s="211">
        <v>210081835</v>
      </c>
      <c r="E450" s="211">
        <v>1060</v>
      </c>
      <c r="G450" s="211">
        <v>1004</v>
      </c>
      <c r="I450" s="211" t="s">
        <v>2829</v>
      </c>
      <c r="J450" s="212" t="s">
        <v>841</v>
      </c>
      <c r="K450" s="211" t="s">
        <v>353</v>
      </c>
      <c r="L450" s="211" t="s">
        <v>3047</v>
      </c>
      <c r="AD450" s="213"/>
    </row>
    <row r="451" spans="1:30" s="211" customFormat="1" x14ac:dyDescent="0.25">
      <c r="A451" s="211" t="s">
        <v>161</v>
      </c>
      <c r="B451" s="211">
        <v>69</v>
      </c>
      <c r="C451" s="211" t="s">
        <v>234</v>
      </c>
      <c r="D451" s="211">
        <v>210174072</v>
      </c>
      <c r="E451" s="211">
        <v>1060</v>
      </c>
      <c r="G451" s="211">
        <v>1004</v>
      </c>
      <c r="I451" s="211" t="s">
        <v>2830</v>
      </c>
      <c r="J451" s="212" t="s">
        <v>841</v>
      </c>
      <c r="K451" s="211" t="s">
        <v>353</v>
      </c>
      <c r="L451" s="211" t="s">
        <v>3048</v>
      </c>
      <c r="AD451" s="213"/>
    </row>
    <row r="452" spans="1:30" s="211" customFormat="1" x14ac:dyDescent="0.25">
      <c r="A452" s="211" t="s">
        <v>161</v>
      </c>
      <c r="B452" s="211">
        <v>69</v>
      </c>
      <c r="C452" s="211" t="s">
        <v>234</v>
      </c>
      <c r="D452" s="211">
        <v>210182457</v>
      </c>
      <c r="E452" s="211">
        <v>1080</v>
      </c>
      <c r="F452" s="211">
        <v>1274</v>
      </c>
      <c r="G452" s="211">
        <v>1004</v>
      </c>
      <c r="I452" s="211" t="s">
        <v>2831</v>
      </c>
      <c r="J452" s="212" t="s">
        <v>841</v>
      </c>
      <c r="K452" s="211" t="s">
        <v>842</v>
      </c>
      <c r="L452" s="211" t="s">
        <v>3215</v>
      </c>
      <c r="AD452" s="213"/>
    </row>
    <row r="453" spans="1:30" s="211" customFormat="1" x14ac:dyDescent="0.25">
      <c r="A453" s="211" t="s">
        <v>161</v>
      </c>
      <c r="B453" s="211">
        <v>69</v>
      </c>
      <c r="C453" s="211" t="s">
        <v>234</v>
      </c>
      <c r="D453" s="211">
        <v>210242686</v>
      </c>
      <c r="E453" s="211">
        <v>1020</v>
      </c>
      <c r="F453" s="211">
        <v>1122</v>
      </c>
      <c r="G453" s="211">
        <v>1004</v>
      </c>
      <c r="I453" s="211" t="s">
        <v>2832</v>
      </c>
      <c r="J453" s="212" t="s">
        <v>841</v>
      </c>
      <c r="K453" s="211" t="s">
        <v>353</v>
      </c>
      <c r="L453" s="211" t="s">
        <v>3049</v>
      </c>
      <c r="AD453" s="213"/>
    </row>
    <row r="454" spans="1:30" s="211" customFormat="1" x14ac:dyDescent="0.25">
      <c r="A454" s="211" t="s">
        <v>161</v>
      </c>
      <c r="B454" s="211">
        <v>69</v>
      </c>
      <c r="C454" s="211" t="s">
        <v>234</v>
      </c>
      <c r="D454" s="211">
        <v>210268657</v>
      </c>
      <c r="E454" s="211">
        <v>1060</v>
      </c>
      <c r="F454" s="211">
        <v>1274</v>
      </c>
      <c r="G454" s="211">
        <v>1004</v>
      </c>
      <c r="I454" s="211" t="s">
        <v>2833</v>
      </c>
      <c r="J454" s="212" t="s">
        <v>841</v>
      </c>
      <c r="K454" s="211" t="s">
        <v>353</v>
      </c>
      <c r="L454" s="211" t="s">
        <v>3050</v>
      </c>
      <c r="AD454" s="213"/>
    </row>
    <row r="455" spans="1:30" s="211" customFormat="1" x14ac:dyDescent="0.25">
      <c r="A455" s="211" t="s">
        <v>161</v>
      </c>
      <c r="B455" s="211">
        <v>69</v>
      </c>
      <c r="C455" s="211" t="s">
        <v>234</v>
      </c>
      <c r="D455" s="211">
        <v>210268694</v>
      </c>
      <c r="E455" s="211">
        <v>1060</v>
      </c>
      <c r="F455" s="211">
        <v>1220</v>
      </c>
      <c r="G455" s="211">
        <v>1004</v>
      </c>
      <c r="I455" s="211" t="s">
        <v>2834</v>
      </c>
      <c r="J455" s="212" t="s">
        <v>841</v>
      </c>
      <c r="K455" s="211" t="s">
        <v>353</v>
      </c>
      <c r="L455" s="211" t="s">
        <v>3051</v>
      </c>
      <c r="AD455" s="213"/>
    </row>
    <row r="456" spans="1:30" s="211" customFormat="1" x14ac:dyDescent="0.25">
      <c r="A456" s="211" t="s">
        <v>161</v>
      </c>
      <c r="B456" s="211">
        <v>69</v>
      </c>
      <c r="C456" s="211" t="s">
        <v>234</v>
      </c>
      <c r="D456" s="211">
        <v>210268706</v>
      </c>
      <c r="E456" s="211">
        <v>1060</v>
      </c>
      <c r="F456" s="211">
        <v>1274</v>
      </c>
      <c r="G456" s="211">
        <v>1004</v>
      </c>
      <c r="I456" s="211" t="s">
        <v>2835</v>
      </c>
      <c r="J456" s="212" t="s">
        <v>841</v>
      </c>
      <c r="K456" s="211" t="s">
        <v>353</v>
      </c>
      <c r="L456" s="211" t="s">
        <v>3052</v>
      </c>
      <c r="AD456" s="213"/>
    </row>
    <row r="457" spans="1:30" s="211" customFormat="1" x14ac:dyDescent="0.25">
      <c r="A457" s="211" t="s">
        <v>161</v>
      </c>
      <c r="B457" s="211">
        <v>69</v>
      </c>
      <c r="C457" s="211" t="s">
        <v>234</v>
      </c>
      <c r="D457" s="211">
        <v>210268707</v>
      </c>
      <c r="E457" s="211">
        <v>1060</v>
      </c>
      <c r="F457" s="211">
        <v>1274</v>
      </c>
      <c r="G457" s="211">
        <v>1004</v>
      </c>
      <c r="I457" s="211" t="s">
        <v>2835</v>
      </c>
      <c r="J457" s="212" t="s">
        <v>841</v>
      </c>
      <c r="K457" s="211" t="s">
        <v>353</v>
      </c>
      <c r="L457" s="211" t="s">
        <v>3053</v>
      </c>
      <c r="AD457" s="213"/>
    </row>
    <row r="458" spans="1:30" s="211" customFormat="1" x14ac:dyDescent="0.25">
      <c r="A458" s="211" t="s">
        <v>161</v>
      </c>
      <c r="B458" s="211">
        <v>69</v>
      </c>
      <c r="C458" s="211" t="s">
        <v>234</v>
      </c>
      <c r="D458" s="211">
        <v>210268728</v>
      </c>
      <c r="E458" s="211">
        <v>1060</v>
      </c>
      <c r="F458" s="211">
        <v>1274</v>
      </c>
      <c r="G458" s="211">
        <v>1004</v>
      </c>
      <c r="I458" s="211" t="s">
        <v>2836</v>
      </c>
      <c r="J458" s="212" t="s">
        <v>841</v>
      </c>
      <c r="K458" s="211" t="s">
        <v>353</v>
      </c>
      <c r="L458" s="211" t="s">
        <v>3054</v>
      </c>
      <c r="AD458" s="213"/>
    </row>
    <row r="459" spans="1:30" s="211" customFormat="1" x14ac:dyDescent="0.25">
      <c r="A459" s="211" t="s">
        <v>161</v>
      </c>
      <c r="B459" s="211">
        <v>69</v>
      </c>
      <c r="C459" s="211" t="s">
        <v>234</v>
      </c>
      <c r="D459" s="211">
        <v>210268807</v>
      </c>
      <c r="E459" s="211">
        <v>1060</v>
      </c>
      <c r="F459" s="211">
        <v>1274</v>
      </c>
      <c r="G459" s="211">
        <v>1004</v>
      </c>
      <c r="I459" s="211" t="s">
        <v>2837</v>
      </c>
      <c r="J459" s="212" t="s">
        <v>841</v>
      </c>
      <c r="K459" s="211" t="s">
        <v>353</v>
      </c>
      <c r="L459" s="211" t="s">
        <v>3055</v>
      </c>
      <c r="AD459" s="213"/>
    </row>
    <row r="460" spans="1:30" s="211" customFormat="1" x14ac:dyDescent="0.25">
      <c r="A460" s="211" t="s">
        <v>161</v>
      </c>
      <c r="B460" s="211">
        <v>69</v>
      </c>
      <c r="C460" s="211" t="s">
        <v>234</v>
      </c>
      <c r="D460" s="211">
        <v>210268814</v>
      </c>
      <c r="E460" s="211">
        <v>1060</v>
      </c>
      <c r="F460" s="211">
        <v>1274</v>
      </c>
      <c r="G460" s="211">
        <v>1004</v>
      </c>
      <c r="I460" s="211" t="s">
        <v>2838</v>
      </c>
      <c r="J460" s="212" t="s">
        <v>841</v>
      </c>
      <c r="K460" s="211" t="s">
        <v>353</v>
      </c>
      <c r="L460" s="211" t="s">
        <v>3056</v>
      </c>
      <c r="AD460" s="213"/>
    </row>
    <row r="461" spans="1:30" s="211" customFormat="1" x14ac:dyDescent="0.25">
      <c r="A461" s="211" t="s">
        <v>161</v>
      </c>
      <c r="B461" s="211">
        <v>70</v>
      </c>
      <c r="C461" s="211" t="s">
        <v>235</v>
      </c>
      <c r="D461" s="211">
        <v>192035693</v>
      </c>
      <c r="E461" s="211">
        <v>1020</v>
      </c>
      <c r="F461" s="211">
        <v>1110</v>
      </c>
      <c r="G461" s="211">
        <v>1003</v>
      </c>
      <c r="I461" s="211" t="s">
        <v>5576</v>
      </c>
      <c r="J461" s="212" t="s">
        <v>841</v>
      </c>
      <c r="K461" s="211" t="s">
        <v>355</v>
      </c>
      <c r="L461" s="211" t="s">
        <v>5601</v>
      </c>
      <c r="AD461" s="213"/>
    </row>
    <row r="462" spans="1:30" s="211" customFormat="1" x14ac:dyDescent="0.25">
      <c r="A462" s="211" t="s">
        <v>161</v>
      </c>
      <c r="B462" s="211">
        <v>70</v>
      </c>
      <c r="C462" s="211" t="s">
        <v>235</v>
      </c>
      <c r="D462" s="211">
        <v>210227582</v>
      </c>
      <c r="E462" s="211">
        <v>1020</v>
      </c>
      <c r="F462" s="211">
        <v>1122</v>
      </c>
      <c r="G462" s="211">
        <v>1004</v>
      </c>
      <c r="I462" s="211" t="s">
        <v>4466</v>
      </c>
      <c r="J462" s="212" t="s">
        <v>841</v>
      </c>
      <c r="K462" s="211" t="s">
        <v>353</v>
      </c>
      <c r="L462" s="211" t="s">
        <v>4502</v>
      </c>
      <c r="AD462" s="213"/>
    </row>
    <row r="463" spans="1:30" s="211" customFormat="1" x14ac:dyDescent="0.25">
      <c r="A463" s="211" t="s">
        <v>161</v>
      </c>
      <c r="B463" s="211">
        <v>71</v>
      </c>
      <c r="C463" s="211" t="s">
        <v>236</v>
      </c>
      <c r="D463" s="211">
        <v>27877</v>
      </c>
      <c r="E463" s="211">
        <v>1020</v>
      </c>
      <c r="F463" s="211">
        <v>1110</v>
      </c>
      <c r="G463" s="211">
        <v>1004</v>
      </c>
      <c r="I463" s="211" t="s">
        <v>2839</v>
      </c>
      <c r="J463" s="212" t="s">
        <v>841</v>
      </c>
      <c r="K463" s="211" t="s">
        <v>353</v>
      </c>
      <c r="L463" s="211" t="s">
        <v>3057</v>
      </c>
      <c r="AD463" s="213"/>
    </row>
    <row r="464" spans="1:30" s="211" customFormat="1" x14ac:dyDescent="0.25">
      <c r="A464" s="211" t="s">
        <v>161</v>
      </c>
      <c r="B464" s="211">
        <v>71</v>
      </c>
      <c r="C464" s="211" t="s">
        <v>236</v>
      </c>
      <c r="D464" s="211">
        <v>192004993</v>
      </c>
      <c r="E464" s="211">
        <v>1060</v>
      </c>
      <c r="F464" s="211">
        <v>1251</v>
      </c>
      <c r="G464" s="211">
        <v>1004</v>
      </c>
      <c r="I464" s="211" t="s">
        <v>4154</v>
      </c>
      <c r="J464" s="212" t="s">
        <v>841</v>
      </c>
      <c r="K464" s="211" t="s">
        <v>353</v>
      </c>
      <c r="L464" s="211" t="s">
        <v>6052</v>
      </c>
      <c r="AD464" s="213"/>
    </row>
    <row r="465" spans="1:30" s="211" customFormat="1" x14ac:dyDescent="0.25">
      <c r="A465" s="211" t="s">
        <v>161</v>
      </c>
      <c r="B465" s="211">
        <v>71</v>
      </c>
      <c r="C465" s="211" t="s">
        <v>236</v>
      </c>
      <c r="D465" s="211">
        <v>210202692</v>
      </c>
      <c r="E465" s="211">
        <v>1060</v>
      </c>
      <c r="F465" s="211">
        <v>1242</v>
      </c>
      <c r="G465" s="211">
        <v>1004</v>
      </c>
      <c r="I465" s="211" t="s">
        <v>6358</v>
      </c>
      <c r="J465" s="212" t="s">
        <v>841</v>
      </c>
      <c r="K465" s="211" t="s">
        <v>353</v>
      </c>
      <c r="L465" s="211" t="s">
        <v>6394</v>
      </c>
      <c r="AD465" s="213"/>
    </row>
    <row r="466" spans="1:30" s="211" customFormat="1" x14ac:dyDescent="0.25">
      <c r="A466" s="211" t="s">
        <v>161</v>
      </c>
      <c r="B466" s="211">
        <v>71</v>
      </c>
      <c r="C466" s="211" t="s">
        <v>236</v>
      </c>
      <c r="D466" s="211">
        <v>210206001</v>
      </c>
      <c r="E466" s="211">
        <v>1060</v>
      </c>
      <c r="F466" s="211">
        <v>1242</v>
      </c>
      <c r="G466" s="211">
        <v>1004</v>
      </c>
      <c r="I466" s="211" t="s">
        <v>2840</v>
      </c>
      <c r="J466" s="212" t="s">
        <v>841</v>
      </c>
      <c r="K466" s="211" t="s">
        <v>353</v>
      </c>
      <c r="L466" s="211" t="s">
        <v>3058</v>
      </c>
      <c r="AD466" s="213"/>
    </row>
    <row r="467" spans="1:30" s="211" customFormat="1" x14ac:dyDescent="0.25">
      <c r="A467" s="211" t="s">
        <v>161</v>
      </c>
      <c r="B467" s="211">
        <v>71</v>
      </c>
      <c r="C467" s="211" t="s">
        <v>236</v>
      </c>
      <c r="D467" s="211">
        <v>210218815</v>
      </c>
      <c r="E467" s="211">
        <v>1020</v>
      </c>
      <c r="F467" s="211">
        <v>1122</v>
      </c>
      <c r="G467" s="211">
        <v>1004</v>
      </c>
      <c r="I467" s="211" t="s">
        <v>2715</v>
      </c>
      <c r="J467" s="212" t="s">
        <v>841</v>
      </c>
      <c r="K467" s="211" t="s">
        <v>355</v>
      </c>
      <c r="L467" s="211" t="s">
        <v>5942</v>
      </c>
      <c r="AD467" s="213"/>
    </row>
    <row r="468" spans="1:30" s="211" customFormat="1" x14ac:dyDescent="0.25">
      <c r="A468" s="211" t="s">
        <v>161</v>
      </c>
      <c r="B468" s="211">
        <v>71</v>
      </c>
      <c r="C468" s="211" t="s">
        <v>236</v>
      </c>
      <c r="D468" s="211">
        <v>210218816</v>
      </c>
      <c r="E468" s="211">
        <v>1020</v>
      </c>
      <c r="F468" s="211">
        <v>1122</v>
      </c>
      <c r="G468" s="211">
        <v>1004</v>
      </c>
      <c r="I468" s="211" t="s">
        <v>2715</v>
      </c>
      <c r="J468" s="212" t="s">
        <v>841</v>
      </c>
      <c r="K468" s="211" t="s">
        <v>355</v>
      </c>
      <c r="L468" s="211" t="s">
        <v>5943</v>
      </c>
      <c r="AD468" s="213"/>
    </row>
    <row r="469" spans="1:30" s="211" customFormat="1" x14ac:dyDescent="0.25">
      <c r="A469" s="211" t="s">
        <v>161</v>
      </c>
      <c r="B469" s="211">
        <v>71</v>
      </c>
      <c r="C469" s="211" t="s">
        <v>236</v>
      </c>
      <c r="D469" s="211">
        <v>210218817</v>
      </c>
      <c r="E469" s="211">
        <v>1020</v>
      </c>
      <c r="F469" s="211">
        <v>1122</v>
      </c>
      <c r="G469" s="211">
        <v>1004</v>
      </c>
      <c r="I469" s="211" t="s">
        <v>2841</v>
      </c>
      <c r="J469" s="212" t="s">
        <v>841</v>
      </c>
      <c r="K469" s="211" t="s">
        <v>353</v>
      </c>
      <c r="L469" s="211" t="s">
        <v>3059</v>
      </c>
      <c r="AD469" s="213"/>
    </row>
    <row r="470" spans="1:30" s="211" customFormat="1" x14ac:dyDescent="0.25">
      <c r="A470" s="211" t="s">
        <v>161</v>
      </c>
      <c r="B470" s="211">
        <v>71</v>
      </c>
      <c r="C470" s="211" t="s">
        <v>236</v>
      </c>
      <c r="D470" s="211">
        <v>210219683</v>
      </c>
      <c r="E470" s="211">
        <v>1020</v>
      </c>
      <c r="F470" s="211">
        <v>1122</v>
      </c>
      <c r="G470" s="211">
        <v>1004</v>
      </c>
      <c r="I470" s="211" t="s">
        <v>4451</v>
      </c>
      <c r="J470" s="212" t="s">
        <v>841</v>
      </c>
      <c r="K470" s="211" t="s">
        <v>353</v>
      </c>
      <c r="L470" s="211" t="s">
        <v>4459</v>
      </c>
      <c r="AD470" s="213"/>
    </row>
    <row r="471" spans="1:30" s="211" customFormat="1" x14ac:dyDescent="0.25">
      <c r="A471" s="211" t="s">
        <v>161</v>
      </c>
      <c r="B471" s="211">
        <v>71</v>
      </c>
      <c r="C471" s="211" t="s">
        <v>236</v>
      </c>
      <c r="D471" s="211">
        <v>210246026</v>
      </c>
      <c r="E471" s="211">
        <v>1060</v>
      </c>
      <c r="F471" s="211">
        <v>1271</v>
      </c>
      <c r="G471" s="211">
        <v>1004</v>
      </c>
      <c r="I471" s="211" t="s">
        <v>6359</v>
      </c>
      <c r="J471" s="212" t="s">
        <v>841</v>
      </c>
      <c r="K471" s="211" t="s">
        <v>355</v>
      </c>
      <c r="L471" s="211" t="s">
        <v>6384</v>
      </c>
      <c r="AD471" s="213"/>
    </row>
    <row r="472" spans="1:30" s="211" customFormat="1" x14ac:dyDescent="0.25">
      <c r="A472" s="211" t="s">
        <v>161</v>
      </c>
      <c r="B472" s="211">
        <v>71</v>
      </c>
      <c r="C472" s="211" t="s">
        <v>236</v>
      </c>
      <c r="D472" s="211">
        <v>210246072</v>
      </c>
      <c r="E472" s="211">
        <v>1060</v>
      </c>
      <c r="F472" s="211">
        <v>1274</v>
      </c>
      <c r="G472" s="211">
        <v>1004</v>
      </c>
      <c r="I472" s="211" t="s">
        <v>2842</v>
      </c>
      <c r="J472" s="212" t="s">
        <v>841</v>
      </c>
      <c r="K472" s="211" t="s">
        <v>353</v>
      </c>
      <c r="L472" s="211" t="s">
        <v>3060</v>
      </c>
      <c r="AD472" s="213"/>
    </row>
    <row r="473" spans="1:30" s="211" customFormat="1" x14ac:dyDescent="0.25">
      <c r="A473" s="211" t="s">
        <v>161</v>
      </c>
      <c r="B473" s="211">
        <v>72</v>
      </c>
      <c r="C473" s="211" t="s">
        <v>237</v>
      </c>
      <c r="D473" s="211">
        <v>28199</v>
      </c>
      <c r="E473" s="211">
        <v>1020</v>
      </c>
      <c r="F473" s="211">
        <v>1110</v>
      </c>
      <c r="G473" s="211">
        <v>1004</v>
      </c>
      <c r="I473" s="211" t="s">
        <v>5667</v>
      </c>
      <c r="J473" s="212" t="s">
        <v>841</v>
      </c>
      <c r="K473" s="211" t="s">
        <v>355</v>
      </c>
      <c r="L473" s="211" t="s">
        <v>5685</v>
      </c>
      <c r="AD473" s="213"/>
    </row>
    <row r="474" spans="1:30" s="211" customFormat="1" x14ac:dyDescent="0.25">
      <c r="A474" s="211" t="s">
        <v>161</v>
      </c>
      <c r="B474" s="211">
        <v>72</v>
      </c>
      <c r="C474" s="211" t="s">
        <v>237</v>
      </c>
      <c r="D474" s="211">
        <v>28495</v>
      </c>
      <c r="E474" s="211">
        <v>1030</v>
      </c>
      <c r="F474" s="211">
        <v>1122</v>
      </c>
      <c r="G474" s="211">
        <v>1004</v>
      </c>
      <c r="I474" s="211" t="s">
        <v>5438</v>
      </c>
      <c r="J474" s="212" t="s">
        <v>841</v>
      </c>
      <c r="K474" s="211" t="s">
        <v>355</v>
      </c>
      <c r="L474" s="211" t="s">
        <v>5631</v>
      </c>
      <c r="AD474" s="213"/>
    </row>
    <row r="475" spans="1:30" s="211" customFormat="1" x14ac:dyDescent="0.25">
      <c r="A475" s="211" t="s">
        <v>161</v>
      </c>
      <c r="B475" s="211">
        <v>72</v>
      </c>
      <c r="C475" s="211" t="s">
        <v>237</v>
      </c>
      <c r="D475" s="211">
        <v>28547</v>
      </c>
      <c r="E475" s="211">
        <v>1060</v>
      </c>
      <c r="F475" s="211">
        <v>1271</v>
      </c>
      <c r="G475" s="211">
        <v>1004</v>
      </c>
      <c r="I475" s="211" t="s">
        <v>3462</v>
      </c>
      <c r="J475" s="212" t="s">
        <v>841</v>
      </c>
      <c r="K475" s="211" t="s">
        <v>842</v>
      </c>
      <c r="L475" s="211" t="s">
        <v>3693</v>
      </c>
      <c r="AD475" s="213"/>
    </row>
    <row r="476" spans="1:30" s="211" customFormat="1" x14ac:dyDescent="0.25">
      <c r="A476" s="211" t="s">
        <v>161</v>
      </c>
      <c r="B476" s="211">
        <v>72</v>
      </c>
      <c r="C476" s="211" t="s">
        <v>237</v>
      </c>
      <c r="D476" s="211">
        <v>191955348</v>
      </c>
      <c r="E476" s="211">
        <v>1020</v>
      </c>
      <c r="F476" s="211">
        <v>1110</v>
      </c>
      <c r="G476" s="211">
        <v>1004</v>
      </c>
      <c r="I476" s="211" t="s">
        <v>4404</v>
      </c>
      <c r="J476" s="212" t="s">
        <v>841</v>
      </c>
      <c r="K476" s="211" t="s">
        <v>355</v>
      </c>
      <c r="L476" s="211" t="s">
        <v>4414</v>
      </c>
      <c r="AD476" s="213"/>
    </row>
    <row r="477" spans="1:30" s="211" customFormat="1" x14ac:dyDescent="0.25">
      <c r="A477" s="211" t="s">
        <v>161</v>
      </c>
      <c r="B477" s="211">
        <v>72</v>
      </c>
      <c r="C477" s="211" t="s">
        <v>237</v>
      </c>
      <c r="D477" s="211">
        <v>191958126</v>
      </c>
      <c r="E477" s="211">
        <v>1020</v>
      </c>
      <c r="F477" s="211">
        <v>1122</v>
      </c>
      <c r="G477" s="211">
        <v>1004</v>
      </c>
      <c r="I477" s="211" t="s">
        <v>3868</v>
      </c>
      <c r="J477" s="212" t="s">
        <v>841</v>
      </c>
      <c r="K477" s="211" t="s">
        <v>355</v>
      </c>
      <c r="L477" s="211" t="s">
        <v>4721</v>
      </c>
      <c r="AD477" s="213"/>
    </row>
    <row r="478" spans="1:30" s="211" customFormat="1" x14ac:dyDescent="0.25">
      <c r="A478" s="211" t="s">
        <v>161</v>
      </c>
      <c r="B478" s="211">
        <v>72</v>
      </c>
      <c r="C478" s="211" t="s">
        <v>237</v>
      </c>
      <c r="D478" s="211">
        <v>191958128</v>
      </c>
      <c r="E478" s="211">
        <v>1020</v>
      </c>
      <c r="F478" s="211">
        <v>1122</v>
      </c>
      <c r="G478" s="211">
        <v>1004</v>
      </c>
      <c r="I478" s="211" t="s">
        <v>3869</v>
      </c>
      <c r="J478" s="212" t="s">
        <v>841</v>
      </c>
      <c r="K478" s="211" t="s">
        <v>355</v>
      </c>
      <c r="L478" s="211" t="s">
        <v>4721</v>
      </c>
      <c r="AD478" s="213"/>
    </row>
    <row r="479" spans="1:30" s="211" customFormat="1" x14ac:dyDescent="0.25">
      <c r="A479" s="211" t="s">
        <v>161</v>
      </c>
      <c r="B479" s="211">
        <v>72</v>
      </c>
      <c r="C479" s="211" t="s">
        <v>237</v>
      </c>
      <c r="D479" s="211">
        <v>191958129</v>
      </c>
      <c r="E479" s="211">
        <v>1020</v>
      </c>
      <c r="F479" s="211">
        <v>1122</v>
      </c>
      <c r="G479" s="211">
        <v>1004</v>
      </c>
      <c r="I479" s="211" t="s">
        <v>3870</v>
      </c>
      <c r="J479" s="212" t="s">
        <v>841</v>
      </c>
      <c r="K479" s="211" t="s">
        <v>355</v>
      </c>
      <c r="L479" s="211" t="s">
        <v>4721</v>
      </c>
      <c r="AD479" s="213"/>
    </row>
    <row r="480" spans="1:30" s="211" customFormat="1" x14ac:dyDescent="0.25">
      <c r="A480" s="211" t="s">
        <v>161</v>
      </c>
      <c r="B480" s="211">
        <v>72</v>
      </c>
      <c r="C480" s="211" t="s">
        <v>237</v>
      </c>
      <c r="D480" s="211">
        <v>191958131</v>
      </c>
      <c r="E480" s="211">
        <v>1020</v>
      </c>
      <c r="F480" s="211">
        <v>1122</v>
      </c>
      <c r="G480" s="211">
        <v>1004</v>
      </c>
      <c r="I480" s="211" t="s">
        <v>3871</v>
      </c>
      <c r="J480" s="212" t="s">
        <v>841</v>
      </c>
      <c r="K480" s="211" t="s">
        <v>355</v>
      </c>
      <c r="L480" s="211" t="s">
        <v>4721</v>
      </c>
      <c r="AD480" s="213"/>
    </row>
    <row r="481" spans="1:30" s="211" customFormat="1" x14ac:dyDescent="0.25">
      <c r="A481" s="211" t="s">
        <v>161</v>
      </c>
      <c r="B481" s="211">
        <v>72</v>
      </c>
      <c r="C481" s="211" t="s">
        <v>237</v>
      </c>
      <c r="D481" s="211">
        <v>191958132</v>
      </c>
      <c r="E481" s="211">
        <v>1020</v>
      </c>
      <c r="F481" s="211">
        <v>1122</v>
      </c>
      <c r="G481" s="211">
        <v>1004</v>
      </c>
      <c r="I481" s="211" t="s">
        <v>3872</v>
      </c>
      <c r="J481" s="212" t="s">
        <v>841</v>
      </c>
      <c r="K481" s="211" t="s">
        <v>355</v>
      </c>
      <c r="L481" s="211" t="s">
        <v>4721</v>
      </c>
      <c r="AD481" s="213"/>
    </row>
    <row r="482" spans="1:30" s="211" customFormat="1" x14ac:dyDescent="0.25">
      <c r="A482" s="211" t="s">
        <v>161</v>
      </c>
      <c r="B482" s="211">
        <v>72</v>
      </c>
      <c r="C482" s="211" t="s">
        <v>237</v>
      </c>
      <c r="D482" s="211">
        <v>191958133</v>
      </c>
      <c r="E482" s="211">
        <v>1020</v>
      </c>
      <c r="F482" s="211">
        <v>1122</v>
      </c>
      <c r="G482" s="211">
        <v>1004</v>
      </c>
      <c r="I482" s="211" t="s">
        <v>3873</v>
      </c>
      <c r="J482" s="212" t="s">
        <v>841</v>
      </c>
      <c r="K482" s="211" t="s">
        <v>355</v>
      </c>
      <c r="L482" s="211" t="s">
        <v>4721</v>
      </c>
      <c r="AD482" s="213"/>
    </row>
    <row r="483" spans="1:30" s="211" customFormat="1" x14ac:dyDescent="0.25">
      <c r="A483" s="211" t="s">
        <v>161</v>
      </c>
      <c r="B483" s="211">
        <v>72</v>
      </c>
      <c r="C483" s="211" t="s">
        <v>237</v>
      </c>
      <c r="D483" s="211">
        <v>191958134</v>
      </c>
      <c r="E483" s="211">
        <v>1020</v>
      </c>
      <c r="F483" s="211">
        <v>1122</v>
      </c>
      <c r="G483" s="211">
        <v>1004</v>
      </c>
      <c r="I483" s="211" t="s">
        <v>3874</v>
      </c>
      <c r="J483" s="212" t="s">
        <v>841</v>
      </c>
      <c r="K483" s="211" t="s">
        <v>355</v>
      </c>
      <c r="L483" s="211" t="s">
        <v>4721</v>
      </c>
      <c r="AD483" s="213"/>
    </row>
    <row r="484" spans="1:30" s="211" customFormat="1" x14ac:dyDescent="0.25">
      <c r="A484" s="211" t="s">
        <v>161</v>
      </c>
      <c r="B484" s="211">
        <v>72</v>
      </c>
      <c r="C484" s="211" t="s">
        <v>237</v>
      </c>
      <c r="D484" s="211">
        <v>191958137</v>
      </c>
      <c r="E484" s="211">
        <v>1060</v>
      </c>
      <c r="F484" s="211">
        <v>1122</v>
      </c>
      <c r="G484" s="211">
        <v>1004</v>
      </c>
      <c r="I484" s="211" t="s">
        <v>4705</v>
      </c>
      <c r="J484" s="212" t="s">
        <v>841</v>
      </c>
      <c r="K484" s="211" t="s">
        <v>355</v>
      </c>
      <c r="L484" s="211" t="s">
        <v>4722</v>
      </c>
      <c r="AD484" s="213"/>
    </row>
    <row r="485" spans="1:30" s="211" customFormat="1" x14ac:dyDescent="0.25">
      <c r="A485" s="211" t="s">
        <v>161</v>
      </c>
      <c r="B485" s="211">
        <v>72</v>
      </c>
      <c r="C485" s="211" t="s">
        <v>237</v>
      </c>
      <c r="D485" s="211">
        <v>191994764</v>
      </c>
      <c r="E485" s="211">
        <v>1080</v>
      </c>
      <c r="F485" s="211">
        <v>1242</v>
      </c>
      <c r="G485" s="211">
        <v>1004</v>
      </c>
      <c r="I485" s="211" t="s">
        <v>4867</v>
      </c>
      <c r="J485" s="212" t="s">
        <v>841</v>
      </c>
      <c r="K485" s="211" t="s">
        <v>842</v>
      </c>
      <c r="L485" s="211" t="s">
        <v>5075</v>
      </c>
      <c r="AD485" s="213"/>
    </row>
    <row r="486" spans="1:30" s="211" customFormat="1" x14ac:dyDescent="0.25">
      <c r="A486" s="211" t="s">
        <v>161</v>
      </c>
      <c r="B486" s="211">
        <v>72</v>
      </c>
      <c r="C486" s="211" t="s">
        <v>237</v>
      </c>
      <c r="D486" s="211">
        <v>192002418</v>
      </c>
      <c r="E486" s="211">
        <v>1060</v>
      </c>
      <c r="F486" s="211">
        <v>1274</v>
      </c>
      <c r="G486" s="211">
        <v>1004</v>
      </c>
      <c r="I486" s="211" t="s">
        <v>4026</v>
      </c>
      <c r="J486" s="212" t="s">
        <v>841</v>
      </c>
      <c r="K486" s="211" t="s">
        <v>353</v>
      </c>
      <c r="L486" s="211" t="s">
        <v>4076</v>
      </c>
      <c r="AD486" s="213"/>
    </row>
    <row r="487" spans="1:30" s="211" customFormat="1" x14ac:dyDescent="0.25">
      <c r="A487" s="211" t="s">
        <v>161</v>
      </c>
      <c r="B487" s="211">
        <v>72</v>
      </c>
      <c r="C487" s="211" t="s">
        <v>237</v>
      </c>
      <c r="D487" s="211">
        <v>192004958</v>
      </c>
      <c r="E487" s="211">
        <v>1060</v>
      </c>
      <c r="F487" s="211">
        <v>1274</v>
      </c>
      <c r="G487" s="211">
        <v>1004</v>
      </c>
      <c r="I487" s="211" t="s">
        <v>5439</v>
      </c>
      <c r="J487" s="212" t="s">
        <v>841</v>
      </c>
      <c r="K487" s="211" t="s">
        <v>842</v>
      </c>
      <c r="L487" s="211" t="s">
        <v>5463</v>
      </c>
      <c r="AD487" s="213"/>
    </row>
    <row r="488" spans="1:30" s="211" customFormat="1" x14ac:dyDescent="0.25">
      <c r="A488" s="211" t="s">
        <v>161</v>
      </c>
      <c r="B488" s="211">
        <v>72</v>
      </c>
      <c r="C488" s="211" t="s">
        <v>237</v>
      </c>
      <c r="D488" s="211">
        <v>192004973</v>
      </c>
      <c r="E488" s="211">
        <v>1060</v>
      </c>
      <c r="F488" s="211">
        <v>1271</v>
      </c>
      <c r="G488" s="211">
        <v>1004</v>
      </c>
      <c r="I488" s="211" t="s">
        <v>4303</v>
      </c>
      <c r="J488" s="212" t="s">
        <v>841</v>
      </c>
      <c r="K488" s="211" t="s">
        <v>353</v>
      </c>
      <c r="L488" s="211" t="s">
        <v>4325</v>
      </c>
      <c r="AD488" s="213"/>
    </row>
    <row r="489" spans="1:30" s="211" customFormat="1" x14ac:dyDescent="0.25">
      <c r="A489" s="211" t="s">
        <v>161</v>
      </c>
      <c r="B489" s="211">
        <v>72</v>
      </c>
      <c r="C489" s="211" t="s">
        <v>237</v>
      </c>
      <c r="D489" s="211">
        <v>192007411</v>
      </c>
      <c r="E489" s="211">
        <v>1020</v>
      </c>
      <c r="F489" s="211">
        <v>1110</v>
      </c>
      <c r="G489" s="211">
        <v>1004</v>
      </c>
      <c r="I489" s="211" t="s">
        <v>4404</v>
      </c>
      <c r="J489" s="212" t="s">
        <v>841</v>
      </c>
      <c r="K489" s="211" t="s">
        <v>355</v>
      </c>
      <c r="L489" s="211" t="s">
        <v>5451</v>
      </c>
      <c r="AD489" s="213"/>
    </row>
    <row r="490" spans="1:30" s="211" customFormat="1" x14ac:dyDescent="0.25">
      <c r="A490" s="211" t="s">
        <v>161</v>
      </c>
      <c r="B490" s="211">
        <v>72</v>
      </c>
      <c r="C490" s="211" t="s">
        <v>237</v>
      </c>
      <c r="D490" s="211">
        <v>192009082</v>
      </c>
      <c r="E490" s="211">
        <v>1020</v>
      </c>
      <c r="F490" s="211">
        <v>1110</v>
      </c>
      <c r="G490" s="211">
        <v>1003</v>
      </c>
      <c r="I490" s="211" t="s">
        <v>6873</v>
      </c>
      <c r="J490" s="212" t="s">
        <v>841</v>
      </c>
      <c r="K490" s="211" t="s">
        <v>355</v>
      </c>
      <c r="L490" s="211" t="s">
        <v>6912</v>
      </c>
      <c r="AD490" s="213"/>
    </row>
    <row r="491" spans="1:30" s="211" customFormat="1" x14ac:dyDescent="0.25">
      <c r="A491" s="211" t="s">
        <v>161</v>
      </c>
      <c r="B491" s="211">
        <v>72</v>
      </c>
      <c r="C491" s="211" t="s">
        <v>237</v>
      </c>
      <c r="D491" s="211">
        <v>192009083</v>
      </c>
      <c r="E491" s="211">
        <v>1020</v>
      </c>
      <c r="F491" s="211">
        <v>1110</v>
      </c>
      <c r="G491" s="211">
        <v>1003</v>
      </c>
      <c r="I491" s="211" t="s">
        <v>6874</v>
      </c>
      <c r="J491" s="212" t="s">
        <v>841</v>
      </c>
      <c r="K491" s="211" t="s">
        <v>355</v>
      </c>
      <c r="L491" s="211" t="s">
        <v>6912</v>
      </c>
      <c r="AD491" s="213"/>
    </row>
    <row r="492" spans="1:30" s="211" customFormat="1" x14ac:dyDescent="0.25">
      <c r="A492" s="211" t="s">
        <v>161</v>
      </c>
      <c r="B492" s="211">
        <v>72</v>
      </c>
      <c r="C492" s="211" t="s">
        <v>237</v>
      </c>
      <c r="D492" s="211">
        <v>192033355</v>
      </c>
      <c r="E492" s="211">
        <v>1060</v>
      </c>
      <c r="F492" s="211">
        <v>1271</v>
      </c>
      <c r="G492" s="211">
        <v>1004</v>
      </c>
      <c r="I492" s="211" t="s">
        <v>5440</v>
      </c>
      <c r="J492" s="212" t="s">
        <v>841</v>
      </c>
      <c r="K492" s="211" t="s">
        <v>842</v>
      </c>
      <c r="L492" s="211" t="s">
        <v>5464</v>
      </c>
      <c r="AD492" s="213"/>
    </row>
    <row r="493" spans="1:30" s="211" customFormat="1" x14ac:dyDescent="0.25">
      <c r="A493" s="211" t="s">
        <v>161</v>
      </c>
      <c r="B493" s="211">
        <v>72</v>
      </c>
      <c r="C493" s="211" t="s">
        <v>237</v>
      </c>
      <c r="D493" s="211">
        <v>192042508</v>
      </c>
      <c r="E493" s="211">
        <v>1060</v>
      </c>
      <c r="F493" s="211">
        <v>1274</v>
      </c>
      <c r="G493" s="211">
        <v>1003</v>
      </c>
      <c r="I493" s="211" t="s">
        <v>6592</v>
      </c>
      <c r="J493" s="212" t="s">
        <v>841</v>
      </c>
      <c r="K493" s="211" t="s">
        <v>842</v>
      </c>
      <c r="L493" s="211" t="s">
        <v>6725</v>
      </c>
      <c r="AD493" s="213"/>
    </row>
    <row r="494" spans="1:30" s="211" customFormat="1" x14ac:dyDescent="0.25">
      <c r="A494" s="211" t="s">
        <v>161</v>
      </c>
      <c r="B494" s="211">
        <v>72</v>
      </c>
      <c r="C494" s="211" t="s">
        <v>237</v>
      </c>
      <c r="D494" s="211">
        <v>210208920</v>
      </c>
      <c r="E494" s="211">
        <v>1060</v>
      </c>
      <c r="F494" s="211">
        <v>1252</v>
      </c>
      <c r="G494" s="211">
        <v>1004</v>
      </c>
      <c r="I494" s="211" t="s">
        <v>3463</v>
      </c>
      <c r="J494" s="212" t="s">
        <v>841</v>
      </c>
      <c r="K494" s="211" t="s">
        <v>842</v>
      </c>
      <c r="L494" s="211" t="s">
        <v>3694</v>
      </c>
      <c r="AD494" s="213"/>
    </row>
    <row r="495" spans="1:30" s="211" customFormat="1" x14ac:dyDescent="0.25">
      <c r="A495" s="211" t="s">
        <v>161</v>
      </c>
      <c r="B495" s="211">
        <v>72</v>
      </c>
      <c r="C495" s="211" t="s">
        <v>237</v>
      </c>
      <c r="D495" s="211">
        <v>210209124</v>
      </c>
      <c r="E495" s="211">
        <v>1060</v>
      </c>
      <c r="F495" s="211">
        <v>1274</v>
      </c>
      <c r="G495" s="211">
        <v>1004</v>
      </c>
      <c r="I495" s="211" t="s">
        <v>3464</v>
      </c>
      <c r="J495" s="212" t="s">
        <v>841</v>
      </c>
      <c r="K495" s="211" t="s">
        <v>353</v>
      </c>
      <c r="L495" s="211" t="s">
        <v>3591</v>
      </c>
      <c r="AD495" s="213"/>
    </row>
    <row r="496" spans="1:30" s="211" customFormat="1" x14ac:dyDescent="0.25">
      <c r="A496" s="211" t="s">
        <v>161</v>
      </c>
      <c r="B496" s="211">
        <v>72</v>
      </c>
      <c r="C496" s="211" t="s">
        <v>237</v>
      </c>
      <c r="D496" s="211">
        <v>210276161</v>
      </c>
      <c r="E496" s="211">
        <v>1080</v>
      </c>
      <c r="F496" s="211">
        <v>1274</v>
      </c>
      <c r="G496" s="211">
        <v>1004</v>
      </c>
      <c r="I496" s="211" t="s">
        <v>4194</v>
      </c>
      <c r="J496" s="212" t="s">
        <v>841</v>
      </c>
      <c r="K496" s="211" t="s">
        <v>353</v>
      </c>
      <c r="L496" s="211" t="s">
        <v>4203</v>
      </c>
      <c r="AD496" s="213"/>
    </row>
    <row r="497" spans="1:30" s="211" customFormat="1" x14ac:dyDescent="0.25">
      <c r="A497" s="211" t="s">
        <v>161</v>
      </c>
      <c r="B497" s="211">
        <v>72</v>
      </c>
      <c r="C497" s="211" t="s">
        <v>237</v>
      </c>
      <c r="D497" s="211">
        <v>210276162</v>
      </c>
      <c r="E497" s="211">
        <v>1080</v>
      </c>
      <c r="F497" s="211">
        <v>1274</v>
      </c>
      <c r="G497" s="211">
        <v>1004</v>
      </c>
      <c r="I497" s="211" t="s">
        <v>4195</v>
      </c>
      <c r="J497" s="212" t="s">
        <v>841</v>
      </c>
      <c r="K497" s="211" t="s">
        <v>353</v>
      </c>
      <c r="L497" s="211" t="s">
        <v>4204</v>
      </c>
      <c r="AD497" s="213"/>
    </row>
    <row r="498" spans="1:30" s="211" customFormat="1" x14ac:dyDescent="0.25">
      <c r="A498" s="211" t="s">
        <v>161</v>
      </c>
      <c r="B498" s="211">
        <v>72</v>
      </c>
      <c r="C498" s="211" t="s">
        <v>237</v>
      </c>
      <c r="D498" s="211">
        <v>210276164</v>
      </c>
      <c r="E498" s="211">
        <v>1080</v>
      </c>
      <c r="F498" s="211">
        <v>1274</v>
      </c>
      <c r="G498" s="211">
        <v>1004</v>
      </c>
      <c r="I498" s="211" t="s">
        <v>3465</v>
      </c>
      <c r="J498" s="212" t="s">
        <v>841</v>
      </c>
      <c r="K498" s="211" t="s">
        <v>353</v>
      </c>
      <c r="L498" s="211" t="s">
        <v>3592</v>
      </c>
      <c r="AD498" s="213"/>
    </row>
    <row r="499" spans="1:30" s="211" customFormat="1" x14ac:dyDescent="0.25">
      <c r="A499" s="211" t="s">
        <v>161</v>
      </c>
      <c r="B499" s="211">
        <v>72</v>
      </c>
      <c r="C499" s="211" t="s">
        <v>237</v>
      </c>
      <c r="D499" s="211">
        <v>210276165</v>
      </c>
      <c r="E499" s="211">
        <v>1080</v>
      </c>
      <c r="F499" s="211">
        <v>1274</v>
      </c>
      <c r="G499" s="211">
        <v>1004</v>
      </c>
      <c r="I499" s="211" t="s">
        <v>3466</v>
      </c>
      <c r="J499" s="212" t="s">
        <v>841</v>
      </c>
      <c r="K499" s="211" t="s">
        <v>353</v>
      </c>
      <c r="L499" s="211" t="s">
        <v>3593</v>
      </c>
      <c r="AD499" s="213"/>
    </row>
    <row r="500" spans="1:30" s="211" customFormat="1" x14ac:dyDescent="0.25">
      <c r="A500" s="211" t="s">
        <v>161</v>
      </c>
      <c r="B500" s="211">
        <v>72</v>
      </c>
      <c r="C500" s="211" t="s">
        <v>237</v>
      </c>
      <c r="D500" s="211">
        <v>210276627</v>
      </c>
      <c r="E500" s="211">
        <v>1020</v>
      </c>
      <c r="F500" s="211">
        <v>1122</v>
      </c>
      <c r="G500" s="211">
        <v>1004</v>
      </c>
      <c r="I500" s="211" t="s">
        <v>2526</v>
      </c>
      <c r="J500" s="212" t="s">
        <v>841</v>
      </c>
      <c r="K500" s="211" t="s">
        <v>355</v>
      </c>
      <c r="L500" s="211" t="s">
        <v>5650</v>
      </c>
      <c r="AD500" s="213"/>
    </row>
    <row r="501" spans="1:30" s="211" customFormat="1" x14ac:dyDescent="0.25">
      <c r="A501" s="211" t="s">
        <v>161</v>
      </c>
      <c r="B501" s="211">
        <v>72</v>
      </c>
      <c r="C501" s="211" t="s">
        <v>237</v>
      </c>
      <c r="D501" s="211">
        <v>210276628</v>
      </c>
      <c r="E501" s="211">
        <v>1020</v>
      </c>
      <c r="F501" s="211">
        <v>1122</v>
      </c>
      <c r="G501" s="211">
        <v>1004</v>
      </c>
      <c r="I501" s="211" t="s">
        <v>2527</v>
      </c>
      <c r="J501" s="212" t="s">
        <v>841</v>
      </c>
      <c r="K501" s="211" t="s">
        <v>355</v>
      </c>
      <c r="L501" s="211" t="s">
        <v>5651</v>
      </c>
      <c r="AD501" s="213"/>
    </row>
    <row r="502" spans="1:30" s="211" customFormat="1" x14ac:dyDescent="0.25">
      <c r="A502" s="211" t="s">
        <v>161</v>
      </c>
      <c r="B502" s="211">
        <v>72</v>
      </c>
      <c r="C502" s="211" t="s">
        <v>237</v>
      </c>
      <c r="D502" s="211">
        <v>210292763</v>
      </c>
      <c r="E502" s="211">
        <v>1060</v>
      </c>
      <c r="F502" s="211">
        <v>1271</v>
      </c>
      <c r="G502" s="211">
        <v>1004</v>
      </c>
      <c r="I502" s="211" t="s">
        <v>3467</v>
      </c>
      <c r="J502" s="212" t="s">
        <v>841</v>
      </c>
      <c r="K502" s="211" t="s">
        <v>353</v>
      </c>
      <c r="L502" s="211" t="s">
        <v>3594</v>
      </c>
      <c r="AD502" s="213"/>
    </row>
    <row r="503" spans="1:30" s="211" customFormat="1" x14ac:dyDescent="0.25">
      <c r="A503" s="211" t="s">
        <v>161</v>
      </c>
      <c r="B503" s="211">
        <v>81</v>
      </c>
      <c r="C503" s="211" t="s">
        <v>238</v>
      </c>
      <c r="D503" s="211">
        <v>191950701</v>
      </c>
      <c r="E503" s="211">
        <v>1020</v>
      </c>
      <c r="F503" s="211">
        <v>1110</v>
      </c>
      <c r="G503" s="211">
        <v>1004</v>
      </c>
      <c r="I503" s="211" t="s">
        <v>6084</v>
      </c>
      <c r="J503" s="212" t="s">
        <v>841</v>
      </c>
      <c r="K503" s="211" t="s">
        <v>353</v>
      </c>
      <c r="L503" s="211" t="s">
        <v>6118</v>
      </c>
      <c r="AD503" s="213"/>
    </row>
    <row r="504" spans="1:30" s="211" customFormat="1" x14ac:dyDescent="0.25">
      <c r="A504" s="211" t="s">
        <v>161</v>
      </c>
      <c r="B504" s="211">
        <v>81</v>
      </c>
      <c r="C504" s="211" t="s">
        <v>238</v>
      </c>
      <c r="D504" s="211">
        <v>191950702</v>
      </c>
      <c r="E504" s="211">
        <v>1020</v>
      </c>
      <c r="F504" s="211">
        <v>1110</v>
      </c>
      <c r="G504" s="211">
        <v>1004</v>
      </c>
      <c r="I504" s="211" t="s">
        <v>6749</v>
      </c>
      <c r="J504" s="212" t="s">
        <v>841</v>
      </c>
      <c r="K504" s="211" t="s">
        <v>353</v>
      </c>
      <c r="L504" s="211" t="s">
        <v>6806</v>
      </c>
      <c r="AD504" s="213"/>
    </row>
    <row r="505" spans="1:30" s="211" customFormat="1" x14ac:dyDescent="0.25">
      <c r="A505" s="211" t="s">
        <v>161</v>
      </c>
      <c r="B505" s="211">
        <v>81</v>
      </c>
      <c r="C505" s="211" t="s">
        <v>238</v>
      </c>
      <c r="D505" s="211">
        <v>210210447</v>
      </c>
      <c r="E505" s="211">
        <v>1060</v>
      </c>
      <c r="F505" s="211">
        <v>1252</v>
      </c>
      <c r="G505" s="211">
        <v>1004</v>
      </c>
      <c r="I505" s="211" t="s">
        <v>2434</v>
      </c>
      <c r="J505" s="212" t="s">
        <v>841</v>
      </c>
      <c r="K505" s="211" t="s">
        <v>353</v>
      </c>
      <c r="L505" s="211" t="s">
        <v>2438</v>
      </c>
      <c r="AD505" s="213"/>
    </row>
    <row r="506" spans="1:30" s="211" customFormat="1" x14ac:dyDescent="0.25">
      <c r="A506" s="211" t="s">
        <v>161</v>
      </c>
      <c r="B506" s="211">
        <v>81</v>
      </c>
      <c r="C506" s="211" t="s">
        <v>238</v>
      </c>
      <c r="D506" s="211">
        <v>210210597</v>
      </c>
      <c r="E506" s="211">
        <v>1060</v>
      </c>
      <c r="G506" s="211">
        <v>1004</v>
      </c>
      <c r="I506" s="211" t="s">
        <v>2078</v>
      </c>
      <c r="J506" s="212" t="s">
        <v>841</v>
      </c>
      <c r="K506" s="211" t="s">
        <v>353</v>
      </c>
      <c r="L506" s="211" t="s">
        <v>2144</v>
      </c>
      <c r="AD506" s="213"/>
    </row>
    <row r="507" spans="1:30" s="211" customFormat="1" x14ac:dyDescent="0.25">
      <c r="A507" s="211" t="s">
        <v>161</v>
      </c>
      <c r="B507" s="211">
        <v>81</v>
      </c>
      <c r="C507" s="211" t="s">
        <v>238</v>
      </c>
      <c r="D507" s="211">
        <v>210297362</v>
      </c>
      <c r="E507" s="211">
        <v>1060</v>
      </c>
      <c r="G507" s="211">
        <v>1004</v>
      </c>
      <c r="I507" s="211" t="s">
        <v>863</v>
      </c>
      <c r="J507" s="212" t="s">
        <v>841</v>
      </c>
      <c r="K507" s="211" t="s">
        <v>353</v>
      </c>
      <c r="L507" s="211" t="s">
        <v>2145</v>
      </c>
      <c r="AD507" s="213"/>
    </row>
    <row r="508" spans="1:30" s="211" customFormat="1" x14ac:dyDescent="0.25">
      <c r="A508" s="211" t="s">
        <v>161</v>
      </c>
      <c r="B508" s="211">
        <v>82</v>
      </c>
      <c r="C508" s="211" t="s">
        <v>239</v>
      </c>
      <c r="D508" s="211">
        <v>191987485</v>
      </c>
      <c r="E508" s="211">
        <v>1060</v>
      </c>
      <c r="F508" s="211">
        <v>1274</v>
      </c>
      <c r="G508" s="211">
        <v>1003</v>
      </c>
      <c r="I508" s="211" t="s">
        <v>2469</v>
      </c>
      <c r="J508" s="212" t="s">
        <v>841</v>
      </c>
      <c r="K508" s="211" t="s">
        <v>842</v>
      </c>
      <c r="L508" s="211" t="s">
        <v>2477</v>
      </c>
      <c r="AD508" s="213"/>
    </row>
    <row r="509" spans="1:30" s="211" customFormat="1" x14ac:dyDescent="0.25">
      <c r="A509" s="211" t="s">
        <v>161</v>
      </c>
      <c r="B509" s="211">
        <v>82</v>
      </c>
      <c r="C509" s="211" t="s">
        <v>239</v>
      </c>
      <c r="D509" s="211">
        <v>210083057</v>
      </c>
      <c r="E509" s="211">
        <v>1080</v>
      </c>
      <c r="G509" s="211">
        <v>1004</v>
      </c>
      <c r="I509" s="211" t="s">
        <v>2031</v>
      </c>
      <c r="J509" s="212" t="s">
        <v>841</v>
      </c>
      <c r="K509" s="211" t="s">
        <v>842</v>
      </c>
      <c r="L509" s="211" t="s">
        <v>2376</v>
      </c>
      <c r="AD509" s="213"/>
    </row>
    <row r="510" spans="1:30" s="211" customFormat="1" x14ac:dyDescent="0.25">
      <c r="A510" s="211" t="s">
        <v>161</v>
      </c>
      <c r="B510" s="211">
        <v>82</v>
      </c>
      <c r="C510" s="211" t="s">
        <v>239</v>
      </c>
      <c r="D510" s="211">
        <v>210208144</v>
      </c>
      <c r="E510" s="211">
        <v>1060</v>
      </c>
      <c r="G510" s="211">
        <v>1004</v>
      </c>
      <c r="I510" s="211" t="s">
        <v>2032</v>
      </c>
      <c r="J510" s="212" t="s">
        <v>841</v>
      </c>
      <c r="K510" s="211" t="s">
        <v>353</v>
      </c>
      <c r="L510" s="211" t="s">
        <v>2146</v>
      </c>
      <c r="AD510" s="213"/>
    </row>
    <row r="511" spans="1:30" s="211" customFormat="1" x14ac:dyDescent="0.25">
      <c r="A511" s="211" t="s">
        <v>161</v>
      </c>
      <c r="B511" s="211">
        <v>83</v>
      </c>
      <c r="C511" s="211" t="s">
        <v>240</v>
      </c>
      <c r="D511" s="211">
        <v>2268774</v>
      </c>
      <c r="E511" s="211">
        <v>1060</v>
      </c>
      <c r="G511" s="211">
        <v>1004</v>
      </c>
      <c r="I511" s="211" t="s">
        <v>3468</v>
      </c>
      <c r="J511" s="212" t="s">
        <v>841</v>
      </c>
      <c r="K511" s="211" t="s">
        <v>353</v>
      </c>
      <c r="L511" s="211" t="s">
        <v>3595</v>
      </c>
      <c r="AD511" s="213"/>
    </row>
    <row r="512" spans="1:30" s="211" customFormat="1" x14ac:dyDescent="0.25">
      <c r="A512" s="211" t="s">
        <v>161</v>
      </c>
      <c r="B512" s="211">
        <v>83</v>
      </c>
      <c r="C512" s="211" t="s">
        <v>240</v>
      </c>
      <c r="D512" s="211">
        <v>191898671</v>
      </c>
      <c r="E512" s="211">
        <v>1060</v>
      </c>
      <c r="F512" s="211">
        <v>1274</v>
      </c>
      <c r="G512" s="211">
        <v>1004</v>
      </c>
      <c r="I512" s="211" t="s">
        <v>6258</v>
      </c>
      <c r="J512" s="212" t="s">
        <v>841</v>
      </c>
      <c r="K512" s="211" t="s">
        <v>353</v>
      </c>
      <c r="L512" s="211" t="s">
        <v>6286</v>
      </c>
      <c r="AD512" s="213"/>
    </row>
    <row r="513" spans="1:30" s="211" customFormat="1" x14ac:dyDescent="0.25">
      <c r="A513" s="211" t="s">
        <v>161</v>
      </c>
      <c r="B513" s="211">
        <v>83</v>
      </c>
      <c r="C513" s="211" t="s">
        <v>240</v>
      </c>
      <c r="D513" s="211">
        <v>191904258</v>
      </c>
      <c r="E513" s="211">
        <v>1060</v>
      </c>
      <c r="F513" s="211">
        <v>1251</v>
      </c>
      <c r="G513" s="211">
        <v>1004</v>
      </c>
      <c r="I513" s="211" t="s">
        <v>3469</v>
      </c>
      <c r="J513" s="212" t="s">
        <v>841</v>
      </c>
      <c r="K513" s="211" t="s">
        <v>842</v>
      </c>
      <c r="L513" s="211" t="s">
        <v>3695</v>
      </c>
      <c r="AD513" s="213"/>
    </row>
    <row r="514" spans="1:30" s="211" customFormat="1" x14ac:dyDescent="0.25">
      <c r="A514" s="211" t="s">
        <v>161</v>
      </c>
      <c r="B514" s="211">
        <v>83</v>
      </c>
      <c r="C514" s="211" t="s">
        <v>240</v>
      </c>
      <c r="D514" s="211">
        <v>210203355</v>
      </c>
      <c r="E514" s="211">
        <v>1060</v>
      </c>
      <c r="F514" s="211">
        <v>1271</v>
      </c>
      <c r="G514" s="211">
        <v>1004</v>
      </c>
      <c r="I514" s="211" t="s">
        <v>3470</v>
      </c>
      <c r="J514" s="212" t="s">
        <v>841</v>
      </c>
      <c r="K514" s="211" t="s">
        <v>353</v>
      </c>
      <c r="L514" s="211" t="s">
        <v>3596</v>
      </c>
      <c r="AD514" s="213"/>
    </row>
    <row r="515" spans="1:30" s="211" customFormat="1" x14ac:dyDescent="0.25">
      <c r="A515" s="211" t="s">
        <v>161</v>
      </c>
      <c r="B515" s="211">
        <v>83</v>
      </c>
      <c r="C515" s="211" t="s">
        <v>240</v>
      </c>
      <c r="D515" s="211">
        <v>210214385</v>
      </c>
      <c r="E515" s="211">
        <v>1060</v>
      </c>
      <c r="F515" s="211">
        <v>1220</v>
      </c>
      <c r="G515" s="211">
        <v>1004</v>
      </c>
      <c r="I515" s="211" t="s">
        <v>3471</v>
      </c>
      <c r="J515" s="212" t="s">
        <v>841</v>
      </c>
      <c r="K515" s="211" t="s">
        <v>353</v>
      </c>
      <c r="L515" s="211" t="s">
        <v>3597</v>
      </c>
      <c r="AD515" s="213"/>
    </row>
    <row r="516" spans="1:30" s="211" customFormat="1" x14ac:dyDescent="0.25">
      <c r="A516" s="211" t="s">
        <v>161</v>
      </c>
      <c r="B516" s="211">
        <v>83</v>
      </c>
      <c r="C516" s="211" t="s">
        <v>240</v>
      </c>
      <c r="D516" s="211">
        <v>210216457</v>
      </c>
      <c r="E516" s="211">
        <v>1060</v>
      </c>
      <c r="F516" s="211">
        <v>1220</v>
      </c>
      <c r="G516" s="211">
        <v>1004</v>
      </c>
      <c r="I516" s="211" t="s">
        <v>3472</v>
      </c>
      <c r="J516" s="212" t="s">
        <v>841</v>
      </c>
      <c r="K516" s="211" t="s">
        <v>842</v>
      </c>
      <c r="L516" s="211" t="s">
        <v>3696</v>
      </c>
      <c r="AD516" s="213"/>
    </row>
    <row r="517" spans="1:30" s="211" customFormat="1" x14ac:dyDescent="0.25">
      <c r="A517" s="211" t="s">
        <v>161</v>
      </c>
      <c r="B517" s="211">
        <v>83</v>
      </c>
      <c r="C517" s="211" t="s">
        <v>240</v>
      </c>
      <c r="D517" s="211">
        <v>210219270</v>
      </c>
      <c r="E517" s="211">
        <v>1030</v>
      </c>
      <c r="F517" s="211">
        <v>1110</v>
      </c>
      <c r="G517" s="211">
        <v>1004</v>
      </c>
      <c r="I517" s="211" t="s">
        <v>3473</v>
      </c>
      <c r="J517" s="212" t="s">
        <v>841</v>
      </c>
      <c r="K517" s="211" t="s">
        <v>842</v>
      </c>
      <c r="L517" s="211" t="s">
        <v>3697</v>
      </c>
      <c r="AD517" s="213"/>
    </row>
    <row r="518" spans="1:30" s="211" customFormat="1" x14ac:dyDescent="0.25">
      <c r="A518" s="211" t="s">
        <v>161</v>
      </c>
      <c r="B518" s="211">
        <v>83</v>
      </c>
      <c r="C518" s="211" t="s">
        <v>240</v>
      </c>
      <c r="D518" s="211">
        <v>210240044</v>
      </c>
      <c r="E518" s="211">
        <v>1060</v>
      </c>
      <c r="F518" s="211">
        <v>1274</v>
      </c>
      <c r="G518" s="211">
        <v>1004</v>
      </c>
      <c r="I518" s="211" t="s">
        <v>3474</v>
      </c>
      <c r="J518" s="212" t="s">
        <v>841</v>
      </c>
      <c r="K518" s="211" t="s">
        <v>353</v>
      </c>
      <c r="L518" s="211" t="s">
        <v>3598</v>
      </c>
      <c r="AD518" s="213"/>
    </row>
    <row r="519" spans="1:30" s="211" customFormat="1" x14ac:dyDescent="0.25">
      <c r="A519" s="211" t="s">
        <v>161</v>
      </c>
      <c r="B519" s="211">
        <v>83</v>
      </c>
      <c r="C519" s="211" t="s">
        <v>240</v>
      </c>
      <c r="D519" s="211">
        <v>210240049</v>
      </c>
      <c r="E519" s="211">
        <v>1060</v>
      </c>
      <c r="F519" s="211">
        <v>1274</v>
      </c>
      <c r="G519" s="211">
        <v>1004</v>
      </c>
      <c r="I519" s="211" t="s">
        <v>3475</v>
      </c>
      <c r="J519" s="212" t="s">
        <v>841</v>
      </c>
      <c r="K519" s="211" t="s">
        <v>353</v>
      </c>
      <c r="L519" s="211" t="s">
        <v>3599</v>
      </c>
      <c r="AD519" s="213"/>
    </row>
    <row r="520" spans="1:30" s="211" customFormat="1" x14ac:dyDescent="0.25">
      <c r="A520" s="211" t="s">
        <v>161</v>
      </c>
      <c r="B520" s="211">
        <v>83</v>
      </c>
      <c r="C520" s="211" t="s">
        <v>240</v>
      </c>
      <c r="D520" s="211">
        <v>210240071</v>
      </c>
      <c r="E520" s="211">
        <v>1060</v>
      </c>
      <c r="F520" s="211">
        <v>1274</v>
      </c>
      <c r="G520" s="211">
        <v>1004</v>
      </c>
      <c r="I520" s="211" t="s">
        <v>4405</v>
      </c>
      <c r="J520" s="212" t="s">
        <v>841</v>
      </c>
      <c r="K520" s="211" t="s">
        <v>353</v>
      </c>
      <c r="L520" s="211" t="s">
        <v>4417</v>
      </c>
      <c r="AD520" s="213"/>
    </row>
    <row r="521" spans="1:30" s="211" customFormat="1" x14ac:dyDescent="0.25">
      <c r="A521" s="211" t="s">
        <v>161</v>
      </c>
      <c r="B521" s="211">
        <v>83</v>
      </c>
      <c r="C521" s="211" t="s">
        <v>240</v>
      </c>
      <c r="D521" s="211">
        <v>210240072</v>
      </c>
      <c r="E521" s="211">
        <v>1060</v>
      </c>
      <c r="F521" s="211">
        <v>1271</v>
      </c>
      <c r="G521" s="211">
        <v>1004</v>
      </c>
      <c r="I521" s="211" t="s">
        <v>4406</v>
      </c>
      <c r="J521" s="212" t="s">
        <v>841</v>
      </c>
      <c r="K521" s="211" t="s">
        <v>842</v>
      </c>
      <c r="L521" s="211" t="s">
        <v>4423</v>
      </c>
      <c r="AD521" s="213"/>
    </row>
    <row r="522" spans="1:30" s="211" customFormat="1" x14ac:dyDescent="0.25">
      <c r="A522" s="211" t="s">
        <v>161</v>
      </c>
      <c r="B522" s="211">
        <v>83</v>
      </c>
      <c r="C522" s="211" t="s">
        <v>240</v>
      </c>
      <c r="D522" s="211">
        <v>210240196</v>
      </c>
      <c r="E522" s="211">
        <v>1060</v>
      </c>
      <c r="F522" s="211">
        <v>1274</v>
      </c>
      <c r="G522" s="211">
        <v>1004</v>
      </c>
      <c r="I522" s="211" t="s">
        <v>3476</v>
      </c>
      <c r="J522" s="212" t="s">
        <v>841</v>
      </c>
      <c r="K522" s="211" t="s">
        <v>353</v>
      </c>
      <c r="L522" s="211" t="s">
        <v>3600</v>
      </c>
      <c r="AD522" s="213"/>
    </row>
    <row r="523" spans="1:30" s="211" customFormat="1" x14ac:dyDescent="0.25">
      <c r="A523" s="211" t="s">
        <v>161</v>
      </c>
      <c r="B523" s="211">
        <v>83</v>
      </c>
      <c r="C523" s="211" t="s">
        <v>240</v>
      </c>
      <c r="D523" s="211">
        <v>210240295</v>
      </c>
      <c r="E523" s="211">
        <v>1060</v>
      </c>
      <c r="F523" s="211">
        <v>1274</v>
      </c>
      <c r="G523" s="211">
        <v>1004</v>
      </c>
      <c r="I523" s="211" t="s">
        <v>4467</v>
      </c>
      <c r="J523" s="212" t="s">
        <v>841</v>
      </c>
      <c r="K523" s="211" t="s">
        <v>353</v>
      </c>
      <c r="L523" s="211" t="s">
        <v>4503</v>
      </c>
      <c r="AD523" s="213"/>
    </row>
    <row r="524" spans="1:30" s="211" customFormat="1" x14ac:dyDescent="0.25">
      <c r="A524" s="211" t="s">
        <v>161</v>
      </c>
      <c r="B524" s="211">
        <v>83</v>
      </c>
      <c r="C524" s="211" t="s">
        <v>240</v>
      </c>
      <c r="D524" s="211">
        <v>210240417</v>
      </c>
      <c r="E524" s="211">
        <v>1080</v>
      </c>
      <c r="F524" s="211">
        <v>1274</v>
      </c>
      <c r="G524" s="211">
        <v>1004</v>
      </c>
      <c r="I524" s="211" t="s">
        <v>3477</v>
      </c>
      <c r="J524" s="212" t="s">
        <v>841</v>
      </c>
      <c r="K524" s="211" t="s">
        <v>353</v>
      </c>
      <c r="L524" s="211" t="s">
        <v>3601</v>
      </c>
      <c r="AD524" s="213"/>
    </row>
    <row r="525" spans="1:30" s="211" customFormat="1" x14ac:dyDescent="0.25">
      <c r="A525" s="211" t="s">
        <v>161</v>
      </c>
      <c r="B525" s="211">
        <v>83</v>
      </c>
      <c r="C525" s="211" t="s">
        <v>240</v>
      </c>
      <c r="D525" s="211">
        <v>210245996</v>
      </c>
      <c r="E525" s="211">
        <v>1060</v>
      </c>
      <c r="F525" s="211">
        <v>1242</v>
      </c>
      <c r="G525" s="211">
        <v>1004</v>
      </c>
      <c r="I525" s="211" t="s">
        <v>3478</v>
      </c>
      <c r="J525" s="212" t="s">
        <v>841</v>
      </c>
      <c r="K525" s="211" t="s">
        <v>353</v>
      </c>
      <c r="L525" s="211" t="s">
        <v>3602</v>
      </c>
      <c r="AD525" s="213"/>
    </row>
    <row r="526" spans="1:30" s="211" customFormat="1" x14ac:dyDescent="0.25">
      <c r="A526" s="211" t="s">
        <v>161</v>
      </c>
      <c r="B526" s="211">
        <v>83</v>
      </c>
      <c r="C526" s="211" t="s">
        <v>240</v>
      </c>
      <c r="D526" s="211">
        <v>210270960</v>
      </c>
      <c r="E526" s="211">
        <v>1060</v>
      </c>
      <c r="F526" s="211">
        <v>1274</v>
      </c>
      <c r="G526" s="211">
        <v>1004</v>
      </c>
      <c r="I526" s="211" t="s">
        <v>3479</v>
      </c>
      <c r="J526" s="212" t="s">
        <v>841</v>
      </c>
      <c r="K526" s="211" t="s">
        <v>353</v>
      </c>
      <c r="L526" s="211" t="s">
        <v>3603</v>
      </c>
      <c r="AD526" s="213"/>
    </row>
    <row r="527" spans="1:30" s="211" customFormat="1" x14ac:dyDescent="0.25">
      <c r="A527" s="211" t="s">
        <v>161</v>
      </c>
      <c r="B527" s="211">
        <v>83</v>
      </c>
      <c r="C527" s="211" t="s">
        <v>240</v>
      </c>
      <c r="D527" s="211">
        <v>210278074</v>
      </c>
      <c r="E527" s="211">
        <v>1060</v>
      </c>
      <c r="F527" s="211">
        <v>1274</v>
      </c>
      <c r="G527" s="211">
        <v>1004</v>
      </c>
      <c r="I527" s="211" t="s">
        <v>3480</v>
      </c>
      <c r="J527" s="212" t="s">
        <v>841</v>
      </c>
      <c r="K527" s="211" t="s">
        <v>353</v>
      </c>
      <c r="L527" s="211" t="s">
        <v>3604</v>
      </c>
      <c r="AD527" s="213"/>
    </row>
    <row r="528" spans="1:30" s="211" customFormat="1" x14ac:dyDescent="0.25">
      <c r="A528" s="211" t="s">
        <v>161</v>
      </c>
      <c r="B528" s="211">
        <v>83</v>
      </c>
      <c r="C528" s="211" t="s">
        <v>240</v>
      </c>
      <c r="D528" s="211">
        <v>210278075</v>
      </c>
      <c r="E528" s="211">
        <v>1060</v>
      </c>
      <c r="F528" s="211">
        <v>1274</v>
      </c>
      <c r="G528" s="211">
        <v>1004</v>
      </c>
      <c r="I528" s="211" t="s">
        <v>3481</v>
      </c>
      <c r="J528" s="212" t="s">
        <v>841</v>
      </c>
      <c r="K528" s="211" t="s">
        <v>353</v>
      </c>
      <c r="L528" s="211" t="s">
        <v>3605</v>
      </c>
      <c r="AD528" s="213"/>
    </row>
    <row r="529" spans="1:30" s="211" customFormat="1" x14ac:dyDescent="0.25">
      <c r="A529" s="211" t="s">
        <v>161</v>
      </c>
      <c r="B529" s="211">
        <v>83</v>
      </c>
      <c r="C529" s="211" t="s">
        <v>240</v>
      </c>
      <c r="D529" s="211">
        <v>210278076</v>
      </c>
      <c r="E529" s="211">
        <v>1060</v>
      </c>
      <c r="F529" s="211">
        <v>1274</v>
      </c>
      <c r="G529" s="211">
        <v>1004</v>
      </c>
      <c r="I529" s="211" t="s">
        <v>4027</v>
      </c>
      <c r="J529" s="212" t="s">
        <v>841</v>
      </c>
      <c r="K529" s="211" t="s">
        <v>353</v>
      </c>
      <c r="L529" s="211" t="s">
        <v>4077</v>
      </c>
      <c r="AD529" s="213"/>
    </row>
    <row r="530" spans="1:30" s="211" customFormat="1" x14ac:dyDescent="0.25">
      <c r="A530" s="211" t="s">
        <v>161</v>
      </c>
      <c r="B530" s="211">
        <v>83</v>
      </c>
      <c r="C530" s="211" t="s">
        <v>240</v>
      </c>
      <c r="D530" s="211">
        <v>210283160</v>
      </c>
      <c r="E530" s="211">
        <v>1060</v>
      </c>
      <c r="F530" s="211">
        <v>1252</v>
      </c>
      <c r="G530" s="211">
        <v>1004</v>
      </c>
      <c r="I530" s="211" t="s">
        <v>3482</v>
      </c>
      <c r="J530" s="212" t="s">
        <v>841</v>
      </c>
      <c r="K530" s="211" t="s">
        <v>353</v>
      </c>
      <c r="L530" s="211" t="s">
        <v>3606</v>
      </c>
      <c r="AD530" s="213"/>
    </row>
    <row r="531" spans="1:30" s="211" customFormat="1" x14ac:dyDescent="0.25">
      <c r="A531" s="211" t="s">
        <v>161</v>
      </c>
      <c r="B531" s="211">
        <v>83</v>
      </c>
      <c r="C531" s="211" t="s">
        <v>240</v>
      </c>
      <c r="D531" s="211">
        <v>210290302</v>
      </c>
      <c r="E531" s="211">
        <v>1060</v>
      </c>
      <c r="F531" s="211">
        <v>1220</v>
      </c>
      <c r="G531" s="211">
        <v>1004</v>
      </c>
      <c r="I531" s="211" t="s">
        <v>6085</v>
      </c>
      <c r="J531" s="212" t="s">
        <v>841</v>
      </c>
      <c r="K531" s="211" t="s">
        <v>353</v>
      </c>
      <c r="L531" s="211" t="s">
        <v>6119</v>
      </c>
      <c r="AD531" s="213"/>
    </row>
    <row r="532" spans="1:30" s="211" customFormat="1" x14ac:dyDescent="0.25">
      <c r="A532" s="211" t="s">
        <v>161</v>
      </c>
      <c r="B532" s="211">
        <v>83</v>
      </c>
      <c r="C532" s="211" t="s">
        <v>240</v>
      </c>
      <c r="D532" s="211">
        <v>210295553</v>
      </c>
      <c r="E532" s="211">
        <v>1030</v>
      </c>
      <c r="F532" s="211">
        <v>1110</v>
      </c>
      <c r="G532" s="211">
        <v>1004</v>
      </c>
      <c r="I532" s="211" t="s">
        <v>6259</v>
      </c>
      <c r="J532" s="212" t="s">
        <v>841</v>
      </c>
      <c r="K532" s="211" t="s">
        <v>353</v>
      </c>
      <c r="L532" s="211" t="s">
        <v>6287</v>
      </c>
      <c r="AD532" s="213"/>
    </row>
    <row r="533" spans="1:30" s="211" customFormat="1" x14ac:dyDescent="0.25">
      <c r="A533" s="211" t="s">
        <v>161</v>
      </c>
      <c r="B533" s="211">
        <v>84</v>
      </c>
      <c r="C533" s="211" t="s">
        <v>241</v>
      </c>
      <c r="D533" s="211">
        <v>29503</v>
      </c>
      <c r="E533" s="211">
        <v>1040</v>
      </c>
      <c r="G533" s="211">
        <v>1004</v>
      </c>
      <c r="I533" s="211" t="s">
        <v>3483</v>
      </c>
      <c r="J533" s="212" t="s">
        <v>841</v>
      </c>
      <c r="K533" s="211" t="s">
        <v>842</v>
      </c>
      <c r="L533" s="211" t="s">
        <v>3698</v>
      </c>
      <c r="AD533" s="213"/>
    </row>
    <row r="534" spans="1:30" s="211" customFormat="1" x14ac:dyDescent="0.25">
      <c r="A534" s="211" t="s">
        <v>161</v>
      </c>
      <c r="B534" s="211">
        <v>84</v>
      </c>
      <c r="C534" s="211" t="s">
        <v>241</v>
      </c>
      <c r="D534" s="211">
        <v>29593</v>
      </c>
      <c r="E534" s="211">
        <v>1020</v>
      </c>
      <c r="F534" s="211">
        <v>1110</v>
      </c>
      <c r="G534" s="211">
        <v>1004</v>
      </c>
      <c r="I534" s="211" t="s">
        <v>3484</v>
      </c>
      <c r="J534" s="212" t="s">
        <v>841</v>
      </c>
      <c r="K534" s="211" t="s">
        <v>842</v>
      </c>
      <c r="L534" s="211" t="s">
        <v>3699</v>
      </c>
      <c r="AD534" s="213"/>
    </row>
    <row r="535" spans="1:30" s="211" customFormat="1" x14ac:dyDescent="0.25">
      <c r="A535" s="211" t="s">
        <v>161</v>
      </c>
      <c r="B535" s="211">
        <v>84</v>
      </c>
      <c r="C535" s="211" t="s">
        <v>241</v>
      </c>
      <c r="D535" s="211">
        <v>2269314</v>
      </c>
      <c r="E535" s="211">
        <v>1060</v>
      </c>
      <c r="G535" s="211">
        <v>1004</v>
      </c>
      <c r="I535" s="211" t="s">
        <v>3485</v>
      </c>
      <c r="J535" s="212" t="s">
        <v>841</v>
      </c>
      <c r="K535" s="211" t="s">
        <v>842</v>
      </c>
      <c r="L535" s="211" t="s">
        <v>3700</v>
      </c>
      <c r="AD535" s="213"/>
    </row>
    <row r="536" spans="1:30" s="211" customFormat="1" x14ac:dyDescent="0.25">
      <c r="A536" s="211" t="s">
        <v>161</v>
      </c>
      <c r="B536" s="211">
        <v>84</v>
      </c>
      <c r="C536" s="211" t="s">
        <v>241</v>
      </c>
      <c r="D536" s="211">
        <v>9083308</v>
      </c>
      <c r="E536" s="211">
        <v>1060</v>
      </c>
      <c r="G536" s="211">
        <v>1004</v>
      </c>
      <c r="I536" s="211" t="s">
        <v>3486</v>
      </c>
      <c r="J536" s="212" t="s">
        <v>841</v>
      </c>
      <c r="K536" s="211" t="s">
        <v>353</v>
      </c>
      <c r="L536" s="211" t="s">
        <v>3607</v>
      </c>
      <c r="AD536" s="213"/>
    </row>
    <row r="537" spans="1:30" s="211" customFormat="1" x14ac:dyDescent="0.25">
      <c r="A537" s="211" t="s">
        <v>161</v>
      </c>
      <c r="B537" s="211">
        <v>84</v>
      </c>
      <c r="C537" s="211" t="s">
        <v>241</v>
      </c>
      <c r="D537" s="211">
        <v>191912341</v>
      </c>
      <c r="E537" s="211">
        <v>1080</v>
      </c>
      <c r="G537" s="211">
        <v>1004</v>
      </c>
      <c r="I537" s="211" t="s">
        <v>3487</v>
      </c>
      <c r="J537" s="212" t="s">
        <v>841</v>
      </c>
      <c r="K537" s="211" t="s">
        <v>842</v>
      </c>
      <c r="L537" s="211" t="s">
        <v>3701</v>
      </c>
      <c r="AD537" s="213"/>
    </row>
    <row r="538" spans="1:30" s="211" customFormat="1" x14ac:dyDescent="0.25">
      <c r="A538" s="211" t="s">
        <v>161</v>
      </c>
      <c r="B538" s="211">
        <v>84</v>
      </c>
      <c r="C538" s="211" t="s">
        <v>241</v>
      </c>
      <c r="D538" s="211">
        <v>192007093</v>
      </c>
      <c r="E538" s="211">
        <v>1060</v>
      </c>
      <c r="F538" s="211">
        <v>1220</v>
      </c>
      <c r="G538" s="211">
        <v>1004</v>
      </c>
      <c r="I538" s="211" t="s">
        <v>4179</v>
      </c>
      <c r="J538" s="212" t="s">
        <v>841</v>
      </c>
      <c r="K538" s="211" t="s">
        <v>353</v>
      </c>
      <c r="L538" s="211" t="s">
        <v>4189</v>
      </c>
      <c r="AD538" s="213"/>
    </row>
    <row r="539" spans="1:30" s="211" customFormat="1" x14ac:dyDescent="0.25">
      <c r="A539" s="211" t="s">
        <v>161</v>
      </c>
      <c r="B539" s="211">
        <v>84</v>
      </c>
      <c r="C539" s="211" t="s">
        <v>241</v>
      </c>
      <c r="D539" s="211">
        <v>210204764</v>
      </c>
      <c r="E539" s="211">
        <v>1020</v>
      </c>
      <c r="F539" s="211">
        <v>1122</v>
      </c>
      <c r="G539" s="211">
        <v>1004</v>
      </c>
      <c r="I539" s="211" t="s">
        <v>3488</v>
      </c>
      <c r="J539" s="212" t="s">
        <v>841</v>
      </c>
      <c r="K539" s="211" t="s">
        <v>842</v>
      </c>
      <c r="L539" s="211" t="s">
        <v>3702</v>
      </c>
      <c r="AD539" s="213"/>
    </row>
    <row r="540" spans="1:30" s="211" customFormat="1" x14ac:dyDescent="0.25">
      <c r="A540" s="211" t="s">
        <v>161</v>
      </c>
      <c r="B540" s="211">
        <v>84</v>
      </c>
      <c r="C540" s="211" t="s">
        <v>241</v>
      </c>
      <c r="D540" s="211">
        <v>210217452</v>
      </c>
      <c r="E540" s="211">
        <v>1020</v>
      </c>
      <c r="F540" s="211">
        <v>1110</v>
      </c>
      <c r="G540" s="211">
        <v>1004</v>
      </c>
      <c r="I540" s="211" t="s">
        <v>3489</v>
      </c>
      <c r="J540" s="212" t="s">
        <v>841</v>
      </c>
      <c r="K540" s="211" t="s">
        <v>842</v>
      </c>
      <c r="L540" s="211" t="s">
        <v>3703</v>
      </c>
      <c r="AD540" s="213"/>
    </row>
    <row r="541" spans="1:30" s="211" customFormat="1" x14ac:dyDescent="0.25">
      <c r="A541" s="211" t="s">
        <v>161</v>
      </c>
      <c r="B541" s="211">
        <v>84</v>
      </c>
      <c r="C541" s="211" t="s">
        <v>241</v>
      </c>
      <c r="D541" s="211">
        <v>210222428</v>
      </c>
      <c r="E541" s="211">
        <v>1060</v>
      </c>
      <c r="F541" s="211">
        <v>1251</v>
      </c>
      <c r="G541" s="211">
        <v>1004</v>
      </c>
      <c r="I541" s="211" t="s">
        <v>3728</v>
      </c>
      <c r="J541" s="212" t="s">
        <v>841</v>
      </c>
      <c r="K541" s="211" t="s">
        <v>353</v>
      </c>
      <c r="L541" s="211" t="s">
        <v>3785</v>
      </c>
      <c r="AD541" s="213"/>
    </row>
    <row r="542" spans="1:30" s="211" customFormat="1" x14ac:dyDescent="0.25">
      <c r="A542" s="211" t="s">
        <v>161</v>
      </c>
      <c r="B542" s="211">
        <v>84</v>
      </c>
      <c r="C542" s="211" t="s">
        <v>241</v>
      </c>
      <c r="D542" s="211">
        <v>210262946</v>
      </c>
      <c r="E542" s="211">
        <v>1060</v>
      </c>
      <c r="F542" s="211">
        <v>1274</v>
      </c>
      <c r="G542" s="211">
        <v>1004</v>
      </c>
      <c r="I542" s="211" t="s">
        <v>3490</v>
      </c>
      <c r="J542" s="212" t="s">
        <v>841</v>
      </c>
      <c r="K542" s="211" t="s">
        <v>353</v>
      </c>
      <c r="L542" s="211" t="s">
        <v>3608</v>
      </c>
      <c r="AD542" s="213"/>
    </row>
    <row r="543" spans="1:30" s="211" customFormat="1" x14ac:dyDescent="0.25">
      <c r="A543" s="211" t="s">
        <v>161</v>
      </c>
      <c r="B543" s="211">
        <v>84</v>
      </c>
      <c r="C543" s="211" t="s">
        <v>241</v>
      </c>
      <c r="D543" s="211">
        <v>210262964</v>
      </c>
      <c r="E543" s="211">
        <v>1060</v>
      </c>
      <c r="F543" s="211">
        <v>1274</v>
      </c>
      <c r="G543" s="211">
        <v>1004</v>
      </c>
      <c r="I543" s="211" t="s">
        <v>3491</v>
      </c>
      <c r="J543" s="212" t="s">
        <v>841</v>
      </c>
      <c r="K543" s="211" t="s">
        <v>353</v>
      </c>
      <c r="L543" s="211" t="s">
        <v>3609</v>
      </c>
      <c r="AD543" s="213"/>
    </row>
    <row r="544" spans="1:30" s="211" customFormat="1" x14ac:dyDescent="0.25">
      <c r="A544" s="211" t="s">
        <v>161</v>
      </c>
      <c r="B544" s="211">
        <v>84</v>
      </c>
      <c r="C544" s="211" t="s">
        <v>241</v>
      </c>
      <c r="D544" s="211">
        <v>210262971</v>
      </c>
      <c r="E544" s="211">
        <v>1060</v>
      </c>
      <c r="F544" s="211">
        <v>1274</v>
      </c>
      <c r="G544" s="211">
        <v>1004</v>
      </c>
      <c r="I544" s="211" t="s">
        <v>3492</v>
      </c>
      <c r="J544" s="212" t="s">
        <v>841</v>
      </c>
      <c r="K544" s="211" t="s">
        <v>353</v>
      </c>
      <c r="L544" s="211" t="s">
        <v>3610</v>
      </c>
      <c r="AD544" s="213"/>
    </row>
    <row r="545" spans="1:30" s="211" customFormat="1" x14ac:dyDescent="0.25">
      <c r="A545" s="211" t="s">
        <v>161</v>
      </c>
      <c r="B545" s="211">
        <v>84</v>
      </c>
      <c r="C545" s="211" t="s">
        <v>241</v>
      </c>
      <c r="D545" s="211">
        <v>210262990</v>
      </c>
      <c r="E545" s="211">
        <v>1060</v>
      </c>
      <c r="F545" s="211">
        <v>1274</v>
      </c>
      <c r="G545" s="211">
        <v>1004</v>
      </c>
      <c r="I545" s="211" t="s">
        <v>3493</v>
      </c>
      <c r="J545" s="212" t="s">
        <v>841</v>
      </c>
      <c r="K545" s="211" t="s">
        <v>353</v>
      </c>
      <c r="L545" s="211" t="s">
        <v>3611</v>
      </c>
      <c r="AD545" s="213"/>
    </row>
    <row r="546" spans="1:30" s="211" customFormat="1" x14ac:dyDescent="0.25">
      <c r="A546" s="211" t="s">
        <v>161</v>
      </c>
      <c r="B546" s="211">
        <v>84</v>
      </c>
      <c r="C546" s="211" t="s">
        <v>241</v>
      </c>
      <c r="D546" s="211">
        <v>210263039</v>
      </c>
      <c r="E546" s="211">
        <v>1060</v>
      </c>
      <c r="F546" s="211">
        <v>1274</v>
      </c>
      <c r="G546" s="211">
        <v>1004</v>
      </c>
      <c r="I546" s="211" t="s">
        <v>3494</v>
      </c>
      <c r="J546" s="212" t="s">
        <v>841</v>
      </c>
      <c r="K546" s="211" t="s">
        <v>353</v>
      </c>
      <c r="L546" s="211" t="s">
        <v>3612</v>
      </c>
      <c r="AD546" s="213"/>
    </row>
    <row r="547" spans="1:30" s="211" customFormat="1" x14ac:dyDescent="0.25">
      <c r="A547" s="211" t="s">
        <v>161</v>
      </c>
      <c r="B547" s="211">
        <v>84</v>
      </c>
      <c r="C547" s="211" t="s">
        <v>241</v>
      </c>
      <c r="D547" s="211">
        <v>210263073</v>
      </c>
      <c r="E547" s="211">
        <v>1060</v>
      </c>
      <c r="F547" s="211">
        <v>1271</v>
      </c>
      <c r="G547" s="211">
        <v>1004</v>
      </c>
      <c r="I547" s="211" t="s">
        <v>3495</v>
      </c>
      <c r="J547" s="212" t="s">
        <v>841</v>
      </c>
      <c r="K547" s="211" t="s">
        <v>842</v>
      </c>
      <c r="L547" s="211" t="s">
        <v>3704</v>
      </c>
      <c r="AD547" s="213"/>
    </row>
    <row r="548" spans="1:30" s="211" customFormat="1" x14ac:dyDescent="0.25">
      <c r="A548" s="211" t="s">
        <v>161</v>
      </c>
      <c r="B548" s="211">
        <v>84</v>
      </c>
      <c r="C548" s="211" t="s">
        <v>241</v>
      </c>
      <c r="D548" s="211">
        <v>210294908</v>
      </c>
      <c r="E548" s="211">
        <v>1060</v>
      </c>
      <c r="F548" s="211">
        <v>1271</v>
      </c>
      <c r="G548" s="211">
        <v>1004</v>
      </c>
      <c r="I548" s="211" t="s">
        <v>3496</v>
      </c>
      <c r="J548" s="212" t="s">
        <v>841</v>
      </c>
      <c r="K548" s="211" t="s">
        <v>353</v>
      </c>
      <c r="L548" s="211" t="s">
        <v>3613</v>
      </c>
      <c r="AD548" s="213"/>
    </row>
    <row r="549" spans="1:30" s="211" customFormat="1" x14ac:dyDescent="0.25">
      <c r="A549" s="211" t="s">
        <v>161</v>
      </c>
      <c r="B549" s="211">
        <v>85</v>
      </c>
      <c r="C549" s="211" t="s">
        <v>242</v>
      </c>
      <c r="D549" s="211">
        <v>191898604</v>
      </c>
      <c r="E549" s="211">
        <v>1060</v>
      </c>
      <c r="F549" s="211">
        <v>1274</v>
      </c>
      <c r="G549" s="211">
        <v>1004</v>
      </c>
      <c r="I549" s="211" t="s">
        <v>4468</v>
      </c>
      <c r="J549" s="212" t="s">
        <v>841</v>
      </c>
      <c r="K549" s="211" t="s">
        <v>353</v>
      </c>
      <c r="L549" s="211" t="s">
        <v>4504</v>
      </c>
      <c r="AD549" s="213"/>
    </row>
    <row r="550" spans="1:30" s="211" customFormat="1" x14ac:dyDescent="0.25">
      <c r="A550" s="211" t="s">
        <v>161</v>
      </c>
      <c r="B550" s="211">
        <v>85</v>
      </c>
      <c r="C550" s="211" t="s">
        <v>242</v>
      </c>
      <c r="D550" s="211">
        <v>210083894</v>
      </c>
      <c r="E550" s="211">
        <v>1060</v>
      </c>
      <c r="G550" s="211">
        <v>1004</v>
      </c>
      <c r="I550" s="211" t="s">
        <v>4469</v>
      </c>
      <c r="J550" s="212" t="s">
        <v>841</v>
      </c>
      <c r="K550" s="211" t="s">
        <v>353</v>
      </c>
      <c r="L550" s="211" t="s">
        <v>4505</v>
      </c>
      <c r="AD550" s="213"/>
    </row>
    <row r="551" spans="1:30" s="211" customFormat="1" x14ac:dyDescent="0.25">
      <c r="A551" s="211" t="s">
        <v>161</v>
      </c>
      <c r="B551" s="211">
        <v>85</v>
      </c>
      <c r="C551" s="211" t="s">
        <v>242</v>
      </c>
      <c r="D551" s="211">
        <v>210209372</v>
      </c>
      <c r="E551" s="211">
        <v>1020</v>
      </c>
      <c r="F551" s="211">
        <v>1110</v>
      </c>
      <c r="G551" s="211">
        <v>1004</v>
      </c>
      <c r="I551" s="211" t="s">
        <v>4470</v>
      </c>
      <c r="J551" s="212" t="s">
        <v>841</v>
      </c>
      <c r="K551" s="211" t="s">
        <v>842</v>
      </c>
      <c r="L551" s="211" t="s">
        <v>4523</v>
      </c>
      <c r="AD551" s="213"/>
    </row>
    <row r="552" spans="1:30" s="211" customFormat="1" x14ac:dyDescent="0.25">
      <c r="A552" s="211" t="s">
        <v>161</v>
      </c>
      <c r="B552" s="211">
        <v>85</v>
      </c>
      <c r="C552" s="211" t="s">
        <v>242</v>
      </c>
      <c r="D552" s="211">
        <v>210214549</v>
      </c>
      <c r="E552" s="211">
        <v>1020</v>
      </c>
      <c r="F552" s="211">
        <v>1110</v>
      </c>
      <c r="G552" s="211">
        <v>1004</v>
      </c>
      <c r="I552" s="211" t="s">
        <v>4471</v>
      </c>
      <c r="J552" s="212" t="s">
        <v>841</v>
      </c>
      <c r="K552" s="211" t="s">
        <v>842</v>
      </c>
      <c r="L552" s="211" t="s">
        <v>4523</v>
      </c>
      <c r="AD552" s="213"/>
    </row>
    <row r="553" spans="1:30" s="211" customFormat="1" x14ac:dyDescent="0.25">
      <c r="A553" s="211" t="s">
        <v>161</v>
      </c>
      <c r="B553" s="211">
        <v>85</v>
      </c>
      <c r="C553" s="211" t="s">
        <v>242</v>
      </c>
      <c r="D553" s="211">
        <v>210245922</v>
      </c>
      <c r="E553" s="211">
        <v>1080</v>
      </c>
      <c r="F553" s="211">
        <v>1274</v>
      </c>
      <c r="G553" s="211">
        <v>1004</v>
      </c>
      <c r="I553" s="211" t="s">
        <v>4472</v>
      </c>
      <c r="J553" s="212" t="s">
        <v>841</v>
      </c>
      <c r="K553" s="211" t="s">
        <v>353</v>
      </c>
      <c r="L553" s="211" t="s">
        <v>4506</v>
      </c>
      <c r="AD553" s="213"/>
    </row>
    <row r="554" spans="1:30" s="211" customFormat="1" x14ac:dyDescent="0.25">
      <c r="A554" s="211" t="s">
        <v>161</v>
      </c>
      <c r="B554" s="211">
        <v>86</v>
      </c>
      <c r="C554" s="211" t="s">
        <v>243</v>
      </c>
      <c r="D554" s="211">
        <v>191996076</v>
      </c>
      <c r="E554" s="211">
        <v>1060</v>
      </c>
      <c r="F554" s="211">
        <v>1252</v>
      </c>
      <c r="G554" s="211">
        <v>1004</v>
      </c>
      <c r="I554" s="211" t="s">
        <v>5535</v>
      </c>
      <c r="J554" s="212" t="s">
        <v>841</v>
      </c>
      <c r="K554" s="211" t="s">
        <v>842</v>
      </c>
      <c r="L554" s="211" t="s">
        <v>5558</v>
      </c>
      <c r="AD554" s="213"/>
    </row>
    <row r="555" spans="1:30" s="211" customFormat="1" x14ac:dyDescent="0.25">
      <c r="A555" s="211" t="s">
        <v>161</v>
      </c>
      <c r="B555" s="211">
        <v>86</v>
      </c>
      <c r="C555" s="211" t="s">
        <v>243</v>
      </c>
      <c r="D555" s="211">
        <v>192030517</v>
      </c>
      <c r="E555" s="211">
        <v>1020</v>
      </c>
      <c r="F555" s="211">
        <v>1110</v>
      </c>
      <c r="G555" s="211">
        <v>1004</v>
      </c>
      <c r="I555" s="211" t="s">
        <v>5782</v>
      </c>
      <c r="J555" s="212" t="s">
        <v>841</v>
      </c>
      <c r="K555" s="211" t="s">
        <v>353</v>
      </c>
      <c r="L555" s="211" t="s">
        <v>5806</v>
      </c>
      <c r="AD555" s="213"/>
    </row>
    <row r="556" spans="1:30" s="211" customFormat="1" x14ac:dyDescent="0.25">
      <c r="A556" s="211" t="s">
        <v>161</v>
      </c>
      <c r="B556" s="211">
        <v>86</v>
      </c>
      <c r="C556" s="211" t="s">
        <v>243</v>
      </c>
      <c r="D556" s="211">
        <v>210192990</v>
      </c>
      <c r="E556" s="211">
        <v>1060</v>
      </c>
      <c r="F556" s="211">
        <v>1274</v>
      </c>
      <c r="G556" s="211">
        <v>1004</v>
      </c>
      <c r="I556" s="211" t="s">
        <v>4887</v>
      </c>
      <c r="J556" s="212" t="s">
        <v>841</v>
      </c>
      <c r="K556" s="211" t="s">
        <v>353</v>
      </c>
      <c r="L556" s="211" t="s">
        <v>4958</v>
      </c>
      <c r="AD556" s="213"/>
    </row>
    <row r="557" spans="1:30" s="211" customFormat="1" x14ac:dyDescent="0.25">
      <c r="A557" s="211" t="s">
        <v>161</v>
      </c>
      <c r="B557" s="211">
        <v>86</v>
      </c>
      <c r="C557" s="211" t="s">
        <v>243</v>
      </c>
      <c r="D557" s="211">
        <v>210214541</v>
      </c>
      <c r="E557" s="211">
        <v>1040</v>
      </c>
      <c r="F557" s="211">
        <v>1130</v>
      </c>
      <c r="G557" s="211">
        <v>1004</v>
      </c>
      <c r="I557" s="211" t="s">
        <v>864</v>
      </c>
      <c r="J557" s="212" t="s">
        <v>841</v>
      </c>
      <c r="K557" s="211" t="s">
        <v>842</v>
      </c>
      <c r="L557" s="211" t="s">
        <v>2377</v>
      </c>
      <c r="AD557" s="213"/>
    </row>
    <row r="558" spans="1:30" s="211" customFormat="1" x14ac:dyDescent="0.25">
      <c r="A558" s="211" t="s">
        <v>161</v>
      </c>
      <c r="B558" s="211">
        <v>86</v>
      </c>
      <c r="C558" s="211" t="s">
        <v>243</v>
      </c>
      <c r="D558" s="211">
        <v>210240505</v>
      </c>
      <c r="E558" s="211">
        <v>1060</v>
      </c>
      <c r="F558" s="211">
        <v>1274</v>
      </c>
      <c r="G558" s="211">
        <v>1004</v>
      </c>
      <c r="I558" s="211" t="s">
        <v>865</v>
      </c>
      <c r="J558" s="212" t="s">
        <v>841</v>
      </c>
      <c r="K558" s="211" t="s">
        <v>353</v>
      </c>
      <c r="L558" s="211" t="s">
        <v>2147</v>
      </c>
      <c r="AD558" s="213"/>
    </row>
    <row r="559" spans="1:30" s="211" customFormat="1" x14ac:dyDescent="0.25">
      <c r="A559" s="211" t="s">
        <v>161</v>
      </c>
      <c r="B559" s="211">
        <v>86</v>
      </c>
      <c r="C559" s="211" t="s">
        <v>243</v>
      </c>
      <c r="D559" s="211">
        <v>210240594</v>
      </c>
      <c r="E559" s="211">
        <v>1060</v>
      </c>
      <c r="F559" s="211">
        <v>1274</v>
      </c>
      <c r="G559" s="211">
        <v>1004</v>
      </c>
      <c r="I559" s="211" t="s">
        <v>5577</v>
      </c>
      <c r="J559" s="212" t="s">
        <v>841</v>
      </c>
      <c r="K559" s="211" t="s">
        <v>353</v>
      </c>
      <c r="L559" s="211" t="s">
        <v>5609</v>
      </c>
      <c r="AD559" s="213"/>
    </row>
    <row r="560" spans="1:30" s="211" customFormat="1" x14ac:dyDescent="0.25">
      <c r="A560" s="211" t="s">
        <v>161</v>
      </c>
      <c r="B560" s="211">
        <v>86</v>
      </c>
      <c r="C560" s="211" t="s">
        <v>243</v>
      </c>
      <c r="D560" s="211">
        <v>210240674</v>
      </c>
      <c r="E560" s="211">
        <v>1060</v>
      </c>
      <c r="F560" s="211">
        <v>1274</v>
      </c>
      <c r="G560" s="211">
        <v>1004</v>
      </c>
      <c r="I560" s="211" t="s">
        <v>5578</v>
      </c>
      <c r="J560" s="212" t="s">
        <v>841</v>
      </c>
      <c r="K560" s="211" t="s">
        <v>353</v>
      </c>
      <c r="L560" s="211" t="s">
        <v>5610</v>
      </c>
      <c r="AD560" s="213"/>
    </row>
    <row r="561" spans="1:30" s="211" customFormat="1" x14ac:dyDescent="0.25">
      <c r="A561" s="211" t="s">
        <v>161</v>
      </c>
      <c r="B561" s="211">
        <v>86</v>
      </c>
      <c r="C561" s="211" t="s">
        <v>243</v>
      </c>
      <c r="D561" s="211">
        <v>210254090</v>
      </c>
      <c r="E561" s="211">
        <v>1060</v>
      </c>
      <c r="F561" s="211">
        <v>1274</v>
      </c>
      <c r="G561" s="211">
        <v>1004</v>
      </c>
      <c r="I561" s="211" t="s">
        <v>5036</v>
      </c>
      <c r="J561" s="212" t="s">
        <v>841</v>
      </c>
      <c r="K561" s="211" t="s">
        <v>353</v>
      </c>
      <c r="L561" s="211" t="s">
        <v>5065</v>
      </c>
      <c r="AD561" s="213"/>
    </row>
    <row r="562" spans="1:30" s="211" customFormat="1" x14ac:dyDescent="0.25">
      <c r="A562" s="211" t="s">
        <v>161</v>
      </c>
      <c r="B562" s="211">
        <v>87</v>
      </c>
      <c r="C562" s="211" t="s">
        <v>244</v>
      </c>
      <c r="D562" s="211">
        <v>30815</v>
      </c>
      <c r="E562" s="211">
        <v>1020</v>
      </c>
      <c r="F562" s="211">
        <v>1110</v>
      </c>
      <c r="G562" s="211">
        <v>1004</v>
      </c>
      <c r="I562" s="211" t="s">
        <v>4473</v>
      </c>
      <c r="J562" s="212" t="s">
        <v>841</v>
      </c>
      <c r="K562" s="211" t="s">
        <v>353</v>
      </c>
      <c r="L562" s="211" t="s">
        <v>4507</v>
      </c>
      <c r="AD562" s="213"/>
    </row>
    <row r="563" spans="1:30" s="211" customFormat="1" x14ac:dyDescent="0.25">
      <c r="A563" s="211" t="s">
        <v>161</v>
      </c>
      <c r="B563" s="211">
        <v>87</v>
      </c>
      <c r="C563" s="211" t="s">
        <v>244</v>
      </c>
      <c r="D563" s="211">
        <v>30816</v>
      </c>
      <c r="E563" s="211">
        <v>1020</v>
      </c>
      <c r="F563" s="211">
        <v>1110</v>
      </c>
      <c r="G563" s="211">
        <v>1004</v>
      </c>
      <c r="I563" s="211" t="s">
        <v>4474</v>
      </c>
      <c r="J563" s="212" t="s">
        <v>841</v>
      </c>
      <c r="K563" s="211" t="s">
        <v>842</v>
      </c>
      <c r="L563" s="211" t="s">
        <v>4524</v>
      </c>
      <c r="AD563" s="213"/>
    </row>
    <row r="564" spans="1:30" s="211" customFormat="1" x14ac:dyDescent="0.25">
      <c r="A564" s="211" t="s">
        <v>161</v>
      </c>
      <c r="B564" s="211">
        <v>87</v>
      </c>
      <c r="C564" s="211" t="s">
        <v>244</v>
      </c>
      <c r="D564" s="211">
        <v>30820</v>
      </c>
      <c r="E564" s="211">
        <v>1020</v>
      </c>
      <c r="F564" s="211">
        <v>1110</v>
      </c>
      <c r="G564" s="211">
        <v>1004</v>
      </c>
      <c r="I564" s="211" t="s">
        <v>4475</v>
      </c>
      <c r="J564" s="212" t="s">
        <v>841</v>
      </c>
      <c r="K564" s="211" t="s">
        <v>353</v>
      </c>
      <c r="L564" s="211" t="s">
        <v>4508</v>
      </c>
      <c r="AD564" s="213"/>
    </row>
    <row r="565" spans="1:30" s="211" customFormat="1" x14ac:dyDescent="0.25">
      <c r="A565" s="211" t="s">
        <v>161</v>
      </c>
      <c r="B565" s="211">
        <v>87</v>
      </c>
      <c r="C565" s="211" t="s">
        <v>244</v>
      </c>
      <c r="D565" s="211">
        <v>30829</v>
      </c>
      <c r="E565" s="211">
        <v>1030</v>
      </c>
      <c r="F565" s="211">
        <v>1110</v>
      </c>
      <c r="G565" s="211">
        <v>1004</v>
      </c>
      <c r="I565" s="211" t="s">
        <v>4476</v>
      </c>
      <c r="J565" s="212" t="s">
        <v>841</v>
      </c>
      <c r="K565" s="211" t="s">
        <v>842</v>
      </c>
      <c r="L565" s="211" t="s">
        <v>4525</v>
      </c>
      <c r="AD565" s="213"/>
    </row>
    <row r="566" spans="1:30" s="211" customFormat="1" x14ac:dyDescent="0.25">
      <c r="A566" s="211" t="s">
        <v>161</v>
      </c>
      <c r="B566" s="211">
        <v>87</v>
      </c>
      <c r="C566" s="211" t="s">
        <v>244</v>
      </c>
      <c r="D566" s="211">
        <v>30869</v>
      </c>
      <c r="E566" s="211">
        <v>1020</v>
      </c>
      <c r="F566" s="211">
        <v>1110</v>
      </c>
      <c r="G566" s="211">
        <v>1004</v>
      </c>
      <c r="I566" s="211" t="s">
        <v>4477</v>
      </c>
      <c r="J566" s="212" t="s">
        <v>841</v>
      </c>
      <c r="K566" s="211" t="s">
        <v>353</v>
      </c>
      <c r="L566" s="211" t="s">
        <v>4509</v>
      </c>
      <c r="AD566" s="213"/>
    </row>
    <row r="567" spans="1:30" s="211" customFormat="1" x14ac:dyDescent="0.25">
      <c r="A567" s="211" t="s">
        <v>161</v>
      </c>
      <c r="B567" s="211">
        <v>87</v>
      </c>
      <c r="C567" s="211" t="s">
        <v>244</v>
      </c>
      <c r="D567" s="211">
        <v>210218905</v>
      </c>
      <c r="E567" s="211">
        <v>1060</v>
      </c>
      <c r="F567" s="211">
        <v>1242</v>
      </c>
      <c r="G567" s="211">
        <v>1004</v>
      </c>
      <c r="I567" s="211" t="s">
        <v>4478</v>
      </c>
      <c r="J567" s="212" t="s">
        <v>841</v>
      </c>
      <c r="K567" s="211" t="s">
        <v>353</v>
      </c>
      <c r="L567" s="211" t="s">
        <v>4510</v>
      </c>
      <c r="AD567" s="213"/>
    </row>
    <row r="568" spans="1:30" s="211" customFormat="1" x14ac:dyDescent="0.25">
      <c r="A568" s="211" t="s">
        <v>161</v>
      </c>
      <c r="B568" s="211">
        <v>87</v>
      </c>
      <c r="C568" s="211" t="s">
        <v>244</v>
      </c>
      <c r="D568" s="211">
        <v>210243589</v>
      </c>
      <c r="E568" s="211">
        <v>1060</v>
      </c>
      <c r="F568" s="211">
        <v>1271</v>
      </c>
      <c r="G568" s="211">
        <v>1004</v>
      </c>
      <c r="I568" s="211" t="s">
        <v>4479</v>
      </c>
      <c r="J568" s="212" t="s">
        <v>841</v>
      </c>
      <c r="K568" s="211" t="s">
        <v>353</v>
      </c>
      <c r="L568" s="211" t="s">
        <v>4511</v>
      </c>
      <c r="AD568" s="213"/>
    </row>
    <row r="569" spans="1:30" s="211" customFormat="1" x14ac:dyDescent="0.25">
      <c r="A569" s="211" t="s">
        <v>161</v>
      </c>
      <c r="B569" s="211">
        <v>88</v>
      </c>
      <c r="C569" s="211" t="s">
        <v>245</v>
      </c>
      <c r="D569" s="211">
        <v>30954</v>
      </c>
      <c r="E569" s="211">
        <v>1020</v>
      </c>
      <c r="F569" s="211">
        <v>1121</v>
      </c>
      <c r="G569" s="211">
        <v>1004</v>
      </c>
      <c r="I569" s="211" t="s">
        <v>866</v>
      </c>
      <c r="J569" s="212" t="s">
        <v>841</v>
      </c>
      <c r="K569" s="211" t="s">
        <v>353</v>
      </c>
      <c r="L569" s="211" t="s">
        <v>2148</v>
      </c>
      <c r="AD569" s="213"/>
    </row>
    <row r="570" spans="1:30" s="211" customFormat="1" x14ac:dyDescent="0.25">
      <c r="A570" s="211" t="s">
        <v>161</v>
      </c>
      <c r="B570" s="211">
        <v>88</v>
      </c>
      <c r="C570" s="211" t="s">
        <v>245</v>
      </c>
      <c r="D570" s="211">
        <v>31043</v>
      </c>
      <c r="E570" s="211">
        <v>1020</v>
      </c>
      <c r="F570" s="211">
        <v>1110</v>
      </c>
      <c r="G570" s="211">
        <v>1004</v>
      </c>
      <c r="I570" s="211" t="s">
        <v>4856</v>
      </c>
      <c r="J570" s="212" t="s">
        <v>841</v>
      </c>
      <c r="K570" s="211" t="s">
        <v>842</v>
      </c>
      <c r="L570" s="211" t="s">
        <v>5000</v>
      </c>
      <c r="AD570" s="213"/>
    </row>
    <row r="571" spans="1:30" s="211" customFormat="1" x14ac:dyDescent="0.25">
      <c r="A571" s="211" t="s">
        <v>161</v>
      </c>
      <c r="B571" s="211">
        <v>88</v>
      </c>
      <c r="C571" s="211" t="s">
        <v>245</v>
      </c>
      <c r="D571" s="211">
        <v>31062</v>
      </c>
      <c r="E571" s="211">
        <v>1020</v>
      </c>
      <c r="F571" s="211">
        <v>1110</v>
      </c>
      <c r="G571" s="211">
        <v>1004</v>
      </c>
      <c r="I571" s="211" t="s">
        <v>867</v>
      </c>
      <c r="J571" s="212" t="s">
        <v>841</v>
      </c>
      <c r="K571" s="211" t="s">
        <v>842</v>
      </c>
      <c r="L571" s="211" t="s">
        <v>2378</v>
      </c>
      <c r="AD571" s="213"/>
    </row>
    <row r="572" spans="1:30" s="211" customFormat="1" x14ac:dyDescent="0.25">
      <c r="A572" s="211" t="s">
        <v>161</v>
      </c>
      <c r="B572" s="211">
        <v>88</v>
      </c>
      <c r="C572" s="211" t="s">
        <v>245</v>
      </c>
      <c r="D572" s="211">
        <v>31066</v>
      </c>
      <c r="E572" s="211">
        <v>1020</v>
      </c>
      <c r="F572" s="211">
        <v>1110</v>
      </c>
      <c r="G572" s="211">
        <v>1004</v>
      </c>
      <c r="I572" s="211" t="s">
        <v>5116</v>
      </c>
      <c r="J572" s="212" t="s">
        <v>841</v>
      </c>
      <c r="K572" s="211" t="s">
        <v>842</v>
      </c>
      <c r="L572" s="211" t="s">
        <v>5559</v>
      </c>
      <c r="AD572" s="213"/>
    </row>
    <row r="573" spans="1:30" s="211" customFormat="1" x14ac:dyDescent="0.25">
      <c r="A573" s="211" t="s">
        <v>161</v>
      </c>
      <c r="B573" s="211">
        <v>88</v>
      </c>
      <c r="C573" s="211" t="s">
        <v>245</v>
      </c>
      <c r="D573" s="211">
        <v>31328</v>
      </c>
      <c r="E573" s="211">
        <v>1020</v>
      </c>
      <c r="F573" s="211">
        <v>1110</v>
      </c>
      <c r="G573" s="211">
        <v>1004</v>
      </c>
      <c r="I573" s="211" t="s">
        <v>4764</v>
      </c>
      <c r="J573" s="212" t="s">
        <v>841</v>
      </c>
      <c r="K573" s="211" t="s">
        <v>842</v>
      </c>
      <c r="L573" s="211" t="s">
        <v>5001</v>
      </c>
      <c r="AD573" s="213"/>
    </row>
    <row r="574" spans="1:30" s="211" customFormat="1" x14ac:dyDescent="0.25">
      <c r="A574" s="211" t="s">
        <v>161</v>
      </c>
      <c r="B574" s="211">
        <v>88</v>
      </c>
      <c r="C574" s="211" t="s">
        <v>245</v>
      </c>
      <c r="D574" s="211">
        <v>210243639</v>
      </c>
      <c r="E574" s="211">
        <v>1060</v>
      </c>
      <c r="F574" s="211">
        <v>1274</v>
      </c>
      <c r="G574" s="211">
        <v>1004</v>
      </c>
      <c r="I574" s="211" t="s">
        <v>4086</v>
      </c>
      <c r="J574" s="212" t="s">
        <v>841</v>
      </c>
      <c r="K574" s="211" t="s">
        <v>842</v>
      </c>
      <c r="L574" s="211" t="s">
        <v>4091</v>
      </c>
      <c r="AD574" s="213"/>
    </row>
    <row r="575" spans="1:30" s="211" customFormat="1" x14ac:dyDescent="0.25">
      <c r="A575" s="211" t="s">
        <v>161</v>
      </c>
      <c r="B575" s="211">
        <v>88</v>
      </c>
      <c r="C575" s="211" t="s">
        <v>245</v>
      </c>
      <c r="D575" s="211">
        <v>210243716</v>
      </c>
      <c r="E575" s="211">
        <v>1060</v>
      </c>
      <c r="F575" s="211">
        <v>1274</v>
      </c>
      <c r="G575" s="211">
        <v>1004</v>
      </c>
      <c r="I575" s="211" t="s">
        <v>4857</v>
      </c>
      <c r="J575" s="212" t="s">
        <v>841</v>
      </c>
      <c r="K575" s="211" t="s">
        <v>353</v>
      </c>
      <c r="L575" s="211" t="s">
        <v>4875</v>
      </c>
      <c r="AD575" s="213"/>
    </row>
    <row r="576" spans="1:30" s="211" customFormat="1" x14ac:dyDescent="0.25">
      <c r="A576" s="211" t="s">
        <v>161</v>
      </c>
      <c r="B576" s="211">
        <v>89</v>
      </c>
      <c r="C576" s="211" t="s">
        <v>246</v>
      </c>
      <c r="D576" s="211">
        <v>192015234</v>
      </c>
      <c r="E576" s="211">
        <v>1060</v>
      </c>
      <c r="F576" s="211">
        <v>1274</v>
      </c>
      <c r="G576" s="211">
        <v>1004</v>
      </c>
      <c r="I576" s="211" t="s">
        <v>4429</v>
      </c>
      <c r="J576" s="212" t="s">
        <v>841</v>
      </c>
      <c r="K576" s="211" t="s">
        <v>353</v>
      </c>
      <c r="L576" s="211" t="s">
        <v>4440</v>
      </c>
      <c r="AD576" s="213"/>
    </row>
    <row r="577" spans="1:30" s="211" customFormat="1" x14ac:dyDescent="0.25">
      <c r="A577" s="211" t="s">
        <v>161</v>
      </c>
      <c r="B577" s="211">
        <v>89</v>
      </c>
      <c r="C577" s="211" t="s">
        <v>246</v>
      </c>
      <c r="D577" s="211">
        <v>192015235</v>
      </c>
      <c r="E577" s="211">
        <v>1060</v>
      </c>
      <c r="F577" s="211">
        <v>1274</v>
      </c>
      <c r="G577" s="211">
        <v>1004</v>
      </c>
      <c r="I577" s="211" t="s">
        <v>4429</v>
      </c>
      <c r="J577" s="212" t="s">
        <v>841</v>
      </c>
      <c r="K577" s="211" t="s">
        <v>353</v>
      </c>
      <c r="L577" s="211" t="s">
        <v>4441</v>
      </c>
      <c r="AD577" s="213"/>
    </row>
    <row r="578" spans="1:30" s="211" customFormat="1" x14ac:dyDescent="0.25">
      <c r="A578" s="211" t="s">
        <v>161</v>
      </c>
      <c r="B578" s="211">
        <v>89</v>
      </c>
      <c r="C578" s="211" t="s">
        <v>246</v>
      </c>
      <c r="D578" s="211">
        <v>192015236</v>
      </c>
      <c r="E578" s="211">
        <v>1060</v>
      </c>
      <c r="F578" s="211">
        <v>1274</v>
      </c>
      <c r="G578" s="211">
        <v>1004</v>
      </c>
      <c r="I578" s="211" t="s">
        <v>4429</v>
      </c>
      <c r="J578" s="212" t="s">
        <v>841</v>
      </c>
      <c r="K578" s="211" t="s">
        <v>353</v>
      </c>
      <c r="L578" s="211" t="s">
        <v>4442</v>
      </c>
      <c r="AD578" s="213"/>
    </row>
    <row r="579" spans="1:30" s="211" customFormat="1" x14ac:dyDescent="0.25">
      <c r="A579" s="211" t="s">
        <v>161</v>
      </c>
      <c r="B579" s="211">
        <v>89</v>
      </c>
      <c r="C579" s="211" t="s">
        <v>246</v>
      </c>
      <c r="D579" s="211">
        <v>192015237</v>
      </c>
      <c r="E579" s="211">
        <v>1060</v>
      </c>
      <c r="F579" s="211">
        <v>1274</v>
      </c>
      <c r="G579" s="211">
        <v>1004</v>
      </c>
      <c r="I579" s="211" t="s">
        <v>4429</v>
      </c>
      <c r="J579" s="212" t="s">
        <v>841</v>
      </c>
      <c r="K579" s="211" t="s">
        <v>353</v>
      </c>
      <c r="L579" s="211" t="s">
        <v>4443</v>
      </c>
      <c r="AD579" s="213"/>
    </row>
    <row r="580" spans="1:30" s="211" customFormat="1" x14ac:dyDescent="0.25">
      <c r="A580" s="211" t="s">
        <v>161</v>
      </c>
      <c r="B580" s="211">
        <v>89</v>
      </c>
      <c r="C580" s="211" t="s">
        <v>246</v>
      </c>
      <c r="D580" s="211">
        <v>192015238</v>
      </c>
      <c r="E580" s="211">
        <v>1060</v>
      </c>
      <c r="F580" s="211">
        <v>1274</v>
      </c>
      <c r="G580" s="211">
        <v>1004</v>
      </c>
      <c r="I580" s="211" t="s">
        <v>4430</v>
      </c>
      <c r="J580" s="212" t="s">
        <v>841</v>
      </c>
      <c r="K580" s="211" t="s">
        <v>353</v>
      </c>
      <c r="L580" s="211" t="s">
        <v>4444</v>
      </c>
      <c r="AD580" s="213"/>
    </row>
    <row r="581" spans="1:30" s="211" customFormat="1" x14ac:dyDescent="0.25">
      <c r="A581" s="211" t="s">
        <v>161</v>
      </c>
      <c r="B581" s="211">
        <v>89</v>
      </c>
      <c r="C581" s="211" t="s">
        <v>246</v>
      </c>
      <c r="D581" s="211">
        <v>192024734</v>
      </c>
      <c r="E581" s="211">
        <v>1020</v>
      </c>
      <c r="F581" s="211">
        <v>1122</v>
      </c>
      <c r="G581" s="211">
        <v>1004</v>
      </c>
      <c r="I581" s="211" t="s">
        <v>5905</v>
      </c>
      <c r="J581" s="212" t="s">
        <v>841</v>
      </c>
      <c r="K581" s="211" t="s">
        <v>353</v>
      </c>
      <c r="L581" s="211" t="s">
        <v>5950</v>
      </c>
      <c r="AD581" s="213"/>
    </row>
    <row r="582" spans="1:30" s="211" customFormat="1" x14ac:dyDescent="0.25">
      <c r="A582" s="211" t="s">
        <v>161</v>
      </c>
      <c r="B582" s="211">
        <v>89</v>
      </c>
      <c r="C582" s="211" t="s">
        <v>246</v>
      </c>
      <c r="D582" s="211">
        <v>192042164</v>
      </c>
      <c r="E582" s="211">
        <v>1060</v>
      </c>
      <c r="F582" s="211">
        <v>1242</v>
      </c>
      <c r="G582" s="211">
        <v>1004</v>
      </c>
      <c r="I582" s="211" t="s">
        <v>5783</v>
      </c>
      <c r="J582" s="212" t="s">
        <v>841</v>
      </c>
      <c r="K582" s="211" t="s">
        <v>842</v>
      </c>
      <c r="L582" s="211" t="s">
        <v>5814</v>
      </c>
      <c r="AD582" s="213"/>
    </row>
    <row r="583" spans="1:30" s="211" customFormat="1" x14ac:dyDescent="0.25">
      <c r="A583" s="211" t="s">
        <v>161</v>
      </c>
      <c r="B583" s="211">
        <v>89</v>
      </c>
      <c r="C583" s="211" t="s">
        <v>246</v>
      </c>
      <c r="D583" s="211">
        <v>201024562</v>
      </c>
      <c r="E583" s="211">
        <v>1020</v>
      </c>
      <c r="F583" s="211">
        <v>1110</v>
      </c>
      <c r="G583" s="211">
        <v>1004</v>
      </c>
      <c r="I583" s="211" t="s">
        <v>868</v>
      </c>
      <c r="J583" s="212" t="s">
        <v>841</v>
      </c>
      <c r="K583" s="211" t="s">
        <v>353</v>
      </c>
      <c r="L583" s="211" t="s">
        <v>2149</v>
      </c>
      <c r="AD583" s="213"/>
    </row>
    <row r="584" spans="1:30" s="211" customFormat="1" x14ac:dyDescent="0.25">
      <c r="A584" s="211" t="s">
        <v>161</v>
      </c>
      <c r="B584" s="211">
        <v>89</v>
      </c>
      <c r="C584" s="211" t="s">
        <v>246</v>
      </c>
      <c r="D584" s="211">
        <v>210244005</v>
      </c>
      <c r="E584" s="211">
        <v>1060</v>
      </c>
      <c r="F584" s="211">
        <v>1274</v>
      </c>
      <c r="G584" s="211">
        <v>1004</v>
      </c>
      <c r="I584" s="211" t="s">
        <v>4813</v>
      </c>
      <c r="J584" s="212" t="s">
        <v>841</v>
      </c>
      <c r="K584" s="211" t="s">
        <v>353</v>
      </c>
      <c r="L584" s="211" t="s">
        <v>4838</v>
      </c>
      <c r="AD584" s="213"/>
    </row>
    <row r="585" spans="1:30" s="211" customFormat="1" x14ac:dyDescent="0.25">
      <c r="A585" s="211" t="s">
        <v>161</v>
      </c>
      <c r="B585" s="211">
        <v>89</v>
      </c>
      <c r="C585" s="211" t="s">
        <v>246</v>
      </c>
      <c r="D585" s="211">
        <v>210244032</v>
      </c>
      <c r="E585" s="211">
        <v>1060</v>
      </c>
      <c r="F585" s="211">
        <v>1274</v>
      </c>
      <c r="G585" s="211">
        <v>1004</v>
      </c>
      <c r="I585" s="211" t="s">
        <v>5267</v>
      </c>
      <c r="J585" s="212" t="s">
        <v>841</v>
      </c>
      <c r="K585" s="211" t="s">
        <v>353</v>
      </c>
      <c r="L585" s="211" t="s">
        <v>5288</v>
      </c>
      <c r="AD585" s="213"/>
    </row>
    <row r="586" spans="1:30" s="211" customFormat="1" x14ac:dyDescent="0.25">
      <c r="A586" s="211" t="s">
        <v>161</v>
      </c>
      <c r="B586" s="211">
        <v>89</v>
      </c>
      <c r="C586" s="211" t="s">
        <v>246</v>
      </c>
      <c r="D586" s="211">
        <v>210244060</v>
      </c>
      <c r="E586" s="211">
        <v>1060</v>
      </c>
      <c r="F586" s="211">
        <v>1274</v>
      </c>
      <c r="G586" s="211">
        <v>1004</v>
      </c>
      <c r="I586" s="211" t="s">
        <v>4814</v>
      </c>
      <c r="J586" s="212" t="s">
        <v>841</v>
      </c>
      <c r="K586" s="211" t="s">
        <v>353</v>
      </c>
      <c r="L586" s="211" t="s">
        <v>4839</v>
      </c>
      <c r="AD586" s="213"/>
    </row>
    <row r="587" spans="1:30" s="211" customFormat="1" x14ac:dyDescent="0.25">
      <c r="A587" s="211" t="s">
        <v>161</v>
      </c>
      <c r="B587" s="211">
        <v>89</v>
      </c>
      <c r="C587" s="211" t="s">
        <v>246</v>
      </c>
      <c r="D587" s="211">
        <v>210244134</v>
      </c>
      <c r="E587" s="211">
        <v>1060</v>
      </c>
      <c r="F587" s="211">
        <v>1274</v>
      </c>
      <c r="G587" s="211">
        <v>1004</v>
      </c>
      <c r="I587" s="211" t="s">
        <v>869</v>
      </c>
      <c r="J587" s="212" t="s">
        <v>841</v>
      </c>
      <c r="K587" s="211" t="s">
        <v>842</v>
      </c>
      <c r="L587" s="211" t="s">
        <v>2379</v>
      </c>
      <c r="AD587" s="213"/>
    </row>
    <row r="588" spans="1:30" s="211" customFormat="1" x14ac:dyDescent="0.25">
      <c r="A588" s="211" t="s">
        <v>161</v>
      </c>
      <c r="B588" s="211">
        <v>89</v>
      </c>
      <c r="C588" s="211" t="s">
        <v>246</v>
      </c>
      <c r="D588" s="211">
        <v>210295277</v>
      </c>
      <c r="E588" s="211">
        <v>1020</v>
      </c>
      <c r="F588" s="211">
        <v>1122</v>
      </c>
      <c r="G588" s="211">
        <v>1004</v>
      </c>
      <c r="I588" s="211" t="s">
        <v>5906</v>
      </c>
      <c r="J588" s="212" t="s">
        <v>841</v>
      </c>
      <c r="K588" s="211" t="s">
        <v>353</v>
      </c>
      <c r="L588" s="211" t="s">
        <v>5951</v>
      </c>
      <c r="AD588" s="213"/>
    </row>
    <row r="589" spans="1:30" s="211" customFormat="1" x14ac:dyDescent="0.25">
      <c r="A589" s="211" t="s">
        <v>161</v>
      </c>
      <c r="B589" s="211">
        <v>89</v>
      </c>
      <c r="C589" s="211" t="s">
        <v>246</v>
      </c>
      <c r="D589" s="211">
        <v>210295278</v>
      </c>
      <c r="E589" s="211">
        <v>1020</v>
      </c>
      <c r="F589" s="211">
        <v>1122</v>
      </c>
      <c r="G589" s="211">
        <v>1004</v>
      </c>
      <c r="I589" s="211" t="s">
        <v>5906</v>
      </c>
      <c r="J589" s="212" t="s">
        <v>841</v>
      </c>
      <c r="K589" s="211" t="s">
        <v>353</v>
      </c>
      <c r="L589" s="211" t="s">
        <v>5952</v>
      </c>
      <c r="AD589" s="213"/>
    </row>
    <row r="590" spans="1:30" s="211" customFormat="1" x14ac:dyDescent="0.25">
      <c r="A590" s="211" t="s">
        <v>161</v>
      </c>
      <c r="B590" s="211">
        <v>89</v>
      </c>
      <c r="C590" s="211" t="s">
        <v>246</v>
      </c>
      <c r="D590" s="211">
        <v>210295279</v>
      </c>
      <c r="E590" s="211">
        <v>1020</v>
      </c>
      <c r="F590" s="211">
        <v>1122</v>
      </c>
      <c r="G590" s="211">
        <v>1004</v>
      </c>
      <c r="I590" s="211" t="s">
        <v>5907</v>
      </c>
      <c r="J590" s="212" t="s">
        <v>841</v>
      </c>
      <c r="K590" s="211" t="s">
        <v>353</v>
      </c>
      <c r="L590" s="211" t="s">
        <v>5953</v>
      </c>
      <c r="AD590" s="213"/>
    </row>
    <row r="591" spans="1:30" s="211" customFormat="1" x14ac:dyDescent="0.25">
      <c r="A591" s="211" t="s">
        <v>161</v>
      </c>
      <c r="B591" s="211">
        <v>89</v>
      </c>
      <c r="C591" s="211" t="s">
        <v>246</v>
      </c>
      <c r="D591" s="211">
        <v>210295280</v>
      </c>
      <c r="E591" s="211">
        <v>1020</v>
      </c>
      <c r="F591" s="211">
        <v>1122</v>
      </c>
      <c r="G591" s="211">
        <v>1004</v>
      </c>
      <c r="I591" s="211" t="s">
        <v>5906</v>
      </c>
      <c r="J591" s="212" t="s">
        <v>841</v>
      </c>
      <c r="K591" s="211" t="s">
        <v>353</v>
      </c>
      <c r="L591" s="211" t="s">
        <v>5954</v>
      </c>
      <c r="AD591" s="213"/>
    </row>
    <row r="592" spans="1:30" s="211" customFormat="1" x14ac:dyDescent="0.25">
      <c r="A592" s="211" t="s">
        <v>161</v>
      </c>
      <c r="B592" s="211">
        <v>90</v>
      </c>
      <c r="C592" s="211" t="s">
        <v>247</v>
      </c>
      <c r="D592" s="211">
        <v>32867</v>
      </c>
      <c r="E592" s="211">
        <v>1040</v>
      </c>
      <c r="G592" s="211">
        <v>1004</v>
      </c>
      <c r="I592" s="211" t="s">
        <v>870</v>
      </c>
      <c r="J592" s="212" t="s">
        <v>841</v>
      </c>
      <c r="K592" s="211" t="s">
        <v>842</v>
      </c>
      <c r="L592" s="211" t="s">
        <v>2380</v>
      </c>
      <c r="AD592" s="213"/>
    </row>
    <row r="593" spans="1:30" s="211" customFormat="1" x14ac:dyDescent="0.25">
      <c r="A593" s="211" t="s">
        <v>161</v>
      </c>
      <c r="B593" s="211">
        <v>90</v>
      </c>
      <c r="C593" s="211" t="s">
        <v>247</v>
      </c>
      <c r="D593" s="211">
        <v>191948591</v>
      </c>
      <c r="E593" s="211">
        <v>1020</v>
      </c>
      <c r="F593" s="211">
        <v>1110</v>
      </c>
      <c r="G593" s="211">
        <v>1004</v>
      </c>
      <c r="I593" s="211" t="s">
        <v>4888</v>
      </c>
      <c r="J593" s="212" t="s">
        <v>841</v>
      </c>
      <c r="K593" s="211" t="s">
        <v>353</v>
      </c>
      <c r="L593" s="211" t="s">
        <v>4959</v>
      </c>
      <c r="AD593" s="213"/>
    </row>
    <row r="594" spans="1:30" s="211" customFormat="1" x14ac:dyDescent="0.25">
      <c r="A594" s="211" t="s">
        <v>161</v>
      </c>
      <c r="B594" s="211">
        <v>90</v>
      </c>
      <c r="C594" s="211" t="s">
        <v>247</v>
      </c>
      <c r="D594" s="211">
        <v>191973147</v>
      </c>
      <c r="E594" s="211">
        <v>1020</v>
      </c>
      <c r="F594" s="211">
        <v>1110</v>
      </c>
      <c r="G594" s="211">
        <v>1004</v>
      </c>
      <c r="I594" s="211" t="s">
        <v>4889</v>
      </c>
      <c r="J594" s="212" t="s">
        <v>841</v>
      </c>
      <c r="K594" s="211" t="s">
        <v>353</v>
      </c>
      <c r="L594" s="211" t="s">
        <v>4960</v>
      </c>
      <c r="AD594" s="213"/>
    </row>
    <row r="595" spans="1:30" s="211" customFormat="1" x14ac:dyDescent="0.25">
      <c r="A595" s="211" t="s">
        <v>161</v>
      </c>
      <c r="B595" s="211">
        <v>90</v>
      </c>
      <c r="C595" s="211" t="s">
        <v>247</v>
      </c>
      <c r="D595" s="211">
        <v>191983732</v>
      </c>
      <c r="E595" s="211">
        <v>1020</v>
      </c>
      <c r="F595" s="211">
        <v>1110</v>
      </c>
      <c r="G595" s="211">
        <v>1004</v>
      </c>
      <c r="I595" s="211" t="s">
        <v>5579</v>
      </c>
      <c r="J595" s="212" t="s">
        <v>841</v>
      </c>
      <c r="K595" s="211" t="s">
        <v>355</v>
      </c>
      <c r="L595" s="211" t="s">
        <v>5803</v>
      </c>
      <c r="AD595" s="213"/>
    </row>
    <row r="596" spans="1:30" s="211" customFormat="1" x14ac:dyDescent="0.25">
      <c r="A596" s="211" t="s">
        <v>161</v>
      </c>
      <c r="B596" s="211">
        <v>90</v>
      </c>
      <c r="C596" s="211" t="s">
        <v>247</v>
      </c>
      <c r="D596" s="211">
        <v>191983734</v>
      </c>
      <c r="E596" s="211">
        <v>1020</v>
      </c>
      <c r="F596" s="211">
        <v>1110</v>
      </c>
      <c r="G596" s="211">
        <v>1004</v>
      </c>
      <c r="I596" s="211" t="s">
        <v>5580</v>
      </c>
      <c r="J596" s="212" t="s">
        <v>841</v>
      </c>
      <c r="K596" s="211" t="s">
        <v>355</v>
      </c>
      <c r="L596" s="211" t="s">
        <v>5803</v>
      </c>
      <c r="AD596" s="213"/>
    </row>
    <row r="597" spans="1:30" s="211" customFormat="1" x14ac:dyDescent="0.25">
      <c r="A597" s="211" t="s">
        <v>161</v>
      </c>
      <c r="B597" s="211">
        <v>90</v>
      </c>
      <c r="C597" s="211" t="s">
        <v>247</v>
      </c>
      <c r="D597" s="211">
        <v>191998112</v>
      </c>
      <c r="E597" s="211">
        <v>1020</v>
      </c>
      <c r="F597" s="211">
        <v>1110</v>
      </c>
      <c r="G597" s="211">
        <v>1004</v>
      </c>
      <c r="I597" s="211" t="s">
        <v>5482</v>
      </c>
      <c r="J597" s="212" t="s">
        <v>841</v>
      </c>
      <c r="K597" s="211" t="s">
        <v>353</v>
      </c>
      <c r="L597" s="211" t="s">
        <v>5513</v>
      </c>
      <c r="AD597" s="213"/>
    </row>
    <row r="598" spans="1:30" s="211" customFormat="1" x14ac:dyDescent="0.25">
      <c r="A598" s="211" t="s">
        <v>161</v>
      </c>
      <c r="B598" s="211">
        <v>90</v>
      </c>
      <c r="C598" s="211" t="s">
        <v>247</v>
      </c>
      <c r="D598" s="211">
        <v>210296046</v>
      </c>
      <c r="E598" s="211">
        <v>1020</v>
      </c>
      <c r="F598" s="211">
        <v>1110</v>
      </c>
      <c r="G598" s="211">
        <v>1003</v>
      </c>
      <c r="I598" s="211" t="s">
        <v>5085</v>
      </c>
      <c r="J598" s="212" t="s">
        <v>841</v>
      </c>
      <c r="K598" s="211" t="s">
        <v>355</v>
      </c>
      <c r="L598" s="211" t="s">
        <v>5101</v>
      </c>
      <c r="AD598" s="213"/>
    </row>
    <row r="599" spans="1:30" s="211" customFormat="1" x14ac:dyDescent="0.25">
      <c r="A599" s="211" t="s">
        <v>161</v>
      </c>
      <c r="B599" s="211">
        <v>90</v>
      </c>
      <c r="C599" s="211" t="s">
        <v>247</v>
      </c>
      <c r="D599" s="211">
        <v>210296047</v>
      </c>
      <c r="E599" s="211">
        <v>1020</v>
      </c>
      <c r="F599" s="211">
        <v>1242</v>
      </c>
      <c r="G599" s="211">
        <v>1003</v>
      </c>
      <c r="I599" s="211" t="s">
        <v>3337</v>
      </c>
      <c r="J599" s="212" t="s">
        <v>841</v>
      </c>
      <c r="K599" s="211" t="s">
        <v>355</v>
      </c>
      <c r="L599" s="211" t="s">
        <v>5102</v>
      </c>
      <c r="AD599" s="213"/>
    </row>
    <row r="600" spans="1:30" s="211" customFormat="1" x14ac:dyDescent="0.25">
      <c r="A600" s="211" t="s">
        <v>161</v>
      </c>
      <c r="B600" s="211">
        <v>90</v>
      </c>
      <c r="C600" s="211" t="s">
        <v>247</v>
      </c>
      <c r="D600" s="211">
        <v>210296048</v>
      </c>
      <c r="E600" s="211">
        <v>1020</v>
      </c>
      <c r="F600" s="211">
        <v>1110</v>
      </c>
      <c r="G600" s="211">
        <v>1003</v>
      </c>
      <c r="I600" s="211" t="s">
        <v>5086</v>
      </c>
      <c r="J600" s="212" t="s">
        <v>841</v>
      </c>
      <c r="K600" s="211" t="s">
        <v>355</v>
      </c>
      <c r="L600" s="211" t="s">
        <v>5101</v>
      </c>
      <c r="AD600" s="213"/>
    </row>
    <row r="601" spans="1:30" s="211" customFormat="1" x14ac:dyDescent="0.25">
      <c r="A601" s="211" t="s">
        <v>161</v>
      </c>
      <c r="B601" s="211">
        <v>90</v>
      </c>
      <c r="C601" s="211" t="s">
        <v>247</v>
      </c>
      <c r="D601" s="211">
        <v>210296052</v>
      </c>
      <c r="E601" s="211">
        <v>1060</v>
      </c>
      <c r="F601" s="211">
        <v>1242</v>
      </c>
      <c r="G601" s="211">
        <v>1003</v>
      </c>
      <c r="I601" s="211" t="s">
        <v>3337</v>
      </c>
      <c r="J601" s="212" t="s">
        <v>841</v>
      </c>
      <c r="K601" s="211" t="s">
        <v>355</v>
      </c>
      <c r="L601" s="211" t="s">
        <v>5102</v>
      </c>
      <c r="AD601" s="213"/>
    </row>
    <row r="602" spans="1:30" s="211" customFormat="1" x14ac:dyDescent="0.25">
      <c r="A602" s="211" t="s">
        <v>161</v>
      </c>
      <c r="B602" s="211">
        <v>91</v>
      </c>
      <c r="C602" s="211" t="s">
        <v>248</v>
      </c>
      <c r="D602" s="211">
        <v>33168</v>
      </c>
      <c r="E602" s="211">
        <v>1020</v>
      </c>
      <c r="F602" s="211">
        <v>1110</v>
      </c>
      <c r="G602" s="211">
        <v>1004</v>
      </c>
      <c r="I602" s="211" t="s">
        <v>4815</v>
      </c>
      <c r="J602" s="212" t="s">
        <v>841</v>
      </c>
      <c r="K602" s="211" t="s">
        <v>355</v>
      </c>
      <c r="L602" s="211" t="s">
        <v>4836</v>
      </c>
      <c r="AD602" s="213"/>
    </row>
    <row r="603" spans="1:30" s="211" customFormat="1" x14ac:dyDescent="0.25">
      <c r="A603" s="211" t="s">
        <v>161</v>
      </c>
      <c r="B603" s="211">
        <v>91</v>
      </c>
      <c r="C603" s="211" t="s">
        <v>248</v>
      </c>
      <c r="D603" s="211">
        <v>192012557</v>
      </c>
      <c r="E603" s="211">
        <v>1020</v>
      </c>
      <c r="F603" s="211">
        <v>1122</v>
      </c>
      <c r="G603" s="211">
        <v>1003</v>
      </c>
      <c r="I603" s="211" t="s">
        <v>5638</v>
      </c>
      <c r="J603" s="212" t="s">
        <v>841</v>
      </c>
      <c r="K603" s="211" t="s">
        <v>353</v>
      </c>
      <c r="L603" s="211" t="s">
        <v>5653</v>
      </c>
      <c r="AD603" s="213"/>
    </row>
    <row r="604" spans="1:30" s="211" customFormat="1" x14ac:dyDescent="0.25">
      <c r="A604" s="211" t="s">
        <v>161</v>
      </c>
      <c r="B604" s="211">
        <v>91</v>
      </c>
      <c r="C604" s="211" t="s">
        <v>248</v>
      </c>
      <c r="D604" s="211">
        <v>192016446</v>
      </c>
      <c r="E604" s="211">
        <v>1020</v>
      </c>
      <c r="F604" s="211">
        <v>1121</v>
      </c>
      <c r="G604" s="211">
        <v>1004</v>
      </c>
      <c r="I604" s="211" t="s">
        <v>5344</v>
      </c>
      <c r="J604" s="212" t="s">
        <v>841</v>
      </c>
      <c r="K604" s="211" t="s">
        <v>353</v>
      </c>
      <c r="L604" s="211" t="s">
        <v>5360</v>
      </c>
      <c r="AD604" s="213"/>
    </row>
    <row r="605" spans="1:30" s="211" customFormat="1" x14ac:dyDescent="0.25">
      <c r="A605" s="211" t="s">
        <v>161</v>
      </c>
      <c r="B605" s="211">
        <v>91</v>
      </c>
      <c r="C605" s="211" t="s">
        <v>248</v>
      </c>
      <c r="D605" s="211">
        <v>210210743</v>
      </c>
      <c r="E605" s="211">
        <v>1030</v>
      </c>
      <c r="F605" s="211">
        <v>1121</v>
      </c>
      <c r="G605" s="211">
        <v>1004</v>
      </c>
      <c r="I605" s="211" t="s">
        <v>871</v>
      </c>
      <c r="J605" s="212" t="s">
        <v>841</v>
      </c>
      <c r="K605" s="211" t="s">
        <v>353</v>
      </c>
      <c r="L605" s="211" t="s">
        <v>2150</v>
      </c>
      <c r="AD605" s="213"/>
    </row>
    <row r="606" spans="1:30" s="211" customFormat="1" x14ac:dyDescent="0.25">
      <c r="A606" s="211" t="s">
        <v>161</v>
      </c>
      <c r="B606" s="211">
        <v>91</v>
      </c>
      <c r="C606" s="211" t="s">
        <v>248</v>
      </c>
      <c r="D606" s="211">
        <v>210236003</v>
      </c>
      <c r="E606" s="211">
        <v>1080</v>
      </c>
      <c r="F606" s="211">
        <v>1242</v>
      </c>
      <c r="G606" s="211">
        <v>1004</v>
      </c>
      <c r="I606" s="211" t="s">
        <v>872</v>
      </c>
      <c r="J606" s="212" t="s">
        <v>841</v>
      </c>
      <c r="K606" s="211" t="s">
        <v>353</v>
      </c>
      <c r="L606" s="211" t="s">
        <v>2151</v>
      </c>
      <c r="AD606" s="213"/>
    </row>
    <row r="607" spans="1:30" s="211" customFormat="1" x14ac:dyDescent="0.25">
      <c r="A607" s="211" t="s">
        <v>161</v>
      </c>
      <c r="B607" s="211">
        <v>91</v>
      </c>
      <c r="C607" s="211" t="s">
        <v>248</v>
      </c>
      <c r="D607" s="211">
        <v>210236004</v>
      </c>
      <c r="E607" s="211">
        <v>1080</v>
      </c>
      <c r="F607" s="211">
        <v>1274</v>
      </c>
      <c r="G607" s="211">
        <v>1004</v>
      </c>
      <c r="I607" s="211" t="s">
        <v>873</v>
      </c>
      <c r="J607" s="212" t="s">
        <v>841</v>
      </c>
      <c r="K607" s="211" t="s">
        <v>353</v>
      </c>
      <c r="L607" s="211" t="s">
        <v>2152</v>
      </c>
      <c r="AD607" s="213"/>
    </row>
    <row r="608" spans="1:30" s="211" customFormat="1" x14ac:dyDescent="0.25">
      <c r="A608" s="211" t="s">
        <v>161</v>
      </c>
      <c r="B608" s="211">
        <v>91</v>
      </c>
      <c r="C608" s="211" t="s">
        <v>248</v>
      </c>
      <c r="D608" s="211">
        <v>210236009</v>
      </c>
      <c r="E608" s="211">
        <v>1060</v>
      </c>
      <c r="F608" s="211">
        <v>1274</v>
      </c>
      <c r="G608" s="211">
        <v>1004</v>
      </c>
      <c r="I608" s="211" t="s">
        <v>874</v>
      </c>
      <c r="J608" s="212" t="s">
        <v>841</v>
      </c>
      <c r="K608" s="211" t="s">
        <v>353</v>
      </c>
      <c r="L608" s="211" t="s">
        <v>2153</v>
      </c>
      <c r="AD608" s="213"/>
    </row>
    <row r="609" spans="1:30" s="211" customFormat="1" x14ac:dyDescent="0.25">
      <c r="A609" s="211" t="s">
        <v>161</v>
      </c>
      <c r="B609" s="211">
        <v>91</v>
      </c>
      <c r="C609" s="211" t="s">
        <v>248</v>
      </c>
      <c r="D609" s="211">
        <v>210236070</v>
      </c>
      <c r="E609" s="211">
        <v>1060</v>
      </c>
      <c r="F609" s="211">
        <v>1274</v>
      </c>
      <c r="G609" s="211">
        <v>1004</v>
      </c>
      <c r="I609" s="211" t="s">
        <v>875</v>
      </c>
      <c r="J609" s="212" t="s">
        <v>841</v>
      </c>
      <c r="K609" s="211" t="s">
        <v>353</v>
      </c>
      <c r="L609" s="211" t="s">
        <v>2154</v>
      </c>
      <c r="AD609" s="213"/>
    </row>
    <row r="610" spans="1:30" s="211" customFormat="1" x14ac:dyDescent="0.25">
      <c r="A610" s="211" t="s">
        <v>161</v>
      </c>
      <c r="B610" s="211">
        <v>91</v>
      </c>
      <c r="C610" s="211" t="s">
        <v>248</v>
      </c>
      <c r="D610" s="211">
        <v>210236143</v>
      </c>
      <c r="E610" s="211">
        <v>1060</v>
      </c>
      <c r="F610" s="211">
        <v>1274</v>
      </c>
      <c r="G610" s="211">
        <v>1004</v>
      </c>
      <c r="I610" s="211" t="s">
        <v>4816</v>
      </c>
      <c r="J610" s="212" t="s">
        <v>841</v>
      </c>
      <c r="K610" s="211" t="s">
        <v>353</v>
      </c>
      <c r="L610" s="211" t="s">
        <v>4840</v>
      </c>
      <c r="AD610" s="213"/>
    </row>
    <row r="611" spans="1:30" s="211" customFormat="1" x14ac:dyDescent="0.25">
      <c r="A611" s="211" t="s">
        <v>161</v>
      </c>
      <c r="B611" s="211">
        <v>91</v>
      </c>
      <c r="C611" s="211" t="s">
        <v>248</v>
      </c>
      <c r="D611" s="211">
        <v>210236182</v>
      </c>
      <c r="E611" s="211">
        <v>1060</v>
      </c>
      <c r="F611" s="211">
        <v>1274</v>
      </c>
      <c r="G611" s="211">
        <v>1004</v>
      </c>
      <c r="I611" s="211" t="s">
        <v>3338</v>
      </c>
      <c r="J611" s="212" t="s">
        <v>841</v>
      </c>
      <c r="K611" s="211" t="s">
        <v>353</v>
      </c>
      <c r="L611" s="211" t="s">
        <v>3422</v>
      </c>
      <c r="AD611" s="213"/>
    </row>
    <row r="612" spans="1:30" s="211" customFormat="1" x14ac:dyDescent="0.25">
      <c r="A612" s="211" t="s">
        <v>161</v>
      </c>
      <c r="B612" s="211">
        <v>91</v>
      </c>
      <c r="C612" s="211" t="s">
        <v>248</v>
      </c>
      <c r="D612" s="211">
        <v>210236217</v>
      </c>
      <c r="E612" s="211">
        <v>1060</v>
      </c>
      <c r="F612" s="211">
        <v>1274</v>
      </c>
      <c r="G612" s="211">
        <v>1004</v>
      </c>
      <c r="I612" s="211" t="s">
        <v>876</v>
      </c>
      <c r="J612" s="212" t="s">
        <v>841</v>
      </c>
      <c r="K612" s="211" t="s">
        <v>353</v>
      </c>
      <c r="L612" s="211" t="s">
        <v>2155</v>
      </c>
      <c r="AD612" s="213"/>
    </row>
    <row r="613" spans="1:30" s="211" customFormat="1" x14ac:dyDescent="0.25">
      <c r="A613" s="211" t="s">
        <v>161</v>
      </c>
      <c r="B613" s="211">
        <v>91</v>
      </c>
      <c r="C613" s="211" t="s">
        <v>248</v>
      </c>
      <c r="D613" s="211">
        <v>210244248</v>
      </c>
      <c r="E613" s="211">
        <v>1080</v>
      </c>
      <c r="F613" s="211">
        <v>1252</v>
      </c>
      <c r="G613" s="211">
        <v>1004</v>
      </c>
      <c r="I613" s="211" t="s">
        <v>877</v>
      </c>
      <c r="J613" s="212" t="s">
        <v>841</v>
      </c>
      <c r="K613" s="211" t="s">
        <v>353</v>
      </c>
      <c r="L613" s="211" t="s">
        <v>2156</v>
      </c>
      <c r="AD613" s="213"/>
    </row>
    <row r="614" spans="1:30" s="211" customFormat="1" x14ac:dyDescent="0.25">
      <c r="A614" s="211" t="s">
        <v>161</v>
      </c>
      <c r="B614" s="211">
        <v>92</v>
      </c>
      <c r="C614" s="211" t="s">
        <v>249</v>
      </c>
      <c r="D614" s="211">
        <v>33498</v>
      </c>
      <c r="E614" s="211">
        <v>1020</v>
      </c>
      <c r="F614" s="211">
        <v>1122</v>
      </c>
      <c r="G614" s="211">
        <v>1004</v>
      </c>
      <c r="I614" s="211" t="s">
        <v>6297</v>
      </c>
      <c r="J614" s="212" t="s">
        <v>841</v>
      </c>
      <c r="K614" s="211" t="s">
        <v>355</v>
      </c>
      <c r="L614" s="211" t="s">
        <v>6323</v>
      </c>
      <c r="AD614" s="213"/>
    </row>
    <row r="615" spans="1:30" s="211" customFormat="1" x14ac:dyDescent="0.25">
      <c r="A615" s="211" t="s">
        <v>161</v>
      </c>
      <c r="B615" s="211">
        <v>92</v>
      </c>
      <c r="C615" s="211" t="s">
        <v>249</v>
      </c>
      <c r="D615" s="211">
        <v>192003543</v>
      </c>
      <c r="E615" s="211">
        <v>1080</v>
      </c>
      <c r="F615" s="211">
        <v>1242</v>
      </c>
      <c r="G615" s="211">
        <v>1004</v>
      </c>
      <c r="I615" s="211" t="s">
        <v>4791</v>
      </c>
      <c r="J615" s="212" t="s">
        <v>841</v>
      </c>
      <c r="K615" s="211" t="s">
        <v>355</v>
      </c>
      <c r="L615" s="211" t="s">
        <v>4807</v>
      </c>
      <c r="AD615" s="213"/>
    </row>
    <row r="616" spans="1:30" s="211" customFormat="1" x14ac:dyDescent="0.25">
      <c r="A616" s="211" t="s">
        <v>161</v>
      </c>
      <c r="B616" s="211">
        <v>92</v>
      </c>
      <c r="C616" s="211" t="s">
        <v>249</v>
      </c>
      <c r="D616" s="211">
        <v>192006390</v>
      </c>
      <c r="E616" s="211">
        <v>1020</v>
      </c>
      <c r="F616" s="211">
        <v>1110</v>
      </c>
      <c r="G616" s="211">
        <v>1003</v>
      </c>
      <c r="I616" s="211" t="s">
        <v>6012</v>
      </c>
      <c r="J616" s="212" t="s">
        <v>841</v>
      </c>
      <c r="K616" s="211" t="s">
        <v>355</v>
      </c>
      <c r="L616" s="211" t="s">
        <v>6044</v>
      </c>
      <c r="AD616" s="213"/>
    </row>
    <row r="617" spans="1:30" s="211" customFormat="1" x14ac:dyDescent="0.25">
      <c r="A617" s="211" t="s">
        <v>161</v>
      </c>
      <c r="B617" s="211">
        <v>92</v>
      </c>
      <c r="C617" s="211" t="s">
        <v>249</v>
      </c>
      <c r="D617" s="211">
        <v>192006393</v>
      </c>
      <c r="E617" s="211">
        <v>1020</v>
      </c>
      <c r="F617" s="211">
        <v>1110</v>
      </c>
      <c r="G617" s="211">
        <v>1003</v>
      </c>
      <c r="I617" s="211" t="s">
        <v>6012</v>
      </c>
      <c r="J617" s="212" t="s">
        <v>841</v>
      </c>
      <c r="K617" s="211" t="s">
        <v>355</v>
      </c>
      <c r="L617" s="211" t="s">
        <v>6044</v>
      </c>
      <c r="AD617" s="213"/>
    </row>
    <row r="618" spans="1:30" s="211" customFormat="1" x14ac:dyDescent="0.25">
      <c r="A618" s="211" t="s">
        <v>161</v>
      </c>
      <c r="B618" s="211">
        <v>92</v>
      </c>
      <c r="C618" s="211" t="s">
        <v>249</v>
      </c>
      <c r="D618" s="211">
        <v>192006394</v>
      </c>
      <c r="E618" s="211">
        <v>1020</v>
      </c>
      <c r="F618" s="211">
        <v>1110</v>
      </c>
      <c r="G618" s="211">
        <v>1003</v>
      </c>
      <c r="I618" s="211" t="s">
        <v>6012</v>
      </c>
      <c r="J618" s="212" t="s">
        <v>841</v>
      </c>
      <c r="K618" s="211" t="s">
        <v>355</v>
      </c>
      <c r="L618" s="211" t="s">
        <v>6044</v>
      </c>
      <c r="AD618" s="213"/>
    </row>
    <row r="619" spans="1:30" s="211" customFormat="1" x14ac:dyDescent="0.25">
      <c r="A619" s="211" t="s">
        <v>161</v>
      </c>
      <c r="B619" s="211">
        <v>92</v>
      </c>
      <c r="C619" s="211" t="s">
        <v>249</v>
      </c>
      <c r="D619" s="211">
        <v>192042986</v>
      </c>
      <c r="E619" s="211">
        <v>1020</v>
      </c>
      <c r="F619" s="211">
        <v>1122</v>
      </c>
      <c r="G619" s="211">
        <v>1004</v>
      </c>
      <c r="I619" s="211" t="s">
        <v>5908</v>
      </c>
      <c r="J619" s="212" t="s">
        <v>841</v>
      </c>
      <c r="K619" s="211" t="s">
        <v>842</v>
      </c>
      <c r="L619" s="211" t="s">
        <v>5971</v>
      </c>
      <c r="AD619" s="213"/>
    </row>
    <row r="620" spans="1:30" s="211" customFormat="1" x14ac:dyDescent="0.25">
      <c r="A620" s="211" t="s">
        <v>161</v>
      </c>
      <c r="B620" s="211">
        <v>92</v>
      </c>
      <c r="C620" s="211" t="s">
        <v>249</v>
      </c>
      <c r="D620" s="211">
        <v>192046162</v>
      </c>
      <c r="E620" s="211">
        <v>1020</v>
      </c>
      <c r="F620" s="211">
        <v>1122</v>
      </c>
      <c r="G620" s="211">
        <v>1004</v>
      </c>
      <c r="I620" s="211" t="s">
        <v>6139</v>
      </c>
      <c r="J620" s="212" t="s">
        <v>841</v>
      </c>
      <c r="K620" s="211" t="s">
        <v>842</v>
      </c>
      <c r="L620" s="211" t="s">
        <v>6174</v>
      </c>
      <c r="AD620" s="213"/>
    </row>
    <row r="621" spans="1:30" s="211" customFormat="1" x14ac:dyDescent="0.25">
      <c r="A621" s="211" t="s">
        <v>161</v>
      </c>
      <c r="B621" s="211">
        <v>92</v>
      </c>
      <c r="C621" s="211" t="s">
        <v>249</v>
      </c>
      <c r="D621" s="211">
        <v>210186585</v>
      </c>
      <c r="E621" s="211">
        <v>1060</v>
      </c>
      <c r="F621" s="211">
        <v>1242</v>
      </c>
      <c r="G621" s="211">
        <v>1004</v>
      </c>
      <c r="I621" s="211" t="s">
        <v>4028</v>
      </c>
      <c r="J621" s="212" t="s">
        <v>841</v>
      </c>
      <c r="K621" s="211" t="s">
        <v>355</v>
      </c>
      <c r="L621" s="211" t="s">
        <v>4602</v>
      </c>
      <c r="AD621" s="213"/>
    </row>
    <row r="622" spans="1:30" s="211" customFormat="1" x14ac:dyDescent="0.25">
      <c r="A622" s="211" t="s">
        <v>161</v>
      </c>
      <c r="B622" s="211">
        <v>92</v>
      </c>
      <c r="C622" s="211" t="s">
        <v>249</v>
      </c>
      <c r="D622" s="211">
        <v>210199263</v>
      </c>
      <c r="E622" s="211">
        <v>1020</v>
      </c>
      <c r="F622" s="211">
        <v>1110</v>
      </c>
      <c r="G622" s="211">
        <v>1004</v>
      </c>
      <c r="I622" s="211" t="s">
        <v>878</v>
      </c>
      <c r="J622" s="212" t="s">
        <v>841</v>
      </c>
      <c r="K622" s="211" t="s">
        <v>842</v>
      </c>
      <c r="L622" s="211" t="s">
        <v>2381</v>
      </c>
      <c r="AD622" s="213"/>
    </row>
    <row r="623" spans="1:30" s="211" customFormat="1" x14ac:dyDescent="0.25">
      <c r="A623" s="211" t="s">
        <v>161</v>
      </c>
      <c r="B623" s="211">
        <v>92</v>
      </c>
      <c r="C623" s="211" t="s">
        <v>249</v>
      </c>
      <c r="D623" s="211">
        <v>210203900</v>
      </c>
      <c r="E623" s="211">
        <v>1060</v>
      </c>
      <c r="F623" s="211">
        <v>1263</v>
      </c>
      <c r="G623" s="211">
        <v>1004</v>
      </c>
      <c r="I623" s="211" t="s">
        <v>879</v>
      </c>
      <c r="J623" s="212" t="s">
        <v>841</v>
      </c>
      <c r="K623" s="211" t="s">
        <v>353</v>
      </c>
      <c r="L623" s="211" t="s">
        <v>2157</v>
      </c>
      <c r="AD623" s="213"/>
    </row>
    <row r="624" spans="1:30" s="211" customFormat="1" x14ac:dyDescent="0.25">
      <c r="A624" s="211" t="s">
        <v>161</v>
      </c>
      <c r="B624" s="211">
        <v>92</v>
      </c>
      <c r="C624" s="211" t="s">
        <v>249</v>
      </c>
      <c r="D624" s="211">
        <v>210221177</v>
      </c>
      <c r="E624" s="211">
        <v>1060</v>
      </c>
      <c r="F624" s="211">
        <v>1251</v>
      </c>
      <c r="G624" s="211">
        <v>1004</v>
      </c>
      <c r="I624" s="211" t="s">
        <v>2071</v>
      </c>
      <c r="J624" s="212" t="s">
        <v>841</v>
      </c>
      <c r="K624" s="211" t="s">
        <v>842</v>
      </c>
      <c r="L624" s="211" t="s">
        <v>2382</v>
      </c>
      <c r="AD624" s="213"/>
    </row>
    <row r="625" spans="1:30" s="211" customFormat="1" x14ac:dyDescent="0.25">
      <c r="A625" s="211" t="s">
        <v>161</v>
      </c>
      <c r="B625" s="211">
        <v>92</v>
      </c>
      <c r="C625" s="211" t="s">
        <v>249</v>
      </c>
      <c r="D625" s="211">
        <v>210260772</v>
      </c>
      <c r="E625" s="211">
        <v>1060</v>
      </c>
      <c r="F625" s="211">
        <v>1274</v>
      </c>
      <c r="G625" s="211">
        <v>1004</v>
      </c>
      <c r="I625" s="211" t="s">
        <v>6298</v>
      </c>
      <c r="J625" s="212" t="s">
        <v>841</v>
      </c>
      <c r="K625" s="211" t="s">
        <v>353</v>
      </c>
      <c r="L625" s="211" t="s">
        <v>6333</v>
      </c>
      <c r="AD625" s="213"/>
    </row>
    <row r="626" spans="1:30" s="211" customFormat="1" x14ac:dyDescent="0.25">
      <c r="A626" s="211" t="s">
        <v>161</v>
      </c>
      <c r="B626" s="211">
        <v>92</v>
      </c>
      <c r="C626" s="211" t="s">
        <v>249</v>
      </c>
      <c r="D626" s="211">
        <v>210260816</v>
      </c>
      <c r="E626" s="211">
        <v>1060</v>
      </c>
      <c r="F626" s="211">
        <v>1274</v>
      </c>
      <c r="G626" s="211">
        <v>1004</v>
      </c>
      <c r="I626" s="211" t="s">
        <v>2072</v>
      </c>
      <c r="J626" s="212" t="s">
        <v>841</v>
      </c>
      <c r="K626" s="211" t="s">
        <v>353</v>
      </c>
      <c r="L626" s="211" t="s">
        <v>2158</v>
      </c>
      <c r="AD626" s="213"/>
    </row>
    <row r="627" spans="1:30" s="211" customFormat="1" x14ac:dyDescent="0.25">
      <c r="A627" s="211" t="s">
        <v>161</v>
      </c>
      <c r="B627" s="211">
        <v>92</v>
      </c>
      <c r="C627" s="211" t="s">
        <v>249</v>
      </c>
      <c r="D627" s="211">
        <v>210260821</v>
      </c>
      <c r="E627" s="211">
        <v>1060</v>
      </c>
      <c r="F627" s="211">
        <v>1274</v>
      </c>
      <c r="G627" s="211">
        <v>1004</v>
      </c>
      <c r="I627" s="211" t="s">
        <v>2073</v>
      </c>
      <c r="J627" s="212" t="s">
        <v>841</v>
      </c>
      <c r="K627" s="211" t="s">
        <v>353</v>
      </c>
      <c r="L627" s="211" t="s">
        <v>2159</v>
      </c>
      <c r="AD627" s="213"/>
    </row>
    <row r="628" spans="1:30" s="211" customFormat="1" x14ac:dyDescent="0.25">
      <c r="A628" s="211" t="s">
        <v>161</v>
      </c>
      <c r="B628" s="211">
        <v>92</v>
      </c>
      <c r="C628" s="211" t="s">
        <v>249</v>
      </c>
      <c r="D628" s="211">
        <v>210260829</v>
      </c>
      <c r="E628" s="211">
        <v>1060</v>
      </c>
      <c r="F628" s="211">
        <v>1274</v>
      </c>
      <c r="G628" s="211">
        <v>1004</v>
      </c>
      <c r="I628" s="211" t="s">
        <v>6299</v>
      </c>
      <c r="J628" s="212" t="s">
        <v>841</v>
      </c>
      <c r="K628" s="211" t="s">
        <v>353</v>
      </c>
      <c r="L628" s="211" t="s">
        <v>6334</v>
      </c>
      <c r="AD628" s="213"/>
    </row>
    <row r="629" spans="1:30" s="211" customFormat="1" x14ac:dyDescent="0.25">
      <c r="A629" s="211" t="s">
        <v>161</v>
      </c>
      <c r="B629" s="211">
        <v>92</v>
      </c>
      <c r="C629" s="211" t="s">
        <v>249</v>
      </c>
      <c r="D629" s="211">
        <v>210260937</v>
      </c>
      <c r="E629" s="211">
        <v>1060</v>
      </c>
      <c r="F629" s="211">
        <v>1274</v>
      </c>
      <c r="G629" s="211">
        <v>1004</v>
      </c>
      <c r="I629" s="211" t="s">
        <v>6300</v>
      </c>
      <c r="J629" s="212" t="s">
        <v>841</v>
      </c>
      <c r="K629" s="211" t="s">
        <v>353</v>
      </c>
      <c r="L629" s="211" t="s">
        <v>6335</v>
      </c>
      <c r="AD629" s="213"/>
    </row>
    <row r="630" spans="1:30" s="211" customFormat="1" x14ac:dyDescent="0.25">
      <c r="A630" s="211" t="s">
        <v>161</v>
      </c>
      <c r="B630" s="211">
        <v>92</v>
      </c>
      <c r="C630" s="211" t="s">
        <v>249</v>
      </c>
      <c r="D630" s="211">
        <v>210260990</v>
      </c>
      <c r="E630" s="211">
        <v>1060</v>
      </c>
      <c r="F630" s="211">
        <v>1274</v>
      </c>
      <c r="G630" s="211">
        <v>1004</v>
      </c>
      <c r="I630" s="211" t="s">
        <v>5737</v>
      </c>
      <c r="J630" s="212" t="s">
        <v>841</v>
      </c>
      <c r="K630" s="211" t="s">
        <v>353</v>
      </c>
      <c r="L630" s="211" t="s">
        <v>5767</v>
      </c>
      <c r="AD630" s="213"/>
    </row>
    <row r="631" spans="1:30" s="211" customFormat="1" x14ac:dyDescent="0.25">
      <c r="A631" s="211" t="s">
        <v>161</v>
      </c>
      <c r="B631" s="211">
        <v>92</v>
      </c>
      <c r="C631" s="211" t="s">
        <v>249</v>
      </c>
      <c r="D631" s="211">
        <v>210261020</v>
      </c>
      <c r="E631" s="211">
        <v>1060</v>
      </c>
      <c r="F631" s="211">
        <v>1271</v>
      </c>
      <c r="G631" s="211">
        <v>1004</v>
      </c>
      <c r="I631" s="211" t="s">
        <v>2753</v>
      </c>
      <c r="J631" s="212" t="s">
        <v>841</v>
      </c>
      <c r="K631" s="211" t="s">
        <v>353</v>
      </c>
      <c r="L631" s="211" t="s">
        <v>2764</v>
      </c>
      <c r="AD631" s="213"/>
    </row>
    <row r="632" spans="1:30" s="211" customFormat="1" x14ac:dyDescent="0.25">
      <c r="A632" s="211" t="s">
        <v>161</v>
      </c>
      <c r="B632" s="211">
        <v>92</v>
      </c>
      <c r="C632" s="211" t="s">
        <v>249</v>
      </c>
      <c r="D632" s="211">
        <v>210261156</v>
      </c>
      <c r="E632" s="211">
        <v>1060</v>
      </c>
      <c r="F632" s="211">
        <v>1274</v>
      </c>
      <c r="G632" s="211">
        <v>1004</v>
      </c>
      <c r="I632" s="211" t="s">
        <v>2716</v>
      </c>
      <c r="J632" s="212" t="s">
        <v>841</v>
      </c>
      <c r="K632" s="211" t="s">
        <v>353</v>
      </c>
      <c r="L632" s="211" t="s">
        <v>2733</v>
      </c>
      <c r="AD632" s="213"/>
    </row>
    <row r="633" spans="1:30" s="211" customFormat="1" x14ac:dyDescent="0.25">
      <c r="A633" s="211" t="s">
        <v>161</v>
      </c>
      <c r="B633" s="211">
        <v>92</v>
      </c>
      <c r="C633" s="211" t="s">
        <v>249</v>
      </c>
      <c r="D633" s="211">
        <v>210289541</v>
      </c>
      <c r="E633" s="211">
        <v>1080</v>
      </c>
      <c r="F633" s="211">
        <v>1252</v>
      </c>
      <c r="G633" s="211">
        <v>1004</v>
      </c>
      <c r="I633" s="211" t="s">
        <v>880</v>
      </c>
      <c r="J633" s="212" t="s">
        <v>841</v>
      </c>
      <c r="K633" s="211" t="s">
        <v>353</v>
      </c>
      <c r="L633" s="211" t="s">
        <v>2160</v>
      </c>
      <c r="AD633" s="213"/>
    </row>
    <row r="634" spans="1:30" s="211" customFormat="1" x14ac:dyDescent="0.25">
      <c r="A634" s="211" t="s">
        <v>161</v>
      </c>
      <c r="B634" s="211">
        <v>92</v>
      </c>
      <c r="C634" s="211" t="s">
        <v>249</v>
      </c>
      <c r="D634" s="211">
        <v>210296139</v>
      </c>
      <c r="E634" s="211">
        <v>1080</v>
      </c>
      <c r="F634" s="211">
        <v>1242</v>
      </c>
      <c r="G634" s="211">
        <v>1003</v>
      </c>
      <c r="I634" s="211" t="s">
        <v>3953</v>
      </c>
      <c r="J634" s="212" t="s">
        <v>841</v>
      </c>
      <c r="K634" s="211" t="s">
        <v>353</v>
      </c>
      <c r="L634" s="211" t="s">
        <v>3974</v>
      </c>
      <c r="AD634" s="213"/>
    </row>
    <row r="635" spans="1:30" s="211" customFormat="1" x14ac:dyDescent="0.25">
      <c r="A635" s="211" t="s">
        <v>161</v>
      </c>
      <c r="B635" s="211">
        <v>93</v>
      </c>
      <c r="C635" s="211" t="s">
        <v>250</v>
      </c>
      <c r="D635" s="211">
        <v>191948910</v>
      </c>
      <c r="E635" s="211">
        <v>1060</v>
      </c>
      <c r="F635" s="211">
        <v>1274</v>
      </c>
      <c r="G635" s="211">
        <v>1004</v>
      </c>
      <c r="I635" s="211" t="s">
        <v>3497</v>
      </c>
      <c r="J635" s="212" t="s">
        <v>841</v>
      </c>
      <c r="K635" s="211" t="s">
        <v>353</v>
      </c>
      <c r="L635" s="211" t="s">
        <v>3614</v>
      </c>
      <c r="AD635" s="213"/>
    </row>
    <row r="636" spans="1:30" s="211" customFormat="1" x14ac:dyDescent="0.25">
      <c r="A636" s="211" t="s">
        <v>161</v>
      </c>
      <c r="B636" s="211">
        <v>93</v>
      </c>
      <c r="C636" s="211" t="s">
        <v>250</v>
      </c>
      <c r="D636" s="211">
        <v>192052311</v>
      </c>
      <c r="E636" s="211">
        <v>1020</v>
      </c>
      <c r="F636" s="211">
        <v>1122</v>
      </c>
      <c r="G636" s="211">
        <v>1003</v>
      </c>
      <c r="I636" s="211" t="s">
        <v>6875</v>
      </c>
      <c r="J636" s="212" t="s">
        <v>841</v>
      </c>
      <c r="K636" s="211" t="s">
        <v>355</v>
      </c>
      <c r="L636" s="211" t="s">
        <v>6914</v>
      </c>
      <c r="AD636" s="213"/>
    </row>
    <row r="637" spans="1:30" s="211" customFormat="1" x14ac:dyDescent="0.25">
      <c r="A637" s="211" t="s">
        <v>161</v>
      </c>
      <c r="B637" s="211">
        <v>93</v>
      </c>
      <c r="C637" s="211" t="s">
        <v>250</v>
      </c>
      <c r="D637" s="211">
        <v>201038077</v>
      </c>
      <c r="E637" s="211">
        <v>1060</v>
      </c>
      <c r="G637" s="211">
        <v>1004</v>
      </c>
      <c r="I637" s="211" t="s">
        <v>3498</v>
      </c>
      <c r="J637" s="212" t="s">
        <v>841</v>
      </c>
      <c r="K637" s="211" t="s">
        <v>353</v>
      </c>
      <c r="L637" s="211" t="s">
        <v>3615</v>
      </c>
      <c r="AD637" s="213"/>
    </row>
    <row r="638" spans="1:30" s="211" customFormat="1" x14ac:dyDescent="0.25">
      <c r="A638" s="211" t="s">
        <v>161</v>
      </c>
      <c r="B638" s="211">
        <v>93</v>
      </c>
      <c r="C638" s="211" t="s">
        <v>250</v>
      </c>
      <c r="D638" s="211">
        <v>210203336</v>
      </c>
      <c r="E638" s="211">
        <v>1060</v>
      </c>
      <c r="F638" s="211">
        <v>1242</v>
      </c>
      <c r="G638" s="211">
        <v>1004</v>
      </c>
      <c r="I638" s="211" t="s">
        <v>3499</v>
      </c>
      <c r="J638" s="212" t="s">
        <v>841</v>
      </c>
      <c r="K638" s="211" t="s">
        <v>353</v>
      </c>
      <c r="L638" s="211" t="s">
        <v>3616</v>
      </c>
      <c r="AD638" s="213"/>
    </row>
    <row r="639" spans="1:30" s="211" customFormat="1" x14ac:dyDescent="0.25">
      <c r="A639" s="211" t="s">
        <v>161</v>
      </c>
      <c r="B639" s="211">
        <v>93</v>
      </c>
      <c r="C639" s="211" t="s">
        <v>250</v>
      </c>
      <c r="D639" s="211">
        <v>210203339</v>
      </c>
      <c r="E639" s="211">
        <v>1060</v>
      </c>
      <c r="F639" s="211">
        <v>1242</v>
      </c>
      <c r="G639" s="211">
        <v>1004</v>
      </c>
      <c r="I639" s="211" t="s">
        <v>3500</v>
      </c>
      <c r="J639" s="212" t="s">
        <v>841</v>
      </c>
      <c r="K639" s="211" t="s">
        <v>353</v>
      </c>
      <c r="L639" s="211" t="s">
        <v>3617</v>
      </c>
      <c r="AD639" s="213"/>
    </row>
    <row r="640" spans="1:30" s="211" customFormat="1" x14ac:dyDescent="0.25">
      <c r="A640" s="211" t="s">
        <v>161</v>
      </c>
      <c r="B640" s="211">
        <v>93</v>
      </c>
      <c r="C640" s="211" t="s">
        <v>250</v>
      </c>
      <c r="D640" s="211">
        <v>210204082</v>
      </c>
      <c r="E640" s="211">
        <v>1060</v>
      </c>
      <c r="F640" s="211">
        <v>1274</v>
      </c>
      <c r="G640" s="211">
        <v>1004</v>
      </c>
      <c r="I640" s="211" t="s">
        <v>3501</v>
      </c>
      <c r="J640" s="212" t="s">
        <v>841</v>
      </c>
      <c r="K640" s="211" t="s">
        <v>353</v>
      </c>
      <c r="L640" s="211" t="s">
        <v>3618</v>
      </c>
      <c r="AD640" s="213"/>
    </row>
    <row r="641" spans="1:30" s="211" customFormat="1" x14ac:dyDescent="0.25">
      <c r="A641" s="211" t="s">
        <v>161</v>
      </c>
      <c r="B641" s="211">
        <v>93</v>
      </c>
      <c r="C641" s="211" t="s">
        <v>250</v>
      </c>
      <c r="D641" s="211">
        <v>210216906</v>
      </c>
      <c r="E641" s="211">
        <v>1060</v>
      </c>
      <c r="F641" s="211">
        <v>1242</v>
      </c>
      <c r="G641" s="211">
        <v>1004</v>
      </c>
      <c r="I641" s="211" t="s">
        <v>3502</v>
      </c>
      <c r="J641" s="212" t="s">
        <v>841</v>
      </c>
      <c r="K641" s="211" t="s">
        <v>353</v>
      </c>
      <c r="L641" s="211" t="s">
        <v>3619</v>
      </c>
      <c r="AD641" s="213"/>
    </row>
    <row r="642" spans="1:30" s="211" customFormat="1" x14ac:dyDescent="0.25">
      <c r="A642" s="211" t="s">
        <v>161</v>
      </c>
      <c r="B642" s="211">
        <v>93</v>
      </c>
      <c r="C642" s="211" t="s">
        <v>250</v>
      </c>
      <c r="D642" s="211">
        <v>210216908</v>
      </c>
      <c r="E642" s="211">
        <v>1060</v>
      </c>
      <c r="F642" s="211">
        <v>1274</v>
      </c>
      <c r="G642" s="211">
        <v>1004</v>
      </c>
      <c r="I642" s="211" t="s">
        <v>3503</v>
      </c>
      <c r="J642" s="212" t="s">
        <v>841</v>
      </c>
      <c r="K642" s="211" t="s">
        <v>353</v>
      </c>
      <c r="L642" s="211" t="s">
        <v>3620</v>
      </c>
      <c r="AD642" s="213"/>
    </row>
    <row r="643" spans="1:30" s="211" customFormat="1" x14ac:dyDescent="0.25">
      <c r="A643" s="211" t="s">
        <v>161</v>
      </c>
      <c r="B643" s="211">
        <v>93</v>
      </c>
      <c r="C643" s="211" t="s">
        <v>250</v>
      </c>
      <c r="D643" s="211">
        <v>210216917</v>
      </c>
      <c r="E643" s="211">
        <v>1060</v>
      </c>
      <c r="F643" s="211">
        <v>1252</v>
      </c>
      <c r="G643" s="211">
        <v>1004</v>
      </c>
      <c r="I643" s="211" t="s">
        <v>3502</v>
      </c>
      <c r="J643" s="212" t="s">
        <v>841</v>
      </c>
      <c r="K643" s="211" t="s">
        <v>353</v>
      </c>
      <c r="L643" s="211" t="s">
        <v>3621</v>
      </c>
      <c r="AD643" s="213"/>
    </row>
    <row r="644" spans="1:30" s="211" customFormat="1" x14ac:dyDescent="0.25">
      <c r="A644" s="211" t="s">
        <v>161</v>
      </c>
      <c r="B644" s="211">
        <v>93</v>
      </c>
      <c r="C644" s="211" t="s">
        <v>250</v>
      </c>
      <c r="D644" s="211">
        <v>210216959</v>
      </c>
      <c r="E644" s="211">
        <v>1060</v>
      </c>
      <c r="F644" s="211">
        <v>1252</v>
      </c>
      <c r="G644" s="211">
        <v>1004</v>
      </c>
      <c r="I644" s="211" t="s">
        <v>3502</v>
      </c>
      <c r="J644" s="212" t="s">
        <v>841</v>
      </c>
      <c r="K644" s="211" t="s">
        <v>353</v>
      </c>
      <c r="L644" s="211" t="s">
        <v>3622</v>
      </c>
      <c r="AD644" s="213"/>
    </row>
    <row r="645" spans="1:30" s="211" customFormat="1" x14ac:dyDescent="0.25">
      <c r="A645" s="211" t="s">
        <v>161</v>
      </c>
      <c r="B645" s="211">
        <v>93</v>
      </c>
      <c r="C645" s="211" t="s">
        <v>250</v>
      </c>
      <c r="D645" s="211">
        <v>210217937</v>
      </c>
      <c r="E645" s="211">
        <v>1060</v>
      </c>
      <c r="F645" s="211">
        <v>1252</v>
      </c>
      <c r="G645" s="211">
        <v>1004</v>
      </c>
      <c r="I645" s="211" t="s">
        <v>3504</v>
      </c>
      <c r="J645" s="212" t="s">
        <v>841</v>
      </c>
      <c r="K645" s="211" t="s">
        <v>353</v>
      </c>
      <c r="L645" s="211" t="s">
        <v>3623</v>
      </c>
      <c r="AD645" s="213"/>
    </row>
    <row r="646" spans="1:30" s="211" customFormat="1" x14ac:dyDescent="0.25">
      <c r="A646" s="211" t="s">
        <v>161</v>
      </c>
      <c r="B646" s="211">
        <v>94</v>
      </c>
      <c r="C646" s="211" t="s">
        <v>251</v>
      </c>
      <c r="D646" s="211">
        <v>192036994</v>
      </c>
      <c r="E646" s="211">
        <v>1060</v>
      </c>
      <c r="F646" s="211">
        <v>1242</v>
      </c>
      <c r="G646" s="211">
        <v>1004</v>
      </c>
      <c r="I646" s="211" t="s">
        <v>5639</v>
      </c>
      <c r="J646" s="212" t="s">
        <v>841</v>
      </c>
      <c r="K646" s="211" t="s">
        <v>353</v>
      </c>
      <c r="L646" s="211" t="s">
        <v>5654</v>
      </c>
      <c r="AD646" s="213"/>
    </row>
    <row r="647" spans="1:30" s="211" customFormat="1" x14ac:dyDescent="0.25">
      <c r="A647" s="211" t="s">
        <v>161</v>
      </c>
      <c r="B647" s="211">
        <v>94</v>
      </c>
      <c r="C647" s="211" t="s">
        <v>251</v>
      </c>
      <c r="D647" s="211">
        <v>210210135</v>
      </c>
      <c r="E647" s="211">
        <v>1060</v>
      </c>
      <c r="F647" s="211">
        <v>1274</v>
      </c>
      <c r="G647" s="211">
        <v>1004</v>
      </c>
      <c r="I647" s="211" t="s">
        <v>881</v>
      </c>
      <c r="J647" s="212" t="s">
        <v>841</v>
      </c>
      <c r="K647" s="211" t="s">
        <v>353</v>
      </c>
      <c r="L647" s="211" t="s">
        <v>2161</v>
      </c>
      <c r="AD647" s="213"/>
    </row>
    <row r="648" spans="1:30" s="211" customFormat="1" x14ac:dyDescent="0.25">
      <c r="A648" s="211" t="s">
        <v>161</v>
      </c>
      <c r="B648" s="211">
        <v>94</v>
      </c>
      <c r="C648" s="211" t="s">
        <v>251</v>
      </c>
      <c r="D648" s="211">
        <v>210210365</v>
      </c>
      <c r="E648" s="211">
        <v>1060</v>
      </c>
      <c r="G648" s="211">
        <v>1004</v>
      </c>
      <c r="I648" s="211" t="s">
        <v>4574</v>
      </c>
      <c r="J648" s="212" t="s">
        <v>841</v>
      </c>
      <c r="K648" s="211" t="s">
        <v>353</v>
      </c>
      <c r="L648" s="211" t="s">
        <v>4604</v>
      </c>
      <c r="AD648" s="213"/>
    </row>
    <row r="649" spans="1:30" s="211" customFormat="1" x14ac:dyDescent="0.25">
      <c r="A649" s="211" t="s">
        <v>161</v>
      </c>
      <c r="B649" s="211">
        <v>94</v>
      </c>
      <c r="C649" s="211" t="s">
        <v>251</v>
      </c>
      <c r="D649" s="211">
        <v>210210418</v>
      </c>
      <c r="E649" s="211">
        <v>1060</v>
      </c>
      <c r="G649" s="211">
        <v>1004</v>
      </c>
      <c r="I649" s="211" t="s">
        <v>2509</v>
      </c>
      <c r="J649" s="212" t="s">
        <v>841</v>
      </c>
      <c r="K649" s="211" t="s">
        <v>353</v>
      </c>
      <c r="L649" s="211" t="s">
        <v>2511</v>
      </c>
      <c r="AD649" s="213"/>
    </row>
    <row r="650" spans="1:30" s="211" customFormat="1" x14ac:dyDescent="0.25">
      <c r="A650" s="211" t="s">
        <v>161</v>
      </c>
      <c r="B650" s="211">
        <v>96</v>
      </c>
      <c r="C650" s="211" t="s">
        <v>253</v>
      </c>
      <c r="D650" s="211">
        <v>191957585</v>
      </c>
      <c r="E650" s="211">
        <v>1080</v>
      </c>
      <c r="F650" s="211">
        <v>1242</v>
      </c>
      <c r="G650" s="211">
        <v>1004</v>
      </c>
      <c r="I650" s="211" t="s">
        <v>3940</v>
      </c>
      <c r="J650" s="212" t="s">
        <v>841</v>
      </c>
      <c r="K650" s="211" t="s">
        <v>355</v>
      </c>
      <c r="L650" s="211" t="s">
        <v>5687</v>
      </c>
      <c r="AD650" s="213"/>
    </row>
    <row r="651" spans="1:30" s="211" customFormat="1" x14ac:dyDescent="0.25">
      <c r="A651" s="211" t="s">
        <v>161</v>
      </c>
      <c r="B651" s="211">
        <v>96</v>
      </c>
      <c r="C651" s="211" t="s">
        <v>253</v>
      </c>
      <c r="D651" s="211">
        <v>191963290</v>
      </c>
      <c r="E651" s="211">
        <v>1060</v>
      </c>
      <c r="F651" s="211">
        <v>1274</v>
      </c>
      <c r="G651" s="211">
        <v>1004</v>
      </c>
      <c r="I651" s="211" t="s">
        <v>6260</v>
      </c>
      <c r="J651" s="212" t="s">
        <v>841</v>
      </c>
      <c r="K651" s="211" t="s">
        <v>355</v>
      </c>
      <c r="L651" s="211" t="s">
        <v>6796</v>
      </c>
      <c r="AD651" s="213"/>
    </row>
    <row r="652" spans="1:30" s="211" customFormat="1" x14ac:dyDescent="0.25">
      <c r="A652" s="211" t="s">
        <v>161</v>
      </c>
      <c r="B652" s="211">
        <v>96</v>
      </c>
      <c r="C652" s="211" t="s">
        <v>253</v>
      </c>
      <c r="D652" s="211">
        <v>191963300</v>
      </c>
      <c r="E652" s="211">
        <v>1020</v>
      </c>
      <c r="F652" s="211">
        <v>1274</v>
      </c>
      <c r="G652" s="211">
        <v>1004</v>
      </c>
      <c r="I652" s="211" t="s">
        <v>5345</v>
      </c>
      <c r="J652" s="212" t="s">
        <v>841</v>
      </c>
      <c r="K652" s="211" t="s">
        <v>355</v>
      </c>
      <c r="L652" s="211" t="s">
        <v>6918</v>
      </c>
      <c r="AD652" s="213"/>
    </row>
    <row r="653" spans="1:30" s="211" customFormat="1" x14ac:dyDescent="0.25">
      <c r="A653" s="211" t="s">
        <v>161</v>
      </c>
      <c r="B653" s="211">
        <v>96</v>
      </c>
      <c r="C653" s="211" t="s">
        <v>253</v>
      </c>
      <c r="D653" s="211">
        <v>191963303</v>
      </c>
      <c r="E653" s="211">
        <v>1080</v>
      </c>
      <c r="F653" s="211">
        <v>1274</v>
      </c>
      <c r="G653" s="211">
        <v>1004</v>
      </c>
      <c r="I653" s="211" t="s">
        <v>6750</v>
      </c>
      <c r="J653" s="212" t="s">
        <v>841</v>
      </c>
      <c r="K653" s="211" t="s">
        <v>355</v>
      </c>
      <c r="L653" s="211" t="s">
        <v>6790</v>
      </c>
      <c r="AD653" s="213"/>
    </row>
    <row r="654" spans="1:30" s="211" customFormat="1" x14ac:dyDescent="0.25">
      <c r="A654" s="211" t="s">
        <v>161</v>
      </c>
      <c r="B654" s="211">
        <v>96</v>
      </c>
      <c r="C654" s="211" t="s">
        <v>253</v>
      </c>
      <c r="D654" s="211">
        <v>192016793</v>
      </c>
      <c r="E654" s="211">
        <v>1060</v>
      </c>
      <c r="F654" s="211">
        <v>1242</v>
      </c>
      <c r="G654" s="211">
        <v>1004</v>
      </c>
      <c r="I654" s="211" t="s">
        <v>6751</v>
      </c>
      <c r="J654" s="212" t="s">
        <v>841</v>
      </c>
      <c r="K654" s="211" t="s">
        <v>355</v>
      </c>
      <c r="L654" s="211" t="s">
        <v>6791</v>
      </c>
      <c r="AD654" s="213"/>
    </row>
    <row r="655" spans="1:30" s="211" customFormat="1" x14ac:dyDescent="0.25">
      <c r="A655" s="211" t="s">
        <v>161</v>
      </c>
      <c r="B655" s="211">
        <v>96</v>
      </c>
      <c r="C655" s="211" t="s">
        <v>253</v>
      </c>
      <c r="D655" s="211">
        <v>192039855</v>
      </c>
      <c r="E655" s="211">
        <v>1020</v>
      </c>
      <c r="F655" s="211">
        <v>1122</v>
      </c>
      <c r="G655" s="211">
        <v>1004</v>
      </c>
      <c r="I655" s="211" t="s">
        <v>5700</v>
      </c>
      <c r="J655" s="212" t="s">
        <v>841</v>
      </c>
      <c r="K655" s="211" t="s">
        <v>353</v>
      </c>
      <c r="L655" s="211" t="s">
        <v>5720</v>
      </c>
      <c r="AD655" s="213"/>
    </row>
    <row r="656" spans="1:30" s="211" customFormat="1" x14ac:dyDescent="0.25">
      <c r="A656" s="211" t="s">
        <v>161</v>
      </c>
      <c r="B656" s="211">
        <v>96</v>
      </c>
      <c r="C656" s="211" t="s">
        <v>253</v>
      </c>
      <c r="D656" s="211">
        <v>210183327</v>
      </c>
      <c r="E656" s="211">
        <v>1030</v>
      </c>
      <c r="F656" s="211">
        <v>1122</v>
      </c>
      <c r="G656" s="211">
        <v>1004</v>
      </c>
      <c r="I656" s="211" t="s">
        <v>3875</v>
      </c>
      <c r="J656" s="212" t="s">
        <v>841</v>
      </c>
      <c r="K656" s="211" t="s">
        <v>842</v>
      </c>
      <c r="L656" s="211" t="s">
        <v>3896</v>
      </c>
      <c r="AD656" s="213"/>
    </row>
    <row r="657" spans="1:30" s="211" customFormat="1" x14ac:dyDescent="0.25">
      <c r="A657" s="211" t="s">
        <v>161</v>
      </c>
      <c r="B657" s="211">
        <v>96</v>
      </c>
      <c r="C657" s="211" t="s">
        <v>253</v>
      </c>
      <c r="D657" s="211">
        <v>210183328</v>
      </c>
      <c r="E657" s="211">
        <v>1030</v>
      </c>
      <c r="F657" s="211">
        <v>1122</v>
      </c>
      <c r="G657" s="211">
        <v>1004</v>
      </c>
      <c r="I657" s="211" t="s">
        <v>883</v>
      </c>
      <c r="J657" s="212" t="s">
        <v>841</v>
      </c>
      <c r="K657" s="211" t="s">
        <v>842</v>
      </c>
      <c r="L657" s="211" t="s">
        <v>3896</v>
      </c>
      <c r="AD657" s="213"/>
    </row>
    <row r="658" spans="1:30" s="211" customFormat="1" x14ac:dyDescent="0.25">
      <c r="A658" s="211" t="s">
        <v>161</v>
      </c>
      <c r="B658" s="211">
        <v>96</v>
      </c>
      <c r="C658" s="211" t="s">
        <v>253</v>
      </c>
      <c r="D658" s="211">
        <v>210183329</v>
      </c>
      <c r="E658" s="211">
        <v>1030</v>
      </c>
      <c r="F658" s="211">
        <v>1122</v>
      </c>
      <c r="G658" s="211">
        <v>1004</v>
      </c>
      <c r="I658" s="211" t="s">
        <v>884</v>
      </c>
      <c r="J658" s="212" t="s">
        <v>841</v>
      </c>
      <c r="K658" s="211" t="s">
        <v>842</v>
      </c>
      <c r="L658" s="211" t="s">
        <v>3896</v>
      </c>
      <c r="AD658" s="213"/>
    </row>
    <row r="659" spans="1:30" s="211" customFormat="1" x14ac:dyDescent="0.25">
      <c r="A659" s="211" t="s">
        <v>161</v>
      </c>
      <c r="B659" s="211">
        <v>96</v>
      </c>
      <c r="C659" s="211" t="s">
        <v>253</v>
      </c>
      <c r="D659" s="211">
        <v>210183330</v>
      </c>
      <c r="E659" s="211">
        <v>1030</v>
      </c>
      <c r="F659" s="211">
        <v>1122</v>
      </c>
      <c r="G659" s="211">
        <v>1004</v>
      </c>
      <c r="I659" s="211" t="s">
        <v>885</v>
      </c>
      <c r="J659" s="212" t="s">
        <v>841</v>
      </c>
      <c r="K659" s="211" t="s">
        <v>842</v>
      </c>
      <c r="L659" s="211" t="s">
        <v>3896</v>
      </c>
      <c r="AD659" s="213"/>
    </row>
    <row r="660" spans="1:30" s="211" customFormat="1" x14ac:dyDescent="0.25">
      <c r="A660" s="211" t="s">
        <v>161</v>
      </c>
      <c r="B660" s="211">
        <v>96</v>
      </c>
      <c r="C660" s="211" t="s">
        <v>253</v>
      </c>
      <c r="D660" s="211">
        <v>210183331</v>
      </c>
      <c r="E660" s="211">
        <v>1030</v>
      </c>
      <c r="F660" s="211">
        <v>1122</v>
      </c>
      <c r="G660" s="211">
        <v>1004</v>
      </c>
      <c r="I660" s="211" t="s">
        <v>886</v>
      </c>
      <c r="J660" s="212" t="s">
        <v>841</v>
      </c>
      <c r="K660" s="211" t="s">
        <v>842</v>
      </c>
      <c r="L660" s="211" t="s">
        <v>3896</v>
      </c>
      <c r="AD660" s="213"/>
    </row>
    <row r="661" spans="1:30" s="211" customFormat="1" x14ac:dyDescent="0.25">
      <c r="A661" s="211" t="s">
        <v>161</v>
      </c>
      <c r="B661" s="211">
        <v>96</v>
      </c>
      <c r="C661" s="211" t="s">
        <v>253</v>
      </c>
      <c r="D661" s="211">
        <v>210183332</v>
      </c>
      <c r="E661" s="211">
        <v>1030</v>
      </c>
      <c r="F661" s="211">
        <v>1122</v>
      </c>
      <c r="G661" s="211">
        <v>1004</v>
      </c>
      <c r="I661" s="211" t="s">
        <v>887</v>
      </c>
      <c r="J661" s="212" t="s">
        <v>841</v>
      </c>
      <c r="K661" s="211" t="s">
        <v>842</v>
      </c>
      <c r="L661" s="211" t="s">
        <v>3896</v>
      </c>
      <c r="AD661" s="213"/>
    </row>
    <row r="662" spans="1:30" s="211" customFormat="1" x14ac:dyDescent="0.25">
      <c r="A662" s="211" t="s">
        <v>161</v>
      </c>
      <c r="B662" s="211">
        <v>96</v>
      </c>
      <c r="C662" s="211" t="s">
        <v>253</v>
      </c>
      <c r="D662" s="211">
        <v>210194196</v>
      </c>
      <c r="E662" s="211">
        <v>1080</v>
      </c>
      <c r="F662" s="211">
        <v>1242</v>
      </c>
      <c r="G662" s="211">
        <v>1004</v>
      </c>
      <c r="I662" s="211" t="s">
        <v>3954</v>
      </c>
      <c r="J662" s="212" t="s">
        <v>841</v>
      </c>
      <c r="K662" s="211" t="s">
        <v>355</v>
      </c>
      <c r="L662" s="211" t="s">
        <v>3965</v>
      </c>
      <c r="AD662" s="213"/>
    </row>
    <row r="663" spans="1:30" s="211" customFormat="1" x14ac:dyDescent="0.25">
      <c r="A663" s="211" t="s">
        <v>161</v>
      </c>
      <c r="B663" s="211">
        <v>96</v>
      </c>
      <c r="C663" s="211" t="s">
        <v>253</v>
      </c>
      <c r="D663" s="211">
        <v>210194376</v>
      </c>
      <c r="E663" s="211">
        <v>1060</v>
      </c>
      <c r="G663" s="211">
        <v>1004</v>
      </c>
      <c r="I663" s="211" t="s">
        <v>888</v>
      </c>
      <c r="J663" s="212" t="s">
        <v>841</v>
      </c>
      <c r="K663" s="211" t="s">
        <v>353</v>
      </c>
      <c r="L663" s="211" t="s">
        <v>2162</v>
      </c>
      <c r="AD663" s="213"/>
    </row>
    <row r="664" spans="1:30" s="211" customFormat="1" x14ac:dyDescent="0.25">
      <c r="A664" s="211" t="s">
        <v>161</v>
      </c>
      <c r="B664" s="211">
        <v>96</v>
      </c>
      <c r="C664" s="211" t="s">
        <v>253</v>
      </c>
      <c r="D664" s="211">
        <v>210194502</v>
      </c>
      <c r="E664" s="211">
        <v>1080</v>
      </c>
      <c r="F664" s="211">
        <v>1242</v>
      </c>
      <c r="G664" s="211">
        <v>1004</v>
      </c>
      <c r="I664" s="211" t="s">
        <v>889</v>
      </c>
      <c r="J664" s="212" t="s">
        <v>841</v>
      </c>
      <c r="K664" s="211" t="s">
        <v>842</v>
      </c>
      <c r="L664" s="211" t="s">
        <v>2383</v>
      </c>
      <c r="AD664" s="213"/>
    </row>
    <row r="665" spans="1:30" s="211" customFormat="1" x14ac:dyDescent="0.25">
      <c r="A665" s="211" t="s">
        <v>161</v>
      </c>
      <c r="B665" s="211">
        <v>96</v>
      </c>
      <c r="C665" s="211" t="s">
        <v>253</v>
      </c>
      <c r="D665" s="211">
        <v>210196095</v>
      </c>
      <c r="E665" s="211">
        <v>1040</v>
      </c>
      <c r="F665" s="211">
        <v>1211</v>
      </c>
      <c r="G665" s="211">
        <v>1004</v>
      </c>
      <c r="I665" s="211" t="s">
        <v>890</v>
      </c>
      <c r="J665" s="212" t="s">
        <v>841</v>
      </c>
      <c r="K665" s="211" t="s">
        <v>842</v>
      </c>
      <c r="L665" s="211" t="s">
        <v>3896</v>
      </c>
      <c r="AD665" s="213"/>
    </row>
    <row r="666" spans="1:30" s="211" customFormat="1" x14ac:dyDescent="0.25">
      <c r="A666" s="211" t="s">
        <v>161</v>
      </c>
      <c r="B666" s="211">
        <v>96</v>
      </c>
      <c r="C666" s="211" t="s">
        <v>253</v>
      </c>
      <c r="D666" s="211">
        <v>210222038</v>
      </c>
      <c r="E666" s="211">
        <v>1060</v>
      </c>
      <c r="F666" s="211">
        <v>1242</v>
      </c>
      <c r="G666" s="211">
        <v>1004</v>
      </c>
      <c r="I666" s="211" t="s">
        <v>882</v>
      </c>
      <c r="J666" s="212" t="s">
        <v>841</v>
      </c>
      <c r="K666" s="211" t="s">
        <v>353</v>
      </c>
      <c r="L666" s="211" t="s">
        <v>5807</v>
      </c>
      <c r="AD666" s="213"/>
    </row>
    <row r="667" spans="1:30" s="211" customFormat="1" x14ac:dyDescent="0.25">
      <c r="A667" s="211" t="s">
        <v>161</v>
      </c>
      <c r="B667" s="211">
        <v>96</v>
      </c>
      <c r="C667" s="211" t="s">
        <v>253</v>
      </c>
      <c r="D667" s="211">
        <v>210222040</v>
      </c>
      <c r="E667" s="211">
        <v>1020</v>
      </c>
      <c r="F667" s="211">
        <v>1122</v>
      </c>
      <c r="G667" s="211">
        <v>1004</v>
      </c>
      <c r="I667" s="211" t="s">
        <v>882</v>
      </c>
      <c r="J667" s="212" t="s">
        <v>841</v>
      </c>
      <c r="K667" s="211" t="s">
        <v>353</v>
      </c>
      <c r="L667" s="211" t="s">
        <v>5611</v>
      </c>
      <c r="AD667" s="213"/>
    </row>
    <row r="668" spans="1:30" s="211" customFormat="1" x14ac:dyDescent="0.25">
      <c r="A668" s="211" t="s">
        <v>161</v>
      </c>
      <c r="B668" s="211">
        <v>96</v>
      </c>
      <c r="C668" s="211" t="s">
        <v>253</v>
      </c>
      <c r="D668" s="211">
        <v>210222188</v>
      </c>
      <c r="E668" s="211">
        <v>1020</v>
      </c>
      <c r="F668" s="211">
        <v>1122</v>
      </c>
      <c r="G668" s="211">
        <v>1004</v>
      </c>
      <c r="I668" s="211" t="s">
        <v>2717</v>
      </c>
      <c r="J668" s="212" t="s">
        <v>841</v>
      </c>
      <c r="K668" s="211" t="s">
        <v>355</v>
      </c>
      <c r="L668" s="211" t="s">
        <v>5359</v>
      </c>
      <c r="AD668" s="213"/>
    </row>
    <row r="669" spans="1:30" s="211" customFormat="1" x14ac:dyDescent="0.25">
      <c r="A669" s="211" t="s">
        <v>161</v>
      </c>
      <c r="B669" s="211">
        <v>96</v>
      </c>
      <c r="C669" s="211" t="s">
        <v>253</v>
      </c>
      <c r="D669" s="211">
        <v>210222190</v>
      </c>
      <c r="E669" s="211">
        <v>1020</v>
      </c>
      <c r="F669" s="211">
        <v>1122</v>
      </c>
      <c r="G669" s="211">
        <v>1004</v>
      </c>
      <c r="I669" s="211" t="s">
        <v>882</v>
      </c>
      <c r="J669" s="212" t="s">
        <v>841</v>
      </c>
      <c r="K669" s="211" t="s">
        <v>353</v>
      </c>
      <c r="L669" s="211" t="s">
        <v>5361</v>
      </c>
      <c r="AD669" s="213"/>
    </row>
    <row r="670" spans="1:30" s="211" customFormat="1" x14ac:dyDescent="0.25">
      <c r="A670" s="211" t="s">
        <v>161</v>
      </c>
      <c r="B670" s="211">
        <v>96</v>
      </c>
      <c r="C670" s="211" t="s">
        <v>253</v>
      </c>
      <c r="D670" s="211">
        <v>210222191</v>
      </c>
      <c r="E670" s="211">
        <v>1020</v>
      </c>
      <c r="F670" s="211">
        <v>1122</v>
      </c>
      <c r="G670" s="211">
        <v>1004</v>
      </c>
      <c r="I670" s="211" t="s">
        <v>882</v>
      </c>
      <c r="J670" s="212" t="s">
        <v>841</v>
      </c>
      <c r="K670" s="211" t="s">
        <v>353</v>
      </c>
      <c r="L670" s="211" t="s">
        <v>5362</v>
      </c>
      <c r="AD670" s="213"/>
    </row>
    <row r="671" spans="1:30" s="211" customFormat="1" x14ac:dyDescent="0.25">
      <c r="A671" s="211" t="s">
        <v>161</v>
      </c>
      <c r="B671" s="211">
        <v>96</v>
      </c>
      <c r="C671" s="211" t="s">
        <v>253</v>
      </c>
      <c r="D671" s="211">
        <v>210222192</v>
      </c>
      <c r="E671" s="211">
        <v>1020</v>
      </c>
      <c r="F671" s="211">
        <v>1122</v>
      </c>
      <c r="G671" s="211">
        <v>1004</v>
      </c>
      <c r="I671" s="211" t="s">
        <v>2718</v>
      </c>
      <c r="J671" s="212" t="s">
        <v>841</v>
      </c>
      <c r="K671" s="211" t="s">
        <v>355</v>
      </c>
      <c r="L671" s="211" t="s">
        <v>5359</v>
      </c>
      <c r="AD671" s="213"/>
    </row>
    <row r="672" spans="1:30" s="211" customFormat="1" x14ac:dyDescent="0.25">
      <c r="A672" s="211" t="s">
        <v>161</v>
      </c>
      <c r="B672" s="211">
        <v>96</v>
      </c>
      <c r="C672" s="211" t="s">
        <v>253</v>
      </c>
      <c r="D672" s="211">
        <v>210222759</v>
      </c>
      <c r="E672" s="211">
        <v>1060</v>
      </c>
      <c r="F672" s="211">
        <v>1252</v>
      </c>
      <c r="G672" s="211">
        <v>1004</v>
      </c>
      <c r="I672" s="211" t="s">
        <v>891</v>
      </c>
      <c r="J672" s="212" t="s">
        <v>841</v>
      </c>
      <c r="K672" s="211" t="s">
        <v>353</v>
      </c>
      <c r="L672" s="211" t="s">
        <v>2163</v>
      </c>
      <c r="AD672" s="213"/>
    </row>
    <row r="673" spans="1:30" s="211" customFormat="1" x14ac:dyDescent="0.25">
      <c r="A673" s="211" t="s">
        <v>161</v>
      </c>
      <c r="B673" s="211">
        <v>96</v>
      </c>
      <c r="C673" s="211" t="s">
        <v>253</v>
      </c>
      <c r="D673" s="211">
        <v>210260420</v>
      </c>
      <c r="E673" s="211">
        <v>1060</v>
      </c>
      <c r="F673" s="211">
        <v>1274</v>
      </c>
      <c r="G673" s="211">
        <v>1004</v>
      </c>
      <c r="I673" s="211" t="s">
        <v>4196</v>
      </c>
      <c r="J673" s="212" t="s">
        <v>841</v>
      </c>
      <c r="K673" s="211" t="s">
        <v>353</v>
      </c>
      <c r="L673" s="211" t="s">
        <v>4205</v>
      </c>
      <c r="AD673" s="213"/>
    </row>
    <row r="674" spans="1:30" s="211" customFormat="1" x14ac:dyDescent="0.25">
      <c r="A674" s="211" t="s">
        <v>161</v>
      </c>
      <c r="B674" s="211">
        <v>96</v>
      </c>
      <c r="C674" s="211" t="s">
        <v>253</v>
      </c>
      <c r="D674" s="211">
        <v>210260560</v>
      </c>
      <c r="E674" s="211">
        <v>1060</v>
      </c>
      <c r="F674" s="211">
        <v>1274</v>
      </c>
      <c r="G674" s="211">
        <v>1004</v>
      </c>
      <c r="I674" s="211" t="s">
        <v>892</v>
      </c>
      <c r="J674" s="212" t="s">
        <v>841</v>
      </c>
      <c r="K674" s="211" t="s">
        <v>353</v>
      </c>
      <c r="L674" s="211" t="s">
        <v>2164</v>
      </c>
      <c r="AD674" s="213"/>
    </row>
    <row r="675" spans="1:30" s="211" customFormat="1" x14ac:dyDescent="0.25">
      <c r="A675" s="211" t="s">
        <v>161</v>
      </c>
      <c r="B675" s="211">
        <v>96</v>
      </c>
      <c r="C675" s="211" t="s">
        <v>253</v>
      </c>
      <c r="D675" s="211">
        <v>210260582</v>
      </c>
      <c r="E675" s="211">
        <v>1060</v>
      </c>
      <c r="F675" s="211">
        <v>1274</v>
      </c>
      <c r="G675" s="211">
        <v>1004</v>
      </c>
      <c r="I675" s="211" t="s">
        <v>5268</v>
      </c>
      <c r="J675" s="212" t="s">
        <v>841</v>
      </c>
      <c r="K675" s="211" t="s">
        <v>353</v>
      </c>
      <c r="L675" s="211" t="s">
        <v>5289</v>
      </c>
      <c r="AD675" s="213"/>
    </row>
    <row r="676" spans="1:30" s="211" customFormat="1" x14ac:dyDescent="0.25">
      <c r="A676" s="211" t="s">
        <v>161</v>
      </c>
      <c r="B676" s="211">
        <v>96</v>
      </c>
      <c r="C676" s="211" t="s">
        <v>253</v>
      </c>
      <c r="D676" s="211">
        <v>210260590</v>
      </c>
      <c r="E676" s="211">
        <v>1060</v>
      </c>
      <c r="F676" s="211">
        <v>1274</v>
      </c>
      <c r="G676" s="211">
        <v>1004</v>
      </c>
      <c r="I676" s="211" t="s">
        <v>4197</v>
      </c>
      <c r="J676" s="212" t="s">
        <v>841</v>
      </c>
      <c r="K676" s="211" t="s">
        <v>353</v>
      </c>
      <c r="L676" s="211" t="s">
        <v>4206</v>
      </c>
      <c r="AD676" s="213"/>
    </row>
    <row r="677" spans="1:30" s="211" customFormat="1" x14ac:dyDescent="0.25">
      <c r="A677" s="211" t="s">
        <v>161</v>
      </c>
      <c r="B677" s="211">
        <v>96</v>
      </c>
      <c r="C677" s="211" t="s">
        <v>253</v>
      </c>
      <c r="D677" s="211">
        <v>210260594</v>
      </c>
      <c r="E677" s="211">
        <v>1060</v>
      </c>
      <c r="F677" s="211">
        <v>1274</v>
      </c>
      <c r="G677" s="211">
        <v>1004</v>
      </c>
      <c r="I677" s="211" t="s">
        <v>893</v>
      </c>
      <c r="J677" s="212" t="s">
        <v>841</v>
      </c>
      <c r="K677" s="211" t="s">
        <v>353</v>
      </c>
      <c r="L677" s="211" t="s">
        <v>2165</v>
      </c>
      <c r="AD677" s="213"/>
    </row>
    <row r="678" spans="1:30" s="211" customFormat="1" x14ac:dyDescent="0.25">
      <c r="A678" s="211" t="s">
        <v>161</v>
      </c>
      <c r="B678" s="211">
        <v>96</v>
      </c>
      <c r="C678" s="211" t="s">
        <v>253</v>
      </c>
      <c r="D678" s="211">
        <v>210290657</v>
      </c>
      <c r="E678" s="211">
        <v>1020</v>
      </c>
      <c r="F678" s="211">
        <v>1122</v>
      </c>
      <c r="G678" s="211">
        <v>1004</v>
      </c>
      <c r="I678" s="211" t="s">
        <v>3835</v>
      </c>
      <c r="J678" s="212" t="s">
        <v>841</v>
      </c>
      <c r="K678" s="211" t="s">
        <v>355</v>
      </c>
      <c r="L678" s="211" t="s">
        <v>4319</v>
      </c>
      <c r="AD678" s="213"/>
    </row>
    <row r="679" spans="1:30" s="211" customFormat="1" x14ac:dyDescent="0.25">
      <c r="A679" s="211" t="s">
        <v>161</v>
      </c>
      <c r="B679" s="211">
        <v>96</v>
      </c>
      <c r="C679" s="211" t="s">
        <v>253</v>
      </c>
      <c r="D679" s="211">
        <v>210290658</v>
      </c>
      <c r="E679" s="211">
        <v>1020</v>
      </c>
      <c r="F679" s="211">
        <v>1122</v>
      </c>
      <c r="G679" s="211">
        <v>1004</v>
      </c>
      <c r="I679" s="211" t="s">
        <v>3835</v>
      </c>
      <c r="J679" s="212" t="s">
        <v>841</v>
      </c>
      <c r="K679" s="211" t="s">
        <v>355</v>
      </c>
      <c r="L679" s="211" t="s">
        <v>4320</v>
      </c>
      <c r="AD679" s="213"/>
    </row>
    <row r="680" spans="1:30" s="211" customFormat="1" x14ac:dyDescent="0.25">
      <c r="A680" s="211" t="s">
        <v>161</v>
      </c>
      <c r="B680" s="211">
        <v>96</v>
      </c>
      <c r="C680" s="211" t="s">
        <v>253</v>
      </c>
      <c r="D680" s="211">
        <v>210291994</v>
      </c>
      <c r="E680" s="211">
        <v>1020</v>
      </c>
      <c r="F680" s="211">
        <v>1242</v>
      </c>
      <c r="G680" s="211">
        <v>1004</v>
      </c>
      <c r="I680" s="211" t="s">
        <v>6751</v>
      </c>
      <c r="J680" s="212" t="s">
        <v>841</v>
      </c>
      <c r="K680" s="211" t="s">
        <v>355</v>
      </c>
      <c r="L680" s="211" t="s">
        <v>6791</v>
      </c>
      <c r="AD680" s="213"/>
    </row>
    <row r="681" spans="1:30" s="211" customFormat="1" x14ac:dyDescent="0.25">
      <c r="A681" s="211" t="s">
        <v>161</v>
      </c>
      <c r="B681" s="211">
        <v>96</v>
      </c>
      <c r="C681" s="211" t="s">
        <v>253</v>
      </c>
      <c r="D681" s="211">
        <v>210291995</v>
      </c>
      <c r="E681" s="211">
        <v>1080</v>
      </c>
      <c r="F681" s="211">
        <v>1242</v>
      </c>
      <c r="G681" s="211">
        <v>1004</v>
      </c>
      <c r="I681" s="211" t="s">
        <v>2697</v>
      </c>
      <c r="J681" s="212" t="s">
        <v>841</v>
      </c>
      <c r="K681" s="211" t="s">
        <v>842</v>
      </c>
      <c r="L681" s="211" t="s">
        <v>2707</v>
      </c>
      <c r="AD681" s="213"/>
    </row>
    <row r="682" spans="1:30" s="211" customFormat="1" x14ac:dyDescent="0.25">
      <c r="A682" s="211" t="s">
        <v>161</v>
      </c>
      <c r="B682" s="211">
        <v>96</v>
      </c>
      <c r="C682" s="211" t="s">
        <v>253</v>
      </c>
      <c r="D682" s="211">
        <v>210298132</v>
      </c>
      <c r="E682" s="211">
        <v>1060</v>
      </c>
      <c r="F682" s="211">
        <v>1242</v>
      </c>
      <c r="G682" s="211">
        <v>1004</v>
      </c>
      <c r="I682" s="211" t="s">
        <v>5483</v>
      </c>
      <c r="J682" s="212" t="s">
        <v>841</v>
      </c>
      <c r="K682" s="211" t="s">
        <v>353</v>
      </c>
      <c r="L682" s="211" t="s">
        <v>5514</v>
      </c>
      <c r="AD682" s="213"/>
    </row>
    <row r="683" spans="1:30" s="211" customFormat="1" x14ac:dyDescent="0.25">
      <c r="A683" s="211" t="s">
        <v>161</v>
      </c>
      <c r="B683" s="211">
        <v>97</v>
      </c>
      <c r="C683" s="211" t="s">
        <v>254</v>
      </c>
      <c r="D683" s="211">
        <v>36032</v>
      </c>
      <c r="E683" s="211">
        <v>1020</v>
      </c>
      <c r="F683" s="211">
        <v>1122</v>
      </c>
      <c r="G683" s="211">
        <v>1004</v>
      </c>
      <c r="I683" s="211" t="s">
        <v>4375</v>
      </c>
      <c r="J683" s="212" t="s">
        <v>841</v>
      </c>
      <c r="K683" s="211" t="s">
        <v>355</v>
      </c>
      <c r="L683" s="211" t="s">
        <v>4390</v>
      </c>
      <c r="AD683" s="213"/>
    </row>
    <row r="684" spans="1:30" s="211" customFormat="1" x14ac:dyDescent="0.25">
      <c r="A684" s="211" t="s">
        <v>161</v>
      </c>
      <c r="B684" s="211">
        <v>97</v>
      </c>
      <c r="C684" s="211" t="s">
        <v>254</v>
      </c>
      <c r="D684" s="211">
        <v>36035</v>
      </c>
      <c r="E684" s="211">
        <v>1020</v>
      </c>
      <c r="F684" s="211">
        <v>1122</v>
      </c>
      <c r="G684" s="211">
        <v>1004</v>
      </c>
      <c r="I684" s="211" t="s">
        <v>4376</v>
      </c>
      <c r="J684" s="212" t="s">
        <v>841</v>
      </c>
      <c r="K684" s="211" t="s">
        <v>355</v>
      </c>
      <c r="L684" s="211" t="s">
        <v>4390</v>
      </c>
      <c r="AD684" s="213"/>
    </row>
    <row r="685" spans="1:30" s="211" customFormat="1" x14ac:dyDescent="0.25">
      <c r="A685" s="211" t="s">
        <v>161</v>
      </c>
      <c r="B685" s="211">
        <v>97</v>
      </c>
      <c r="C685" s="211" t="s">
        <v>254</v>
      </c>
      <c r="D685" s="211">
        <v>36042</v>
      </c>
      <c r="E685" s="211">
        <v>1020</v>
      </c>
      <c r="F685" s="211">
        <v>1122</v>
      </c>
      <c r="G685" s="211">
        <v>1004</v>
      </c>
      <c r="I685" s="211" t="s">
        <v>4377</v>
      </c>
      <c r="J685" s="212" t="s">
        <v>841</v>
      </c>
      <c r="K685" s="211" t="s">
        <v>353</v>
      </c>
      <c r="L685" s="211" t="s">
        <v>4391</v>
      </c>
      <c r="AD685" s="213"/>
    </row>
    <row r="686" spans="1:30" s="211" customFormat="1" x14ac:dyDescent="0.25">
      <c r="A686" s="211" t="s">
        <v>161</v>
      </c>
      <c r="B686" s="211">
        <v>97</v>
      </c>
      <c r="C686" s="211" t="s">
        <v>254</v>
      </c>
      <c r="D686" s="211">
        <v>36043</v>
      </c>
      <c r="E686" s="211">
        <v>1020</v>
      </c>
      <c r="F686" s="211">
        <v>1122</v>
      </c>
      <c r="G686" s="211">
        <v>1004</v>
      </c>
      <c r="I686" s="211" t="s">
        <v>4378</v>
      </c>
      <c r="J686" s="212" t="s">
        <v>841</v>
      </c>
      <c r="K686" s="211" t="s">
        <v>353</v>
      </c>
      <c r="L686" s="211" t="s">
        <v>4392</v>
      </c>
      <c r="AD686" s="213"/>
    </row>
    <row r="687" spans="1:30" s="211" customFormat="1" x14ac:dyDescent="0.25">
      <c r="A687" s="211" t="s">
        <v>161</v>
      </c>
      <c r="B687" s="211">
        <v>97</v>
      </c>
      <c r="C687" s="211" t="s">
        <v>254</v>
      </c>
      <c r="D687" s="211">
        <v>36083</v>
      </c>
      <c r="E687" s="211">
        <v>1030</v>
      </c>
      <c r="F687" s="211">
        <v>1121</v>
      </c>
      <c r="G687" s="211">
        <v>1004</v>
      </c>
      <c r="I687" s="211" t="s">
        <v>4858</v>
      </c>
      <c r="J687" s="212" t="s">
        <v>841</v>
      </c>
      <c r="K687" s="211" t="s">
        <v>355</v>
      </c>
      <c r="L687" s="211" t="s">
        <v>4873</v>
      </c>
      <c r="AD687" s="213"/>
    </row>
    <row r="688" spans="1:30" s="211" customFormat="1" x14ac:dyDescent="0.25">
      <c r="A688" s="211" t="s">
        <v>161</v>
      </c>
      <c r="B688" s="211">
        <v>97</v>
      </c>
      <c r="C688" s="211" t="s">
        <v>254</v>
      </c>
      <c r="D688" s="211">
        <v>2273133</v>
      </c>
      <c r="E688" s="211">
        <v>1060</v>
      </c>
      <c r="G688" s="211">
        <v>1004</v>
      </c>
      <c r="I688" s="211" t="s">
        <v>3505</v>
      </c>
      <c r="J688" s="212" t="s">
        <v>841</v>
      </c>
      <c r="K688" s="211" t="s">
        <v>353</v>
      </c>
      <c r="L688" s="211" t="s">
        <v>3624</v>
      </c>
      <c r="AD688" s="213"/>
    </row>
    <row r="689" spans="1:30" s="211" customFormat="1" x14ac:dyDescent="0.25">
      <c r="A689" s="211" t="s">
        <v>161</v>
      </c>
      <c r="B689" s="211">
        <v>97</v>
      </c>
      <c r="C689" s="211" t="s">
        <v>254</v>
      </c>
      <c r="D689" s="211">
        <v>2273332</v>
      </c>
      <c r="E689" s="211">
        <v>1060</v>
      </c>
      <c r="F689" s="211">
        <v>1252</v>
      </c>
      <c r="G689" s="211">
        <v>1004</v>
      </c>
      <c r="I689" s="211" t="s">
        <v>3506</v>
      </c>
      <c r="J689" s="212" t="s">
        <v>841</v>
      </c>
      <c r="K689" s="211" t="s">
        <v>842</v>
      </c>
      <c r="L689" s="211" t="s">
        <v>3705</v>
      </c>
      <c r="AD689" s="213"/>
    </row>
    <row r="690" spans="1:30" s="211" customFormat="1" x14ac:dyDescent="0.25">
      <c r="A690" s="211" t="s">
        <v>161</v>
      </c>
      <c r="B690" s="211">
        <v>97</v>
      </c>
      <c r="C690" s="211" t="s">
        <v>254</v>
      </c>
      <c r="D690" s="211">
        <v>191922799</v>
      </c>
      <c r="E690" s="211">
        <v>1080</v>
      </c>
      <c r="F690" s="211">
        <v>1242</v>
      </c>
      <c r="G690" s="211">
        <v>1004</v>
      </c>
      <c r="I690" s="211" t="s">
        <v>3507</v>
      </c>
      <c r="J690" s="212" t="s">
        <v>841</v>
      </c>
      <c r="K690" s="211" t="s">
        <v>842</v>
      </c>
      <c r="L690" s="211" t="s">
        <v>3706</v>
      </c>
      <c r="AD690" s="213"/>
    </row>
    <row r="691" spans="1:30" s="211" customFormat="1" x14ac:dyDescent="0.25">
      <c r="A691" s="211" t="s">
        <v>161</v>
      </c>
      <c r="B691" s="211">
        <v>97</v>
      </c>
      <c r="C691" s="211" t="s">
        <v>254</v>
      </c>
      <c r="D691" s="211">
        <v>191961918</v>
      </c>
      <c r="E691" s="211">
        <v>1020</v>
      </c>
      <c r="F691" s="211">
        <v>1121</v>
      </c>
      <c r="G691" s="211">
        <v>1004</v>
      </c>
      <c r="I691" s="211" t="s">
        <v>3508</v>
      </c>
      <c r="J691" s="212" t="s">
        <v>841</v>
      </c>
      <c r="K691" s="211" t="s">
        <v>842</v>
      </c>
      <c r="L691" s="211" t="s">
        <v>3707</v>
      </c>
      <c r="AD691" s="213"/>
    </row>
    <row r="692" spans="1:30" s="211" customFormat="1" x14ac:dyDescent="0.25">
      <c r="A692" s="211" t="s">
        <v>161</v>
      </c>
      <c r="B692" s="211">
        <v>97</v>
      </c>
      <c r="C692" s="211" t="s">
        <v>254</v>
      </c>
      <c r="D692" s="211">
        <v>191984377</v>
      </c>
      <c r="E692" s="211">
        <v>1060</v>
      </c>
      <c r="F692" s="211">
        <v>1274</v>
      </c>
      <c r="G692" s="211">
        <v>1004</v>
      </c>
      <c r="I692" s="211" t="s">
        <v>3509</v>
      </c>
      <c r="J692" s="212" t="s">
        <v>841</v>
      </c>
      <c r="K692" s="211" t="s">
        <v>353</v>
      </c>
      <c r="L692" s="211" t="s">
        <v>3625</v>
      </c>
      <c r="AD692" s="213"/>
    </row>
    <row r="693" spans="1:30" s="211" customFormat="1" x14ac:dyDescent="0.25">
      <c r="A693" s="211" t="s">
        <v>161</v>
      </c>
      <c r="B693" s="211">
        <v>97</v>
      </c>
      <c r="C693" s="211" t="s">
        <v>254</v>
      </c>
      <c r="D693" s="211">
        <v>191984391</v>
      </c>
      <c r="E693" s="211">
        <v>1060</v>
      </c>
      <c r="F693" s="211">
        <v>1274</v>
      </c>
      <c r="G693" s="211">
        <v>1004</v>
      </c>
      <c r="I693" s="211" t="s">
        <v>3510</v>
      </c>
      <c r="J693" s="212" t="s">
        <v>841</v>
      </c>
      <c r="K693" s="211" t="s">
        <v>353</v>
      </c>
      <c r="L693" s="211" t="s">
        <v>3626</v>
      </c>
      <c r="AD693" s="213"/>
    </row>
    <row r="694" spans="1:30" s="211" customFormat="1" x14ac:dyDescent="0.25">
      <c r="A694" s="211" t="s">
        <v>161</v>
      </c>
      <c r="B694" s="211">
        <v>97</v>
      </c>
      <c r="C694" s="211" t="s">
        <v>254</v>
      </c>
      <c r="D694" s="211">
        <v>192017780</v>
      </c>
      <c r="E694" s="211">
        <v>1060</v>
      </c>
      <c r="F694" s="211">
        <v>1252</v>
      </c>
      <c r="G694" s="211">
        <v>1003</v>
      </c>
      <c r="I694" s="211" t="s">
        <v>6421</v>
      </c>
      <c r="J694" s="212" t="s">
        <v>841</v>
      </c>
      <c r="K694" s="211" t="s">
        <v>842</v>
      </c>
      <c r="L694" s="211" t="s">
        <v>6500</v>
      </c>
      <c r="AD694" s="213"/>
    </row>
    <row r="695" spans="1:30" s="211" customFormat="1" x14ac:dyDescent="0.25">
      <c r="A695" s="211" t="s">
        <v>161</v>
      </c>
      <c r="B695" s="211">
        <v>97</v>
      </c>
      <c r="C695" s="211" t="s">
        <v>254</v>
      </c>
      <c r="D695" s="211">
        <v>210088113</v>
      </c>
      <c r="E695" s="211">
        <v>1060</v>
      </c>
      <c r="F695" s="211">
        <v>1274</v>
      </c>
      <c r="G695" s="211">
        <v>1004</v>
      </c>
      <c r="I695" s="211" t="s">
        <v>3506</v>
      </c>
      <c r="J695" s="212" t="s">
        <v>841</v>
      </c>
      <c r="K695" s="211" t="s">
        <v>842</v>
      </c>
      <c r="L695" s="211" t="s">
        <v>3705</v>
      </c>
      <c r="AD695" s="213"/>
    </row>
    <row r="696" spans="1:30" s="211" customFormat="1" x14ac:dyDescent="0.25">
      <c r="A696" s="211" t="s">
        <v>161</v>
      </c>
      <c r="B696" s="211">
        <v>97</v>
      </c>
      <c r="C696" s="211" t="s">
        <v>254</v>
      </c>
      <c r="D696" s="211">
        <v>210088367</v>
      </c>
      <c r="E696" s="211">
        <v>1060</v>
      </c>
      <c r="F696" s="211">
        <v>1252</v>
      </c>
      <c r="G696" s="211">
        <v>1004</v>
      </c>
      <c r="I696" s="211" t="s">
        <v>3506</v>
      </c>
      <c r="J696" s="212" t="s">
        <v>841</v>
      </c>
      <c r="K696" s="211" t="s">
        <v>842</v>
      </c>
      <c r="L696" s="211" t="s">
        <v>3705</v>
      </c>
      <c r="AD696" s="213"/>
    </row>
    <row r="697" spans="1:30" s="211" customFormat="1" x14ac:dyDescent="0.25">
      <c r="A697" s="211" t="s">
        <v>161</v>
      </c>
      <c r="B697" s="211">
        <v>97</v>
      </c>
      <c r="C697" s="211" t="s">
        <v>254</v>
      </c>
      <c r="D697" s="211">
        <v>210088379</v>
      </c>
      <c r="E697" s="211">
        <v>1060</v>
      </c>
      <c r="F697" s="211">
        <v>1252</v>
      </c>
      <c r="G697" s="211">
        <v>1004</v>
      </c>
      <c r="I697" s="211" t="s">
        <v>3506</v>
      </c>
      <c r="J697" s="212" t="s">
        <v>841</v>
      </c>
      <c r="K697" s="211" t="s">
        <v>842</v>
      </c>
      <c r="L697" s="211" t="s">
        <v>3705</v>
      </c>
      <c r="AD697" s="213"/>
    </row>
    <row r="698" spans="1:30" s="211" customFormat="1" x14ac:dyDescent="0.25">
      <c r="A698" s="211" t="s">
        <v>161</v>
      </c>
      <c r="B698" s="211">
        <v>97</v>
      </c>
      <c r="C698" s="211" t="s">
        <v>254</v>
      </c>
      <c r="D698" s="211">
        <v>210088380</v>
      </c>
      <c r="E698" s="211">
        <v>1060</v>
      </c>
      <c r="F698" s="211">
        <v>1252</v>
      </c>
      <c r="G698" s="211">
        <v>1004</v>
      </c>
      <c r="I698" s="211" t="s">
        <v>3506</v>
      </c>
      <c r="J698" s="212" t="s">
        <v>841</v>
      </c>
      <c r="K698" s="211" t="s">
        <v>842</v>
      </c>
      <c r="L698" s="211" t="s">
        <v>3705</v>
      </c>
      <c r="AD698" s="213"/>
    </row>
    <row r="699" spans="1:30" s="211" customFormat="1" x14ac:dyDescent="0.25">
      <c r="A699" s="211" t="s">
        <v>161</v>
      </c>
      <c r="B699" s="211">
        <v>97</v>
      </c>
      <c r="C699" s="211" t="s">
        <v>254</v>
      </c>
      <c r="D699" s="211">
        <v>210088384</v>
      </c>
      <c r="E699" s="211">
        <v>1060</v>
      </c>
      <c r="G699" s="211">
        <v>1004</v>
      </c>
      <c r="I699" s="211" t="s">
        <v>3511</v>
      </c>
      <c r="J699" s="212" t="s">
        <v>841</v>
      </c>
      <c r="K699" s="211" t="s">
        <v>353</v>
      </c>
      <c r="L699" s="211" t="s">
        <v>3627</v>
      </c>
      <c r="AD699" s="213"/>
    </row>
    <row r="700" spans="1:30" s="211" customFormat="1" x14ac:dyDescent="0.25">
      <c r="A700" s="211" t="s">
        <v>161</v>
      </c>
      <c r="B700" s="211">
        <v>97</v>
      </c>
      <c r="C700" s="211" t="s">
        <v>254</v>
      </c>
      <c r="D700" s="211">
        <v>210184561</v>
      </c>
      <c r="E700" s="211">
        <v>1060</v>
      </c>
      <c r="F700" s="211">
        <v>1242</v>
      </c>
      <c r="G700" s="211">
        <v>1004</v>
      </c>
      <c r="I700" s="211" t="s">
        <v>3512</v>
      </c>
      <c r="J700" s="212" t="s">
        <v>841</v>
      </c>
      <c r="K700" s="211" t="s">
        <v>353</v>
      </c>
      <c r="L700" s="211" t="s">
        <v>3628</v>
      </c>
      <c r="AD700" s="213"/>
    </row>
    <row r="701" spans="1:30" s="211" customFormat="1" x14ac:dyDescent="0.25">
      <c r="A701" s="211" t="s">
        <v>161</v>
      </c>
      <c r="B701" s="211">
        <v>97</v>
      </c>
      <c r="C701" s="211" t="s">
        <v>254</v>
      </c>
      <c r="D701" s="211">
        <v>210185138</v>
      </c>
      <c r="E701" s="211">
        <v>1060</v>
      </c>
      <c r="F701" s="211">
        <v>1242</v>
      </c>
      <c r="G701" s="211">
        <v>1004</v>
      </c>
      <c r="I701" s="211" t="s">
        <v>3513</v>
      </c>
      <c r="J701" s="212" t="s">
        <v>841</v>
      </c>
      <c r="K701" s="211" t="s">
        <v>353</v>
      </c>
      <c r="L701" s="211" t="s">
        <v>3629</v>
      </c>
      <c r="AD701" s="213"/>
    </row>
    <row r="702" spans="1:30" s="211" customFormat="1" x14ac:dyDescent="0.25">
      <c r="A702" s="211" t="s">
        <v>161</v>
      </c>
      <c r="B702" s="211">
        <v>97</v>
      </c>
      <c r="C702" s="211" t="s">
        <v>254</v>
      </c>
      <c r="D702" s="211">
        <v>210185247</v>
      </c>
      <c r="E702" s="211">
        <v>1060</v>
      </c>
      <c r="F702" s="211">
        <v>1242</v>
      </c>
      <c r="G702" s="211">
        <v>1004</v>
      </c>
      <c r="I702" s="211" t="s">
        <v>3514</v>
      </c>
      <c r="J702" s="212" t="s">
        <v>841</v>
      </c>
      <c r="K702" s="211" t="s">
        <v>353</v>
      </c>
      <c r="L702" s="211" t="s">
        <v>3630</v>
      </c>
      <c r="AD702" s="213"/>
    </row>
    <row r="703" spans="1:30" s="211" customFormat="1" x14ac:dyDescent="0.25">
      <c r="A703" s="211" t="s">
        <v>161</v>
      </c>
      <c r="B703" s="211">
        <v>97</v>
      </c>
      <c r="C703" s="211" t="s">
        <v>254</v>
      </c>
      <c r="D703" s="211">
        <v>210185252</v>
      </c>
      <c r="E703" s="211">
        <v>1060</v>
      </c>
      <c r="F703" s="211">
        <v>1242</v>
      </c>
      <c r="G703" s="211">
        <v>1004</v>
      </c>
      <c r="I703" s="211" t="s">
        <v>3515</v>
      </c>
      <c r="J703" s="212" t="s">
        <v>841</v>
      </c>
      <c r="K703" s="211" t="s">
        <v>353</v>
      </c>
      <c r="L703" s="211" t="s">
        <v>3631</v>
      </c>
      <c r="AD703" s="213"/>
    </row>
    <row r="704" spans="1:30" s="211" customFormat="1" x14ac:dyDescent="0.25">
      <c r="A704" s="211" t="s">
        <v>161</v>
      </c>
      <c r="B704" s="211">
        <v>97</v>
      </c>
      <c r="C704" s="211" t="s">
        <v>254</v>
      </c>
      <c r="D704" s="211">
        <v>210188794</v>
      </c>
      <c r="E704" s="211">
        <v>1060</v>
      </c>
      <c r="F704" s="211">
        <v>1242</v>
      </c>
      <c r="G704" s="211">
        <v>1004</v>
      </c>
      <c r="I704" s="211" t="s">
        <v>3516</v>
      </c>
      <c r="J704" s="212" t="s">
        <v>841</v>
      </c>
      <c r="K704" s="211" t="s">
        <v>842</v>
      </c>
      <c r="L704" s="211" t="s">
        <v>3708</v>
      </c>
      <c r="AD704" s="213"/>
    </row>
    <row r="705" spans="1:30" s="211" customFormat="1" x14ac:dyDescent="0.25">
      <c r="A705" s="211" t="s">
        <v>161</v>
      </c>
      <c r="B705" s="211">
        <v>97</v>
      </c>
      <c r="C705" s="211" t="s">
        <v>254</v>
      </c>
      <c r="D705" s="211">
        <v>210190043</v>
      </c>
      <c r="E705" s="211">
        <v>1060</v>
      </c>
      <c r="F705" s="211">
        <v>1271</v>
      </c>
      <c r="G705" s="211">
        <v>1004</v>
      </c>
      <c r="I705" s="211" t="s">
        <v>3517</v>
      </c>
      <c r="J705" s="212" t="s">
        <v>841</v>
      </c>
      <c r="K705" s="211" t="s">
        <v>353</v>
      </c>
      <c r="L705" s="211" t="s">
        <v>3632</v>
      </c>
      <c r="AD705" s="213"/>
    </row>
    <row r="706" spans="1:30" s="211" customFormat="1" x14ac:dyDescent="0.25">
      <c r="A706" s="211" t="s">
        <v>161</v>
      </c>
      <c r="B706" s="211">
        <v>97</v>
      </c>
      <c r="C706" s="211" t="s">
        <v>254</v>
      </c>
      <c r="D706" s="211">
        <v>210194584</v>
      </c>
      <c r="E706" s="211">
        <v>1060</v>
      </c>
      <c r="F706" s="211">
        <v>1242</v>
      </c>
      <c r="G706" s="211">
        <v>1004</v>
      </c>
      <c r="I706" s="211" t="s">
        <v>3518</v>
      </c>
      <c r="J706" s="212" t="s">
        <v>841</v>
      </c>
      <c r="K706" s="211" t="s">
        <v>353</v>
      </c>
      <c r="L706" s="211" t="s">
        <v>3633</v>
      </c>
      <c r="AD706" s="213"/>
    </row>
    <row r="707" spans="1:30" s="211" customFormat="1" x14ac:dyDescent="0.25">
      <c r="A707" s="211" t="s">
        <v>161</v>
      </c>
      <c r="B707" s="211">
        <v>97</v>
      </c>
      <c r="C707" s="211" t="s">
        <v>254</v>
      </c>
      <c r="D707" s="211">
        <v>210201523</v>
      </c>
      <c r="E707" s="211">
        <v>1060</v>
      </c>
      <c r="F707" s="211">
        <v>1274</v>
      </c>
      <c r="G707" s="211">
        <v>1004</v>
      </c>
      <c r="I707" s="211" t="s">
        <v>3519</v>
      </c>
      <c r="J707" s="212" t="s">
        <v>841</v>
      </c>
      <c r="K707" s="211" t="s">
        <v>353</v>
      </c>
      <c r="L707" s="211" t="s">
        <v>3634</v>
      </c>
      <c r="AD707" s="213"/>
    </row>
    <row r="708" spans="1:30" s="211" customFormat="1" x14ac:dyDescent="0.25">
      <c r="A708" s="211" t="s">
        <v>161</v>
      </c>
      <c r="B708" s="211">
        <v>97</v>
      </c>
      <c r="C708" s="211" t="s">
        <v>254</v>
      </c>
      <c r="D708" s="211">
        <v>210202459</v>
      </c>
      <c r="E708" s="211">
        <v>1060</v>
      </c>
      <c r="F708" s="211">
        <v>1242</v>
      </c>
      <c r="G708" s="211">
        <v>1004</v>
      </c>
      <c r="I708" s="211" t="s">
        <v>3520</v>
      </c>
      <c r="J708" s="212" t="s">
        <v>841</v>
      </c>
      <c r="K708" s="211" t="s">
        <v>842</v>
      </c>
      <c r="L708" s="211" t="s">
        <v>3709</v>
      </c>
      <c r="AD708" s="213"/>
    </row>
    <row r="709" spans="1:30" s="211" customFormat="1" x14ac:dyDescent="0.25">
      <c r="A709" s="211" t="s">
        <v>161</v>
      </c>
      <c r="B709" s="211">
        <v>97</v>
      </c>
      <c r="C709" s="211" t="s">
        <v>254</v>
      </c>
      <c r="D709" s="211">
        <v>210214699</v>
      </c>
      <c r="E709" s="211">
        <v>1060</v>
      </c>
      <c r="F709" s="211">
        <v>1261</v>
      </c>
      <c r="G709" s="211">
        <v>1004</v>
      </c>
      <c r="I709" s="211" t="s">
        <v>4817</v>
      </c>
      <c r="J709" s="212" t="s">
        <v>841</v>
      </c>
      <c r="K709" s="211" t="s">
        <v>842</v>
      </c>
      <c r="L709" s="211" t="s">
        <v>4850</v>
      </c>
      <c r="AD709" s="213"/>
    </row>
    <row r="710" spans="1:30" s="211" customFormat="1" x14ac:dyDescent="0.25">
      <c r="A710" s="211" t="s">
        <v>161</v>
      </c>
      <c r="B710" s="211">
        <v>97</v>
      </c>
      <c r="C710" s="211" t="s">
        <v>254</v>
      </c>
      <c r="D710" s="211">
        <v>210217423</v>
      </c>
      <c r="E710" s="211">
        <v>1040</v>
      </c>
      <c r="F710" s="211">
        <v>1261</v>
      </c>
      <c r="G710" s="211">
        <v>1004</v>
      </c>
      <c r="I710" s="211" t="s">
        <v>3527</v>
      </c>
      <c r="J710" s="212" t="s">
        <v>841</v>
      </c>
      <c r="K710" s="211" t="s">
        <v>353</v>
      </c>
      <c r="L710" s="211" t="s">
        <v>5106</v>
      </c>
      <c r="AD710" s="213"/>
    </row>
    <row r="711" spans="1:30" s="211" customFormat="1" x14ac:dyDescent="0.25">
      <c r="A711" s="211" t="s">
        <v>161</v>
      </c>
      <c r="B711" s="211">
        <v>97</v>
      </c>
      <c r="C711" s="211" t="s">
        <v>254</v>
      </c>
      <c r="D711" s="211">
        <v>210222558</v>
      </c>
      <c r="E711" s="211">
        <v>1040</v>
      </c>
      <c r="F711" s="211">
        <v>1211</v>
      </c>
      <c r="G711" s="211">
        <v>1004</v>
      </c>
      <c r="I711" s="211" t="s">
        <v>3521</v>
      </c>
      <c r="J711" s="212" t="s">
        <v>841</v>
      </c>
      <c r="K711" s="211" t="s">
        <v>842</v>
      </c>
      <c r="L711" s="211" t="s">
        <v>3710</v>
      </c>
      <c r="AD711" s="213"/>
    </row>
    <row r="712" spans="1:30" s="211" customFormat="1" x14ac:dyDescent="0.25">
      <c r="A712" s="211" t="s">
        <v>161</v>
      </c>
      <c r="B712" s="211">
        <v>97</v>
      </c>
      <c r="C712" s="211" t="s">
        <v>254</v>
      </c>
      <c r="D712" s="211">
        <v>210274290</v>
      </c>
      <c r="E712" s="211">
        <v>1060</v>
      </c>
      <c r="F712" s="211">
        <v>1274</v>
      </c>
      <c r="G712" s="211">
        <v>1004</v>
      </c>
      <c r="I712" s="211" t="s">
        <v>3522</v>
      </c>
      <c r="J712" s="212" t="s">
        <v>841</v>
      </c>
      <c r="K712" s="211" t="s">
        <v>353</v>
      </c>
      <c r="L712" s="211" t="s">
        <v>3635</v>
      </c>
      <c r="AD712" s="213"/>
    </row>
    <row r="713" spans="1:30" s="211" customFormat="1" x14ac:dyDescent="0.25">
      <c r="A713" s="211" t="s">
        <v>161</v>
      </c>
      <c r="B713" s="211">
        <v>97</v>
      </c>
      <c r="C713" s="211" t="s">
        <v>254</v>
      </c>
      <c r="D713" s="211">
        <v>210274325</v>
      </c>
      <c r="E713" s="211">
        <v>1060</v>
      </c>
      <c r="F713" s="211">
        <v>1271</v>
      </c>
      <c r="G713" s="211">
        <v>1004</v>
      </c>
      <c r="I713" s="211" t="s">
        <v>3523</v>
      </c>
      <c r="J713" s="212" t="s">
        <v>841</v>
      </c>
      <c r="K713" s="211" t="s">
        <v>353</v>
      </c>
      <c r="L713" s="211" t="s">
        <v>3636</v>
      </c>
      <c r="AD713" s="213"/>
    </row>
    <row r="714" spans="1:30" s="211" customFormat="1" x14ac:dyDescent="0.25">
      <c r="A714" s="211" t="s">
        <v>161</v>
      </c>
      <c r="B714" s="211">
        <v>97</v>
      </c>
      <c r="C714" s="211" t="s">
        <v>254</v>
      </c>
      <c r="D714" s="211">
        <v>210274339</v>
      </c>
      <c r="E714" s="211">
        <v>1060</v>
      </c>
      <c r="F714" s="211">
        <v>1274</v>
      </c>
      <c r="G714" s="211">
        <v>1004</v>
      </c>
      <c r="I714" s="211" t="s">
        <v>3524</v>
      </c>
      <c r="J714" s="212" t="s">
        <v>841</v>
      </c>
      <c r="K714" s="211" t="s">
        <v>353</v>
      </c>
      <c r="L714" s="211" t="s">
        <v>3637</v>
      </c>
      <c r="AD714" s="213"/>
    </row>
    <row r="715" spans="1:30" s="211" customFormat="1" x14ac:dyDescent="0.25">
      <c r="A715" s="211" t="s">
        <v>161</v>
      </c>
      <c r="B715" s="211">
        <v>97</v>
      </c>
      <c r="C715" s="211" t="s">
        <v>254</v>
      </c>
      <c r="D715" s="211">
        <v>210274361</v>
      </c>
      <c r="E715" s="211">
        <v>1060</v>
      </c>
      <c r="F715" s="211">
        <v>1274</v>
      </c>
      <c r="G715" s="211">
        <v>1004</v>
      </c>
      <c r="I715" s="211" t="s">
        <v>894</v>
      </c>
      <c r="J715" s="212" t="s">
        <v>841</v>
      </c>
      <c r="K715" s="211" t="s">
        <v>353</v>
      </c>
      <c r="L715" s="211" t="s">
        <v>4961</v>
      </c>
      <c r="AD715" s="213"/>
    </row>
    <row r="716" spans="1:30" s="211" customFormat="1" x14ac:dyDescent="0.25">
      <c r="A716" s="211" t="s">
        <v>161</v>
      </c>
      <c r="B716" s="211">
        <v>97</v>
      </c>
      <c r="C716" s="211" t="s">
        <v>254</v>
      </c>
      <c r="D716" s="211">
        <v>210274369</v>
      </c>
      <c r="E716" s="211">
        <v>1060</v>
      </c>
      <c r="F716" s="211">
        <v>1274</v>
      </c>
      <c r="G716" s="211">
        <v>1004</v>
      </c>
      <c r="I716" s="211" t="s">
        <v>895</v>
      </c>
      <c r="J716" s="212" t="s">
        <v>841</v>
      </c>
      <c r="K716" s="211" t="s">
        <v>353</v>
      </c>
      <c r="L716" s="211" t="s">
        <v>4962</v>
      </c>
      <c r="AD716" s="213"/>
    </row>
    <row r="717" spans="1:30" s="211" customFormat="1" x14ac:dyDescent="0.25">
      <c r="A717" s="211" t="s">
        <v>161</v>
      </c>
      <c r="B717" s="211">
        <v>97</v>
      </c>
      <c r="C717" s="211" t="s">
        <v>254</v>
      </c>
      <c r="D717" s="211">
        <v>210274508</v>
      </c>
      <c r="E717" s="211">
        <v>1060</v>
      </c>
      <c r="F717" s="211">
        <v>1274</v>
      </c>
      <c r="G717" s="211">
        <v>1004</v>
      </c>
      <c r="I717" s="211" t="s">
        <v>4859</v>
      </c>
      <c r="J717" s="212" t="s">
        <v>841</v>
      </c>
      <c r="K717" s="211" t="s">
        <v>353</v>
      </c>
      <c r="L717" s="211" t="s">
        <v>4876</v>
      </c>
      <c r="AD717" s="213"/>
    </row>
    <row r="718" spans="1:30" s="211" customFormat="1" x14ac:dyDescent="0.25">
      <c r="A718" s="211" t="s">
        <v>161</v>
      </c>
      <c r="B718" s="211">
        <v>97</v>
      </c>
      <c r="C718" s="211" t="s">
        <v>254</v>
      </c>
      <c r="D718" s="211">
        <v>210274573</v>
      </c>
      <c r="E718" s="211">
        <v>1060</v>
      </c>
      <c r="F718" s="211">
        <v>1220</v>
      </c>
      <c r="G718" s="211">
        <v>1004</v>
      </c>
      <c r="I718" s="211" t="s">
        <v>3525</v>
      </c>
      <c r="J718" s="212" t="s">
        <v>841</v>
      </c>
      <c r="K718" s="211" t="s">
        <v>353</v>
      </c>
      <c r="L718" s="211" t="s">
        <v>3638</v>
      </c>
      <c r="AD718" s="213"/>
    </row>
    <row r="719" spans="1:30" s="211" customFormat="1" x14ac:dyDescent="0.25">
      <c r="A719" s="211" t="s">
        <v>161</v>
      </c>
      <c r="B719" s="211">
        <v>97</v>
      </c>
      <c r="C719" s="211" t="s">
        <v>254</v>
      </c>
      <c r="D719" s="211">
        <v>210274668</v>
      </c>
      <c r="E719" s="211">
        <v>1060</v>
      </c>
      <c r="F719" s="211">
        <v>1274</v>
      </c>
      <c r="G719" s="211">
        <v>1004</v>
      </c>
      <c r="I719" s="211" t="s">
        <v>3526</v>
      </c>
      <c r="J719" s="212" t="s">
        <v>841</v>
      </c>
      <c r="K719" s="211" t="s">
        <v>353</v>
      </c>
      <c r="L719" s="211" t="s">
        <v>3639</v>
      </c>
      <c r="AD719" s="213"/>
    </row>
    <row r="720" spans="1:30" s="211" customFormat="1" x14ac:dyDescent="0.25">
      <c r="A720" s="211" t="s">
        <v>161</v>
      </c>
      <c r="B720" s="211">
        <v>97</v>
      </c>
      <c r="C720" s="211" t="s">
        <v>254</v>
      </c>
      <c r="D720" s="211">
        <v>210274670</v>
      </c>
      <c r="E720" s="211">
        <v>1060</v>
      </c>
      <c r="F720" s="211">
        <v>1274</v>
      </c>
      <c r="G720" s="211">
        <v>1004</v>
      </c>
      <c r="I720" s="211" t="s">
        <v>4379</v>
      </c>
      <c r="J720" s="212" t="s">
        <v>841</v>
      </c>
      <c r="K720" s="211" t="s">
        <v>353</v>
      </c>
      <c r="L720" s="211" t="s">
        <v>4393</v>
      </c>
      <c r="AD720" s="213"/>
    </row>
    <row r="721" spans="1:30" s="211" customFormat="1" x14ac:dyDescent="0.25">
      <c r="A721" s="211" t="s">
        <v>161</v>
      </c>
      <c r="B721" s="211">
        <v>97</v>
      </c>
      <c r="C721" s="211" t="s">
        <v>254</v>
      </c>
      <c r="D721" s="211">
        <v>210274702</v>
      </c>
      <c r="E721" s="211">
        <v>1060</v>
      </c>
      <c r="F721" s="211">
        <v>1274</v>
      </c>
      <c r="G721" s="211">
        <v>1004</v>
      </c>
      <c r="I721" s="211" t="s">
        <v>3527</v>
      </c>
      <c r="J721" s="212" t="s">
        <v>841</v>
      </c>
      <c r="K721" s="211" t="s">
        <v>353</v>
      </c>
      <c r="L721" s="211" t="s">
        <v>3640</v>
      </c>
      <c r="AD721" s="213"/>
    </row>
    <row r="722" spans="1:30" s="211" customFormat="1" x14ac:dyDescent="0.25">
      <c r="A722" s="211" t="s">
        <v>161</v>
      </c>
      <c r="B722" s="211">
        <v>97</v>
      </c>
      <c r="C722" s="211" t="s">
        <v>254</v>
      </c>
      <c r="D722" s="211">
        <v>210274763</v>
      </c>
      <c r="E722" s="211">
        <v>1060</v>
      </c>
      <c r="F722" s="211">
        <v>1274</v>
      </c>
      <c r="G722" s="211">
        <v>1004</v>
      </c>
      <c r="I722" s="211" t="s">
        <v>3528</v>
      </c>
      <c r="J722" s="212" t="s">
        <v>841</v>
      </c>
      <c r="K722" s="211" t="s">
        <v>353</v>
      </c>
      <c r="L722" s="211" t="s">
        <v>3641</v>
      </c>
      <c r="AD722" s="213"/>
    </row>
    <row r="723" spans="1:30" s="211" customFormat="1" x14ac:dyDescent="0.25">
      <c r="A723" s="211" t="s">
        <v>161</v>
      </c>
      <c r="B723" s="211">
        <v>97</v>
      </c>
      <c r="C723" s="211" t="s">
        <v>254</v>
      </c>
      <c r="D723" s="211">
        <v>210288922</v>
      </c>
      <c r="E723" s="211">
        <v>1060</v>
      </c>
      <c r="F723" s="211">
        <v>1271</v>
      </c>
      <c r="G723" s="211">
        <v>1004</v>
      </c>
      <c r="I723" s="211" t="s">
        <v>3529</v>
      </c>
      <c r="J723" s="212" t="s">
        <v>841</v>
      </c>
      <c r="K723" s="211" t="s">
        <v>353</v>
      </c>
      <c r="L723" s="211" t="s">
        <v>3642</v>
      </c>
      <c r="AD723" s="213"/>
    </row>
    <row r="724" spans="1:30" s="211" customFormat="1" x14ac:dyDescent="0.25">
      <c r="A724" s="211" t="s">
        <v>161</v>
      </c>
      <c r="B724" s="211">
        <v>97</v>
      </c>
      <c r="C724" s="211" t="s">
        <v>254</v>
      </c>
      <c r="D724" s="211">
        <v>210288923</v>
      </c>
      <c r="E724" s="211">
        <v>1060</v>
      </c>
      <c r="F724" s="211">
        <v>1271</v>
      </c>
      <c r="G724" s="211">
        <v>1004</v>
      </c>
      <c r="I724" s="211" t="s">
        <v>3529</v>
      </c>
      <c r="J724" s="212" t="s">
        <v>841</v>
      </c>
      <c r="K724" s="211" t="s">
        <v>353</v>
      </c>
      <c r="L724" s="211" t="s">
        <v>3643</v>
      </c>
      <c r="AD724" s="213"/>
    </row>
    <row r="725" spans="1:30" s="211" customFormat="1" x14ac:dyDescent="0.25">
      <c r="A725" s="211" t="s">
        <v>161</v>
      </c>
      <c r="B725" s="211">
        <v>97</v>
      </c>
      <c r="C725" s="211" t="s">
        <v>254</v>
      </c>
      <c r="D725" s="211">
        <v>210295326</v>
      </c>
      <c r="E725" s="211">
        <v>1020</v>
      </c>
      <c r="F725" s="211">
        <v>1110</v>
      </c>
      <c r="G725" s="211">
        <v>1004</v>
      </c>
      <c r="I725" s="211" t="s">
        <v>5909</v>
      </c>
      <c r="J725" s="212" t="s">
        <v>841</v>
      </c>
      <c r="K725" s="211" t="s">
        <v>353</v>
      </c>
      <c r="L725" s="211" t="s">
        <v>5955</v>
      </c>
      <c r="AD725" s="213"/>
    </row>
    <row r="726" spans="1:30" s="211" customFormat="1" x14ac:dyDescent="0.25">
      <c r="A726" s="211" t="s">
        <v>161</v>
      </c>
      <c r="B726" s="211">
        <v>98</v>
      </c>
      <c r="C726" s="211" t="s">
        <v>255</v>
      </c>
      <c r="D726" s="211">
        <v>191958349</v>
      </c>
      <c r="E726" s="211">
        <v>1060</v>
      </c>
      <c r="F726" s="211">
        <v>1242</v>
      </c>
      <c r="G726" s="211">
        <v>1004</v>
      </c>
      <c r="I726" s="211" t="s">
        <v>896</v>
      </c>
      <c r="J726" s="212" t="s">
        <v>841</v>
      </c>
      <c r="K726" s="211" t="s">
        <v>842</v>
      </c>
      <c r="L726" s="211" t="s">
        <v>5113</v>
      </c>
      <c r="AD726" s="213"/>
    </row>
    <row r="727" spans="1:30" s="211" customFormat="1" x14ac:dyDescent="0.25">
      <c r="A727" s="211" t="s">
        <v>161</v>
      </c>
      <c r="B727" s="211">
        <v>98</v>
      </c>
      <c r="C727" s="211" t="s">
        <v>255</v>
      </c>
      <c r="D727" s="211">
        <v>192001336</v>
      </c>
      <c r="E727" s="211">
        <v>1060</v>
      </c>
      <c r="F727" s="211">
        <v>1242</v>
      </c>
      <c r="G727" s="211">
        <v>1004</v>
      </c>
      <c r="I727" s="211" t="s">
        <v>5668</v>
      </c>
      <c r="J727" s="212" t="s">
        <v>841</v>
      </c>
      <c r="K727" s="211" t="s">
        <v>353</v>
      </c>
      <c r="L727" s="211" t="s">
        <v>5692</v>
      </c>
      <c r="AD727" s="213"/>
    </row>
    <row r="728" spans="1:30" s="211" customFormat="1" x14ac:dyDescent="0.25">
      <c r="A728" s="211" t="s">
        <v>161</v>
      </c>
      <c r="B728" s="211">
        <v>99</v>
      </c>
      <c r="C728" s="211" t="s">
        <v>256</v>
      </c>
      <c r="D728" s="211">
        <v>210201228</v>
      </c>
      <c r="E728" s="211">
        <v>1060</v>
      </c>
      <c r="G728" s="211">
        <v>1004</v>
      </c>
      <c r="I728" s="211" t="s">
        <v>3990</v>
      </c>
      <c r="J728" s="212" t="s">
        <v>841</v>
      </c>
      <c r="K728" s="211" t="s">
        <v>353</v>
      </c>
      <c r="L728" s="211" t="s">
        <v>4004</v>
      </c>
      <c r="AD728" s="213"/>
    </row>
    <row r="729" spans="1:30" s="211" customFormat="1" x14ac:dyDescent="0.25">
      <c r="A729" s="211" t="s">
        <v>161</v>
      </c>
      <c r="B729" s="211">
        <v>99</v>
      </c>
      <c r="C729" s="211" t="s">
        <v>256</v>
      </c>
      <c r="D729" s="211">
        <v>210201229</v>
      </c>
      <c r="E729" s="211">
        <v>1060</v>
      </c>
      <c r="G729" s="211">
        <v>1004</v>
      </c>
      <c r="I729" s="211" t="s">
        <v>3991</v>
      </c>
      <c r="J729" s="212" t="s">
        <v>841</v>
      </c>
      <c r="K729" s="211" t="s">
        <v>353</v>
      </c>
      <c r="L729" s="211" t="s">
        <v>4005</v>
      </c>
      <c r="AD729" s="213"/>
    </row>
    <row r="730" spans="1:30" s="211" customFormat="1" x14ac:dyDescent="0.25">
      <c r="A730" s="211" t="s">
        <v>161</v>
      </c>
      <c r="B730" s="211">
        <v>99</v>
      </c>
      <c r="C730" s="211" t="s">
        <v>256</v>
      </c>
      <c r="D730" s="211">
        <v>210201406</v>
      </c>
      <c r="E730" s="211">
        <v>1060</v>
      </c>
      <c r="F730" s="211">
        <v>1274</v>
      </c>
      <c r="G730" s="211">
        <v>1004</v>
      </c>
      <c r="I730" s="211" t="s">
        <v>4219</v>
      </c>
      <c r="J730" s="212" t="s">
        <v>841</v>
      </c>
      <c r="K730" s="211" t="s">
        <v>353</v>
      </c>
      <c r="L730" s="211" t="s">
        <v>4232</v>
      </c>
      <c r="AD730" s="213"/>
    </row>
    <row r="731" spans="1:30" s="211" customFormat="1" x14ac:dyDescent="0.25">
      <c r="A731" s="211" t="s">
        <v>161</v>
      </c>
      <c r="B731" s="211">
        <v>99</v>
      </c>
      <c r="C731" s="211" t="s">
        <v>256</v>
      </c>
      <c r="D731" s="211">
        <v>210201407</v>
      </c>
      <c r="E731" s="211">
        <v>1060</v>
      </c>
      <c r="F731" s="211">
        <v>1274</v>
      </c>
      <c r="G731" s="211">
        <v>1004</v>
      </c>
      <c r="I731" s="211" t="s">
        <v>4220</v>
      </c>
      <c r="J731" s="212" t="s">
        <v>841</v>
      </c>
      <c r="K731" s="211" t="s">
        <v>353</v>
      </c>
      <c r="L731" s="211" t="s">
        <v>4233</v>
      </c>
      <c r="AD731" s="213"/>
    </row>
    <row r="732" spans="1:30" s="211" customFormat="1" x14ac:dyDescent="0.25">
      <c r="A732" s="211" t="s">
        <v>161</v>
      </c>
      <c r="B732" s="211">
        <v>100</v>
      </c>
      <c r="C732" s="211" t="s">
        <v>257</v>
      </c>
      <c r="D732" s="211">
        <v>210237341</v>
      </c>
      <c r="E732" s="211">
        <v>1060</v>
      </c>
      <c r="F732" s="211">
        <v>1274</v>
      </c>
      <c r="G732" s="211">
        <v>1004</v>
      </c>
      <c r="I732" s="211" t="s">
        <v>6013</v>
      </c>
      <c r="J732" s="212" t="s">
        <v>841</v>
      </c>
      <c r="K732" s="211" t="s">
        <v>353</v>
      </c>
      <c r="L732" s="211" t="s">
        <v>6053</v>
      </c>
      <c r="AD732" s="213"/>
    </row>
    <row r="733" spans="1:30" s="211" customFormat="1" x14ac:dyDescent="0.25">
      <c r="A733" s="211" t="s">
        <v>161</v>
      </c>
      <c r="B733" s="211">
        <v>101</v>
      </c>
      <c r="C733" s="211" t="s">
        <v>258</v>
      </c>
      <c r="D733" s="211">
        <v>37211</v>
      </c>
      <c r="E733" s="211">
        <v>1020</v>
      </c>
      <c r="F733" s="211">
        <v>1110</v>
      </c>
      <c r="G733" s="211">
        <v>1004</v>
      </c>
      <c r="I733" s="211" t="s">
        <v>6752</v>
      </c>
      <c r="J733" s="212" t="s">
        <v>841</v>
      </c>
      <c r="K733" s="211" t="s">
        <v>355</v>
      </c>
      <c r="L733" s="211" t="s">
        <v>6792</v>
      </c>
      <c r="AD733" s="213"/>
    </row>
    <row r="734" spans="1:30" s="211" customFormat="1" x14ac:dyDescent="0.25">
      <c r="A734" s="211" t="s">
        <v>161</v>
      </c>
      <c r="B734" s="211">
        <v>101</v>
      </c>
      <c r="C734" s="211" t="s">
        <v>258</v>
      </c>
      <c r="D734" s="211">
        <v>3115767</v>
      </c>
      <c r="E734" s="211">
        <v>1020</v>
      </c>
      <c r="F734" s="211">
        <v>1274</v>
      </c>
      <c r="G734" s="211">
        <v>1004</v>
      </c>
      <c r="I734" s="211" t="s">
        <v>5581</v>
      </c>
      <c r="J734" s="212" t="s">
        <v>841</v>
      </c>
      <c r="K734" s="211" t="s">
        <v>355</v>
      </c>
      <c r="L734" s="211" t="s">
        <v>5603</v>
      </c>
      <c r="AD734" s="213"/>
    </row>
    <row r="735" spans="1:30" s="211" customFormat="1" x14ac:dyDescent="0.25">
      <c r="A735" s="211" t="s">
        <v>161</v>
      </c>
      <c r="B735" s="211">
        <v>101</v>
      </c>
      <c r="C735" s="211" t="s">
        <v>258</v>
      </c>
      <c r="D735" s="211">
        <v>192002990</v>
      </c>
      <c r="E735" s="211">
        <v>1060</v>
      </c>
      <c r="F735" s="211">
        <v>1271</v>
      </c>
      <c r="G735" s="211">
        <v>1004</v>
      </c>
      <c r="I735" s="211" t="s">
        <v>3992</v>
      </c>
      <c r="J735" s="212" t="s">
        <v>841</v>
      </c>
      <c r="K735" s="211" t="s">
        <v>353</v>
      </c>
      <c r="L735" s="211" t="s">
        <v>4006</v>
      </c>
      <c r="AD735" s="213"/>
    </row>
    <row r="736" spans="1:30" s="211" customFormat="1" x14ac:dyDescent="0.25">
      <c r="A736" s="211" t="s">
        <v>161</v>
      </c>
      <c r="B736" s="211">
        <v>101</v>
      </c>
      <c r="C736" s="211" t="s">
        <v>258</v>
      </c>
      <c r="D736" s="211">
        <v>192003576</v>
      </c>
      <c r="E736" s="211">
        <v>1060</v>
      </c>
      <c r="F736" s="211">
        <v>1271</v>
      </c>
      <c r="G736" s="211">
        <v>1004</v>
      </c>
      <c r="I736" s="211" t="s">
        <v>4029</v>
      </c>
      <c r="J736" s="212" t="s">
        <v>841</v>
      </c>
      <c r="K736" s="211" t="s">
        <v>353</v>
      </c>
      <c r="L736" s="211" t="s">
        <v>4078</v>
      </c>
      <c r="AD736" s="213"/>
    </row>
    <row r="737" spans="1:30" s="211" customFormat="1" x14ac:dyDescent="0.25">
      <c r="A737" s="211" t="s">
        <v>161</v>
      </c>
      <c r="B737" s="211">
        <v>101</v>
      </c>
      <c r="C737" s="211" t="s">
        <v>258</v>
      </c>
      <c r="D737" s="211">
        <v>192003751</v>
      </c>
      <c r="E737" s="211">
        <v>1060</v>
      </c>
      <c r="F737" s="211">
        <v>1271</v>
      </c>
      <c r="G737" s="211">
        <v>1004</v>
      </c>
      <c r="I737" s="211" t="s">
        <v>4030</v>
      </c>
      <c r="J737" s="212" t="s">
        <v>841</v>
      </c>
      <c r="K737" s="211" t="s">
        <v>353</v>
      </c>
      <c r="L737" s="211" t="s">
        <v>4079</v>
      </c>
      <c r="AD737" s="213"/>
    </row>
    <row r="738" spans="1:30" s="211" customFormat="1" x14ac:dyDescent="0.25">
      <c r="A738" s="211" t="s">
        <v>161</v>
      </c>
      <c r="B738" s="211">
        <v>101</v>
      </c>
      <c r="C738" s="211" t="s">
        <v>258</v>
      </c>
      <c r="D738" s="211">
        <v>192030719</v>
      </c>
      <c r="E738" s="211">
        <v>1060</v>
      </c>
      <c r="F738" s="211">
        <v>1271</v>
      </c>
      <c r="G738" s="211">
        <v>1004</v>
      </c>
      <c r="I738" s="211" t="s">
        <v>6753</v>
      </c>
      <c r="J738" s="212" t="s">
        <v>841</v>
      </c>
      <c r="K738" s="211" t="s">
        <v>353</v>
      </c>
      <c r="L738" s="211" t="s">
        <v>6807</v>
      </c>
      <c r="AD738" s="213"/>
    </row>
    <row r="739" spans="1:30" s="211" customFormat="1" x14ac:dyDescent="0.25">
      <c r="A739" s="211" t="s">
        <v>161</v>
      </c>
      <c r="B739" s="211">
        <v>101</v>
      </c>
      <c r="C739" s="211" t="s">
        <v>258</v>
      </c>
      <c r="D739" s="211">
        <v>192034891</v>
      </c>
      <c r="E739" s="211">
        <v>1060</v>
      </c>
      <c r="F739" s="211">
        <v>1274</v>
      </c>
      <c r="G739" s="211">
        <v>1004</v>
      </c>
      <c r="I739" s="211" t="s">
        <v>5484</v>
      </c>
      <c r="J739" s="212" t="s">
        <v>841</v>
      </c>
      <c r="K739" s="211" t="s">
        <v>353</v>
      </c>
      <c r="L739" s="211" t="s">
        <v>5515</v>
      </c>
      <c r="AD739" s="213"/>
    </row>
    <row r="740" spans="1:30" s="211" customFormat="1" x14ac:dyDescent="0.25">
      <c r="A740" s="211" t="s">
        <v>161</v>
      </c>
      <c r="B740" s="211">
        <v>101</v>
      </c>
      <c r="C740" s="211" t="s">
        <v>258</v>
      </c>
      <c r="D740" s="211">
        <v>210198798</v>
      </c>
      <c r="E740" s="211">
        <v>1060</v>
      </c>
      <c r="F740" s="211">
        <v>1261</v>
      </c>
      <c r="G740" s="211">
        <v>1004</v>
      </c>
      <c r="I740" s="211" t="s">
        <v>2843</v>
      </c>
      <c r="J740" s="212" t="s">
        <v>841</v>
      </c>
      <c r="K740" s="211" t="s">
        <v>353</v>
      </c>
      <c r="L740" s="211" t="s">
        <v>3061</v>
      </c>
      <c r="AD740" s="213"/>
    </row>
    <row r="741" spans="1:30" s="211" customFormat="1" x14ac:dyDescent="0.25">
      <c r="A741" s="211" t="s">
        <v>161</v>
      </c>
      <c r="B741" s="211">
        <v>101</v>
      </c>
      <c r="C741" s="211" t="s">
        <v>258</v>
      </c>
      <c r="D741" s="211">
        <v>210214147</v>
      </c>
      <c r="E741" s="211">
        <v>1060</v>
      </c>
      <c r="F741" s="211">
        <v>1274</v>
      </c>
      <c r="G741" s="211">
        <v>1004</v>
      </c>
      <c r="I741" s="211" t="s">
        <v>6754</v>
      </c>
      <c r="J741" s="212" t="s">
        <v>841</v>
      </c>
      <c r="K741" s="211" t="s">
        <v>353</v>
      </c>
      <c r="L741" s="211" t="s">
        <v>6808</v>
      </c>
      <c r="AD741" s="213"/>
    </row>
    <row r="742" spans="1:30" s="211" customFormat="1" x14ac:dyDescent="0.25">
      <c r="A742" s="211" t="s">
        <v>161</v>
      </c>
      <c r="B742" s="211">
        <v>101</v>
      </c>
      <c r="C742" s="211" t="s">
        <v>258</v>
      </c>
      <c r="D742" s="211">
        <v>210284421</v>
      </c>
      <c r="E742" s="211">
        <v>1060</v>
      </c>
      <c r="F742" s="211">
        <v>1252</v>
      </c>
      <c r="G742" s="211">
        <v>1004</v>
      </c>
      <c r="I742" s="211" t="s">
        <v>2844</v>
      </c>
      <c r="J742" s="212" t="s">
        <v>841</v>
      </c>
      <c r="K742" s="211" t="s">
        <v>842</v>
      </c>
      <c r="L742" s="211" t="s">
        <v>3216</v>
      </c>
      <c r="AD742" s="213"/>
    </row>
    <row r="743" spans="1:30" s="211" customFormat="1" x14ac:dyDescent="0.25">
      <c r="A743" s="211" t="s">
        <v>161</v>
      </c>
      <c r="B743" s="211">
        <v>111</v>
      </c>
      <c r="C743" s="211" t="s">
        <v>260</v>
      </c>
      <c r="D743" s="211">
        <v>191969381</v>
      </c>
      <c r="E743" s="211">
        <v>1060</v>
      </c>
      <c r="F743" s="211">
        <v>1252</v>
      </c>
      <c r="G743" s="211">
        <v>1004</v>
      </c>
      <c r="I743" s="211" t="s">
        <v>4431</v>
      </c>
      <c r="J743" s="212" t="s">
        <v>841</v>
      </c>
      <c r="K743" s="211" t="s">
        <v>353</v>
      </c>
      <c r="L743" s="211" t="s">
        <v>4445</v>
      </c>
      <c r="AD743" s="213"/>
    </row>
    <row r="744" spans="1:30" s="211" customFormat="1" x14ac:dyDescent="0.25">
      <c r="A744" s="211" t="s">
        <v>161</v>
      </c>
      <c r="B744" s="211">
        <v>111</v>
      </c>
      <c r="C744" s="211" t="s">
        <v>260</v>
      </c>
      <c r="D744" s="211">
        <v>210187415</v>
      </c>
      <c r="E744" s="211">
        <v>1060</v>
      </c>
      <c r="F744" s="211">
        <v>1274</v>
      </c>
      <c r="G744" s="211">
        <v>1004</v>
      </c>
      <c r="I744" s="211" t="s">
        <v>3530</v>
      </c>
      <c r="J744" s="212" t="s">
        <v>841</v>
      </c>
      <c r="K744" s="211" t="s">
        <v>353</v>
      </c>
      <c r="L744" s="211" t="s">
        <v>3644</v>
      </c>
      <c r="AD744" s="213"/>
    </row>
    <row r="745" spans="1:30" s="211" customFormat="1" x14ac:dyDescent="0.25">
      <c r="A745" s="211" t="s">
        <v>161</v>
      </c>
      <c r="B745" s="211">
        <v>111</v>
      </c>
      <c r="C745" s="211" t="s">
        <v>260</v>
      </c>
      <c r="D745" s="211">
        <v>210217419</v>
      </c>
      <c r="E745" s="211">
        <v>1060</v>
      </c>
      <c r="F745" s="211">
        <v>1242</v>
      </c>
      <c r="G745" s="211">
        <v>1004</v>
      </c>
      <c r="I745" s="211" t="s">
        <v>3531</v>
      </c>
      <c r="J745" s="212" t="s">
        <v>841</v>
      </c>
      <c r="K745" s="211" t="s">
        <v>353</v>
      </c>
      <c r="L745" s="211" t="s">
        <v>3645</v>
      </c>
      <c r="AD745" s="213"/>
    </row>
    <row r="746" spans="1:30" s="211" customFormat="1" x14ac:dyDescent="0.25">
      <c r="A746" s="211" t="s">
        <v>161</v>
      </c>
      <c r="B746" s="211">
        <v>111</v>
      </c>
      <c r="C746" s="211" t="s">
        <v>260</v>
      </c>
      <c r="D746" s="211">
        <v>210253937</v>
      </c>
      <c r="E746" s="211">
        <v>1060</v>
      </c>
      <c r="F746" s="211">
        <v>1271</v>
      </c>
      <c r="G746" s="211">
        <v>1004</v>
      </c>
      <c r="I746" s="211" t="s">
        <v>3532</v>
      </c>
      <c r="J746" s="212" t="s">
        <v>841</v>
      </c>
      <c r="K746" s="211" t="s">
        <v>353</v>
      </c>
      <c r="L746" s="211" t="s">
        <v>3646</v>
      </c>
      <c r="AD746" s="213"/>
    </row>
    <row r="747" spans="1:30" s="211" customFormat="1" x14ac:dyDescent="0.25">
      <c r="A747" s="211" t="s">
        <v>161</v>
      </c>
      <c r="B747" s="211">
        <v>111</v>
      </c>
      <c r="C747" s="211" t="s">
        <v>260</v>
      </c>
      <c r="D747" s="211">
        <v>210253938</v>
      </c>
      <c r="E747" s="211">
        <v>1060</v>
      </c>
      <c r="F747" s="211">
        <v>1271</v>
      </c>
      <c r="G747" s="211">
        <v>1004</v>
      </c>
      <c r="I747" s="211" t="s">
        <v>3532</v>
      </c>
      <c r="J747" s="212" t="s">
        <v>841</v>
      </c>
      <c r="K747" s="211" t="s">
        <v>353</v>
      </c>
      <c r="L747" s="211" t="s">
        <v>3647</v>
      </c>
      <c r="AD747" s="213"/>
    </row>
    <row r="748" spans="1:30" s="211" customFormat="1" x14ac:dyDescent="0.25">
      <c r="A748" s="211" t="s">
        <v>161</v>
      </c>
      <c r="B748" s="211">
        <v>111</v>
      </c>
      <c r="C748" s="211" t="s">
        <v>260</v>
      </c>
      <c r="D748" s="211">
        <v>210269972</v>
      </c>
      <c r="E748" s="211">
        <v>1060</v>
      </c>
      <c r="F748" s="211">
        <v>1274</v>
      </c>
      <c r="G748" s="211">
        <v>1004</v>
      </c>
      <c r="I748" s="211" t="s">
        <v>3533</v>
      </c>
      <c r="J748" s="212" t="s">
        <v>841</v>
      </c>
      <c r="K748" s="211" t="s">
        <v>353</v>
      </c>
      <c r="L748" s="211" t="s">
        <v>3648</v>
      </c>
      <c r="AD748" s="213"/>
    </row>
    <row r="749" spans="1:30" s="211" customFormat="1" x14ac:dyDescent="0.25">
      <c r="A749" s="211" t="s">
        <v>161</v>
      </c>
      <c r="B749" s="211">
        <v>111</v>
      </c>
      <c r="C749" s="211" t="s">
        <v>260</v>
      </c>
      <c r="D749" s="211">
        <v>210270025</v>
      </c>
      <c r="E749" s="211">
        <v>1060</v>
      </c>
      <c r="F749" s="211">
        <v>1274</v>
      </c>
      <c r="G749" s="211">
        <v>1004</v>
      </c>
      <c r="I749" s="211" t="s">
        <v>5738</v>
      </c>
      <c r="J749" s="212" t="s">
        <v>841</v>
      </c>
      <c r="K749" s="211" t="s">
        <v>353</v>
      </c>
      <c r="L749" s="211" t="s">
        <v>5768</v>
      </c>
      <c r="AD749" s="213"/>
    </row>
    <row r="750" spans="1:30" s="211" customFormat="1" x14ac:dyDescent="0.25">
      <c r="A750" s="211" t="s">
        <v>161</v>
      </c>
      <c r="B750" s="211">
        <v>111</v>
      </c>
      <c r="C750" s="211" t="s">
        <v>260</v>
      </c>
      <c r="D750" s="211">
        <v>210270031</v>
      </c>
      <c r="E750" s="211">
        <v>1060</v>
      </c>
      <c r="F750" s="211">
        <v>1274</v>
      </c>
      <c r="G750" s="211">
        <v>1004</v>
      </c>
      <c r="I750" s="211" t="s">
        <v>3534</v>
      </c>
      <c r="J750" s="212" t="s">
        <v>841</v>
      </c>
      <c r="K750" s="211" t="s">
        <v>353</v>
      </c>
      <c r="L750" s="211" t="s">
        <v>3649</v>
      </c>
      <c r="AD750" s="213"/>
    </row>
    <row r="751" spans="1:30" s="211" customFormat="1" x14ac:dyDescent="0.25">
      <c r="A751" s="211" t="s">
        <v>161</v>
      </c>
      <c r="B751" s="211">
        <v>112</v>
      </c>
      <c r="C751" s="211" t="s">
        <v>261</v>
      </c>
      <c r="D751" s="211">
        <v>39149</v>
      </c>
      <c r="E751" s="211">
        <v>1020</v>
      </c>
      <c r="F751" s="211">
        <v>1110</v>
      </c>
      <c r="G751" s="211">
        <v>1004</v>
      </c>
      <c r="I751" s="211" t="s">
        <v>3955</v>
      </c>
      <c r="J751" s="212" t="s">
        <v>841</v>
      </c>
      <c r="K751" s="211" t="s">
        <v>842</v>
      </c>
      <c r="L751" s="211" t="s">
        <v>3980</v>
      </c>
      <c r="AD751" s="213"/>
    </row>
    <row r="752" spans="1:30" s="211" customFormat="1" x14ac:dyDescent="0.25">
      <c r="A752" s="211" t="s">
        <v>161</v>
      </c>
      <c r="B752" s="211">
        <v>112</v>
      </c>
      <c r="C752" s="211" t="s">
        <v>261</v>
      </c>
      <c r="D752" s="211">
        <v>39856</v>
      </c>
      <c r="E752" s="211">
        <v>1020</v>
      </c>
      <c r="F752" s="211">
        <v>1110</v>
      </c>
      <c r="G752" s="211">
        <v>1004</v>
      </c>
      <c r="I752" s="211" t="s">
        <v>2719</v>
      </c>
      <c r="J752" s="212" t="s">
        <v>841</v>
      </c>
      <c r="K752" s="211" t="s">
        <v>355</v>
      </c>
      <c r="L752" s="211" t="s">
        <v>2731</v>
      </c>
      <c r="AD752" s="213"/>
    </row>
    <row r="753" spans="1:30" s="211" customFormat="1" x14ac:dyDescent="0.25">
      <c r="A753" s="211" t="s">
        <v>161</v>
      </c>
      <c r="B753" s="211">
        <v>112</v>
      </c>
      <c r="C753" s="211" t="s">
        <v>261</v>
      </c>
      <c r="D753" s="211">
        <v>191949717</v>
      </c>
      <c r="E753" s="211">
        <v>1020</v>
      </c>
      <c r="F753" s="211">
        <v>1110</v>
      </c>
      <c r="G753" s="211">
        <v>1004</v>
      </c>
      <c r="I753" s="211" t="s">
        <v>2033</v>
      </c>
      <c r="J753" s="212" t="s">
        <v>841</v>
      </c>
      <c r="K753" s="211" t="s">
        <v>355</v>
      </c>
      <c r="L753" s="211" t="s">
        <v>4317</v>
      </c>
      <c r="AD753" s="213"/>
    </row>
    <row r="754" spans="1:30" s="211" customFormat="1" x14ac:dyDescent="0.25">
      <c r="A754" s="211" t="s">
        <v>161</v>
      </c>
      <c r="B754" s="211">
        <v>112</v>
      </c>
      <c r="C754" s="211" t="s">
        <v>261</v>
      </c>
      <c r="D754" s="211">
        <v>191956354</v>
      </c>
      <c r="E754" s="211">
        <v>1020</v>
      </c>
      <c r="F754" s="211">
        <v>1110</v>
      </c>
      <c r="G754" s="211">
        <v>1004</v>
      </c>
      <c r="I754" s="211" t="s">
        <v>2034</v>
      </c>
      <c r="J754" s="212" t="s">
        <v>841</v>
      </c>
      <c r="K754" s="211" t="s">
        <v>355</v>
      </c>
      <c r="L754" s="211" t="s">
        <v>4317</v>
      </c>
      <c r="AD754" s="213"/>
    </row>
    <row r="755" spans="1:30" s="211" customFormat="1" x14ac:dyDescent="0.25">
      <c r="A755" s="211" t="s">
        <v>161</v>
      </c>
      <c r="B755" s="211">
        <v>112</v>
      </c>
      <c r="C755" s="211" t="s">
        <v>261</v>
      </c>
      <c r="D755" s="211">
        <v>210288355</v>
      </c>
      <c r="E755" s="211">
        <v>1060</v>
      </c>
      <c r="F755" s="211">
        <v>1271</v>
      </c>
      <c r="G755" s="211">
        <v>1004</v>
      </c>
      <c r="I755" s="211" t="s">
        <v>5826</v>
      </c>
      <c r="J755" s="212" t="s">
        <v>841</v>
      </c>
      <c r="K755" s="211" t="s">
        <v>353</v>
      </c>
      <c r="L755" s="211" t="s">
        <v>5866</v>
      </c>
      <c r="AD755" s="213"/>
    </row>
    <row r="756" spans="1:30" s="211" customFormat="1" x14ac:dyDescent="0.25">
      <c r="A756" s="211" t="s">
        <v>161</v>
      </c>
      <c r="B756" s="211">
        <v>112</v>
      </c>
      <c r="C756" s="211" t="s">
        <v>261</v>
      </c>
      <c r="D756" s="211">
        <v>210288356</v>
      </c>
      <c r="E756" s="211">
        <v>1060</v>
      </c>
      <c r="F756" s="211">
        <v>1110</v>
      </c>
      <c r="G756" s="211">
        <v>1004</v>
      </c>
      <c r="I756" s="211" t="s">
        <v>2720</v>
      </c>
      <c r="J756" s="212" t="s">
        <v>841</v>
      </c>
      <c r="K756" s="211" t="s">
        <v>355</v>
      </c>
      <c r="L756" s="211" t="s">
        <v>2731</v>
      </c>
      <c r="AD756" s="213"/>
    </row>
    <row r="757" spans="1:30" s="211" customFormat="1" x14ac:dyDescent="0.25">
      <c r="A757" s="211" t="s">
        <v>161</v>
      </c>
      <c r="B757" s="211">
        <v>112</v>
      </c>
      <c r="C757" s="211" t="s">
        <v>261</v>
      </c>
      <c r="D757" s="211">
        <v>210288427</v>
      </c>
      <c r="E757" s="211">
        <v>1060</v>
      </c>
      <c r="F757" s="211">
        <v>1274</v>
      </c>
      <c r="G757" s="211">
        <v>1004</v>
      </c>
      <c r="I757" s="211" t="s">
        <v>2845</v>
      </c>
      <c r="J757" s="212" t="s">
        <v>841</v>
      </c>
      <c r="K757" s="211" t="s">
        <v>353</v>
      </c>
      <c r="L757" s="211" t="s">
        <v>3062</v>
      </c>
      <c r="AD757" s="213"/>
    </row>
    <row r="758" spans="1:30" s="211" customFormat="1" x14ac:dyDescent="0.25">
      <c r="A758" s="211" t="s">
        <v>161</v>
      </c>
      <c r="B758" s="211">
        <v>112</v>
      </c>
      <c r="C758" s="211" t="s">
        <v>261</v>
      </c>
      <c r="D758" s="211">
        <v>210288438</v>
      </c>
      <c r="E758" s="211">
        <v>1060</v>
      </c>
      <c r="F758" s="211">
        <v>1274</v>
      </c>
      <c r="G758" s="211">
        <v>1004</v>
      </c>
      <c r="I758" s="211" t="s">
        <v>2846</v>
      </c>
      <c r="J758" s="212" t="s">
        <v>841</v>
      </c>
      <c r="K758" s="211" t="s">
        <v>353</v>
      </c>
      <c r="L758" s="211" t="s">
        <v>3063</v>
      </c>
      <c r="AD758" s="213"/>
    </row>
    <row r="759" spans="1:30" s="211" customFormat="1" x14ac:dyDescent="0.25">
      <c r="A759" s="211" t="s">
        <v>161</v>
      </c>
      <c r="B759" s="211">
        <v>112</v>
      </c>
      <c r="C759" s="211" t="s">
        <v>261</v>
      </c>
      <c r="D759" s="211">
        <v>210288520</v>
      </c>
      <c r="E759" s="211">
        <v>1060</v>
      </c>
      <c r="F759" s="211">
        <v>1274</v>
      </c>
      <c r="G759" s="211">
        <v>1004</v>
      </c>
      <c r="I759" s="211" t="s">
        <v>2847</v>
      </c>
      <c r="J759" s="212" t="s">
        <v>841</v>
      </c>
      <c r="K759" s="211" t="s">
        <v>353</v>
      </c>
      <c r="L759" s="211" t="s">
        <v>3064</v>
      </c>
      <c r="AD759" s="213"/>
    </row>
    <row r="760" spans="1:30" s="211" customFormat="1" x14ac:dyDescent="0.25">
      <c r="A760" s="211" t="s">
        <v>161</v>
      </c>
      <c r="B760" s="211">
        <v>112</v>
      </c>
      <c r="C760" s="211" t="s">
        <v>261</v>
      </c>
      <c r="D760" s="211">
        <v>210288573</v>
      </c>
      <c r="E760" s="211">
        <v>1060</v>
      </c>
      <c r="F760" s="211">
        <v>1274</v>
      </c>
      <c r="G760" s="211">
        <v>1004</v>
      </c>
      <c r="I760" s="211" t="s">
        <v>2848</v>
      </c>
      <c r="J760" s="212" t="s">
        <v>841</v>
      </c>
      <c r="K760" s="211" t="s">
        <v>353</v>
      </c>
      <c r="L760" s="211" t="s">
        <v>3065</v>
      </c>
      <c r="AD760" s="213"/>
    </row>
    <row r="761" spans="1:30" s="211" customFormat="1" x14ac:dyDescent="0.25">
      <c r="A761" s="211" t="s">
        <v>161</v>
      </c>
      <c r="B761" s="211">
        <v>112</v>
      </c>
      <c r="C761" s="211" t="s">
        <v>261</v>
      </c>
      <c r="D761" s="211">
        <v>210292786</v>
      </c>
      <c r="E761" s="211">
        <v>1040</v>
      </c>
      <c r="F761" s="211">
        <v>1251</v>
      </c>
      <c r="G761" s="211">
        <v>1004</v>
      </c>
      <c r="I761" s="211" t="s">
        <v>3836</v>
      </c>
      <c r="J761" s="212" t="s">
        <v>841</v>
      </c>
      <c r="K761" s="211" t="s">
        <v>353</v>
      </c>
      <c r="L761" s="211" t="s">
        <v>3850</v>
      </c>
      <c r="AD761" s="213"/>
    </row>
    <row r="762" spans="1:30" s="211" customFormat="1" x14ac:dyDescent="0.25">
      <c r="A762" s="211" t="s">
        <v>161</v>
      </c>
      <c r="B762" s="211">
        <v>112</v>
      </c>
      <c r="C762" s="211" t="s">
        <v>261</v>
      </c>
      <c r="D762" s="211">
        <v>210292803</v>
      </c>
      <c r="E762" s="211">
        <v>1020</v>
      </c>
      <c r="F762" s="211">
        <v>1122</v>
      </c>
      <c r="G762" s="211">
        <v>1004</v>
      </c>
      <c r="I762" s="211" t="s">
        <v>3535</v>
      </c>
      <c r="J762" s="212" t="s">
        <v>841</v>
      </c>
      <c r="K762" s="211" t="s">
        <v>353</v>
      </c>
      <c r="L762" s="211" t="s">
        <v>3650</v>
      </c>
      <c r="AD762" s="213"/>
    </row>
    <row r="763" spans="1:30" s="211" customFormat="1" x14ac:dyDescent="0.25">
      <c r="A763" s="211" t="s">
        <v>161</v>
      </c>
      <c r="B763" s="211">
        <v>112</v>
      </c>
      <c r="C763" s="211" t="s">
        <v>261</v>
      </c>
      <c r="D763" s="211">
        <v>210292804</v>
      </c>
      <c r="E763" s="211">
        <v>1020</v>
      </c>
      <c r="F763" s="211">
        <v>1122</v>
      </c>
      <c r="G763" s="211">
        <v>1004</v>
      </c>
      <c r="I763" s="211" t="s">
        <v>3536</v>
      </c>
      <c r="J763" s="212" t="s">
        <v>841</v>
      </c>
      <c r="K763" s="211" t="s">
        <v>353</v>
      </c>
      <c r="L763" s="211" t="s">
        <v>3651</v>
      </c>
      <c r="AD763" s="213"/>
    </row>
    <row r="764" spans="1:30" s="211" customFormat="1" x14ac:dyDescent="0.25">
      <c r="A764" s="211" t="s">
        <v>161</v>
      </c>
      <c r="B764" s="211">
        <v>112</v>
      </c>
      <c r="C764" s="211" t="s">
        <v>261</v>
      </c>
      <c r="D764" s="211">
        <v>210292813</v>
      </c>
      <c r="E764" s="211">
        <v>1020</v>
      </c>
      <c r="F764" s="211">
        <v>1122</v>
      </c>
      <c r="G764" s="211">
        <v>1004</v>
      </c>
      <c r="I764" s="211" t="s">
        <v>3537</v>
      </c>
      <c r="J764" s="212" t="s">
        <v>841</v>
      </c>
      <c r="K764" s="211" t="s">
        <v>353</v>
      </c>
      <c r="L764" s="211" t="s">
        <v>3652</v>
      </c>
      <c r="AD764" s="213"/>
    </row>
    <row r="765" spans="1:30" s="211" customFormat="1" x14ac:dyDescent="0.25">
      <c r="A765" s="211" t="s">
        <v>161</v>
      </c>
      <c r="B765" s="211">
        <v>112</v>
      </c>
      <c r="C765" s="211" t="s">
        <v>261</v>
      </c>
      <c r="D765" s="211">
        <v>210292814</v>
      </c>
      <c r="E765" s="211">
        <v>1020</v>
      </c>
      <c r="F765" s="211">
        <v>1122</v>
      </c>
      <c r="G765" s="211">
        <v>1004</v>
      </c>
      <c r="I765" s="211" t="s">
        <v>3538</v>
      </c>
      <c r="J765" s="212" t="s">
        <v>841</v>
      </c>
      <c r="K765" s="211" t="s">
        <v>353</v>
      </c>
      <c r="L765" s="211" t="s">
        <v>3653</v>
      </c>
      <c r="AD765" s="213"/>
    </row>
    <row r="766" spans="1:30" s="211" customFormat="1" x14ac:dyDescent="0.25">
      <c r="A766" s="211" t="s">
        <v>161</v>
      </c>
      <c r="B766" s="211">
        <v>112</v>
      </c>
      <c r="C766" s="211" t="s">
        <v>261</v>
      </c>
      <c r="D766" s="211">
        <v>210292815</v>
      </c>
      <c r="E766" s="211">
        <v>1020</v>
      </c>
      <c r="F766" s="211">
        <v>1122</v>
      </c>
      <c r="G766" s="211">
        <v>1004</v>
      </c>
      <c r="I766" s="211" t="s">
        <v>3539</v>
      </c>
      <c r="J766" s="212" t="s">
        <v>841</v>
      </c>
      <c r="K766" s="211" t="s">
        <v>353</v>
      </c>
      <c r="L766" s="211" t="s">
        <v>3654</v>
      </c>
      <c r="AD766" s="213"/>
    </row>
    <row r="767" spans="1:30" s="211" customFormat="1" x14ac:dyDescent="0.25">
      <c r="A767" s="211" t="s">
        <v>161</v>
      </c>
      <c r="B767" s="211">
        <v>112</v>
      </c>
      <c r="C767" s="211" t="s">
        <v>261</v>
      </c>
      <c r="D767" s="211">
        <v>210292816</v>
      </c>
      <c r="E767" s="211">
        <v>1020</v>
      </c>
      <c r="F767" s="211">
        <v>1122</v>
      </c>
      <c r="G767" s="211">
        <v>1004</v>
      </c>
      <c r="I767" s="211" t="s">
        <v>3540</v>
      </c>
      <c r="J767" s="212" t="s">
        <v>841</v>
      </c>
      <c r="K767" s="211" t="s">
        <v>353</v>
      </c>
      <c r="L767" s="211" t="s">
        <v>3655</v>
      </c>
      <c r="AD767" s="213"/>
    </row>
    <row r="768" spans="1:30" s="211" customFormat="1" x14ac:dyDescent="0.25">
      <c r="A768" s="211" t="s">
        <v>161</v>
      </c>
      <c r="B768" s="211">
        <v>112</v>
      </c>
      <c r="C768" s="211" t="s">
        <v>261</v>
      </c>
      <c r="D768" s="211">
        <v>210294308</v>
      </c>
      <c r="E768" s="211">
        <v>1060</v>
      </c>
      <c r="F768" s="211">
        <v>1274</v>
      </c>
      <c r="G768" s="211">
        <v>1004</v>
      </c>
      <c r="I768" s="211" t="s">
        <v>6360</v>
      </c>
      <c r="J768" s="212" t="s">
        <v>841</v>
      </c>
      <c r="K768" s="211" t="s">
        <v>842</v>
      </c>
      <c r="L768" s="211" t="s">
        <v>6401</v>
      </c>
      <c r="AD768" s="213"/>
    </row>
    <row r="769" spans="1:30" s="211" customFormat="1" x14ac:dyDescent="0.25">
      <c r="A769" s="211" t="s">
        <v>161</v>
      </c>
      <c r="B769" s="211">
        <v>112</v>
      </c>
      <c r="C769" s="211" t="s">
        <v>261</v>
      </c>
      <c r="D769" s="211">
        <v>210295234</v>
      </c>
      <c r="E769" s="211">
        <v>1040</v>
      </c>
      <c r="F769" s="211">
        <v>1264</v>
      </c>
      <c r="G769" s="211">
        <v>1004</v>
      </c>
      <c r="I769" s="211" t="s">
        <v>2721</v>
      </c>
      <c r="J769" s="212" t="s">
        <v>841</v>
      </c>
      <c r="K769" s="211" t="s">
        <v>355</v>
      </c>
      <c r="L769" s="211" t="s">
        <v>2732</v>
      </c>
      <c r="AD769" s="213"/>
    </row>
    <row r="770" spans="1:30" s="211" customFormat="1" x14ac:dyDescent="0.25">
      <c r="A770" s="211" t="s">
        <v>161</v>
      </c>
      <c r="B770" s="211">
        <v>112</v>
      </c>
      <c r="C770" s="211" t="s">
        <v>261</v>
      </c>
      <c r="D770" s="211">
        <v>210295235</v>
      </c>
      <c r="E770" s="211">
        <v>1040</v>
      </c>
      <c r="F770" s="211">
        <v>1264</v>
      </c>
      <c r="G770" s="211">
        <v>1004</v>
      </c>
      <c r="I770" s="211" t="s">
        <v>2722</v>
      </c>
      <c r="J770" s="212" t="s">
        <v>841</v>
      </c>
      <c r="K770" s="211" t="s">
        <v>355</v>
      </c>
      <c r="L770" s="211" t="s">
        <v>2732</v>
      </c>
      <c r="AD770" s="213"/>
    </row>
    <row r="771" spans="1:30" s="211" customFormat="1" x14ac:dyDescent="0.25">
      <c r="A771" s="211" t="s">
        <v>161</v>
      </c>
      <c r="B771" s="211">
        <v>113</v>
      </c>
      <c r="C771" s="211" t="s">
        <v>262</v>
      </c>
      <c r="D771" s="211">
        <v>191999175</v>
      </c>
      <c r="E771" s="211">
        <v>1060</v>
      </c>
      <c r="F771" s="211">
        <v>1274</v>
      </c>
      <c r="G771" s="211">
        <v>1004</v>
      </c>
      <c r="I771" s="211" t="s">
        <v>3729</v>
      </c>
      <c r="J771" s="212" t="s">
        <v>841</v>
      </c>
      <c r="K771" s="211" t="s">
        <v>353</v>
      </c>
      <c r="L771" s="211" t="s">
        <v>3786</v>
      </c>
      <c r="AD771" s="213"/>
    </row>
    <row r="772" spans="1:30" s="211" customFormat="1" x14ac:dyDescent="0.25">
      <c r="A772" s="211" t="s">
        <v>161</v>
      </c>
      <c r="B772" s="211">
        <v>113</v>
      </c>
      <c r="C772" s="211" t="s">
        <v>262</v>
      </c>
      <c r="D772" s="211">
        <v>192031457</v>
      </c>
      <c r="E772" s="211">
        <v>1060</v>
      </c>
      <c r="F772" s="211">
        <v>1271</v>
      </c>
      <c r="G772" s="211">
        <v>1004</v>
      </c>
      <c r="I772" s="211" t="s">
        <v>6086</v>
      </c>
      <c r="J772" s="212" t="s">
        <v>841</v>
      </c>
      <c r="K772" s="211" t="s">
        <v>353</v>
      </c>
      <c r="L772" s="211" t="s">
        <v>6120</v>
      </c>
      <c r="AD772" s="213"/>
    </row>
    <row r="773" spans="1:30" s="211" customFormat="1" x14ac:dyDescent="0.25">
      <c r="A773" s="211" t="s">
        <v>161</v>
      </c>
      <c r="B773" s="211">
        <v>113</v>
      </c>
      <c r="C773" s="211" t="s">
        <v>262</v>
      </c>
      <c r="D773" s="211">
        <v>192043941</v>
      </c>
      <c r="E773" s="211">
        <v>1060</v>
      </c>
      <c r="F773" s="211">
        <v>1130</v>
      </c>
      <c r="G773" s="211">
        <v>1004</v>
      </c>
      <c r="I773" s="211" t="s">
        <v>6014</v>
      </c>
      <c r="J773" s="212" t="s">
        <v>841</v>
      </c>
      <c r="K773" s="211" t="s">
        <v>353</v>
      </c>
      <c r="L773" s="211" t="s">
        <v>6054</v>
      </c>
      <c r="AD773" s="213"/>
    </row>
    <row r="774" spans="1:30" s="211" customFormat="1" x14ac:dyDescent="0.25">
      <c r="A774" s="211" t="s">
        <v>161</v>
      </c>
      <c r="B774" s="211">
        <v>113</v>
      </c>
      <c r="C774" s="211" t="s">
        <v>262</v>
      </c>
      <c r="D774" s="211">
        <v>192044253</v>
      </c>
      <c r="E774" s="211">
        <v>1060</v>
      </c>
      <c r="F774" s="211">
        <v>1220</v>
      </c>
      <c r="G774" s="211">
        <v>1004</v>
      </c>
      <c r="I774" s="211" t="s">
        <v>6015</v>
      </c>
      <c r="J774" s="212" t="s">
        <v>841</v>
      </c>
      <c r="K774" s="211" t="s">
        <v>353</v>
      </c>
      <c r="L774" s="211" t="s">
        <v>6055</v>
      </c>
      <c r="AD774" s="213"/>
    </row>
    <row r="775" spans="1:30" s="211" customFormat="1" x14ac:dyDescent="0.25">
      <c r="A775" s="211" t="s">
        <v>161</v>
      </c>
      <c r="B775" s="211">
        <v>113</v>
      </c>
      <c r="C775" s="211" t="s">
        <v>262</v>
      </c>
      <c r="D775" s="211">
        <v>201005420</v>
      </c>
      <c r="E775" s="211">
        <v>1060</v>
      </c>
      <c r="G775" s="211">
        <v>1004</v>
      </c>
      <c r="I775" s="211" t="s">
        <v>3541</v>
      </c>
      <c r="J775" s="212" t="s">
        <v>841</v>
      </c>
      <c r="K775" s="211" t="s">
        <v>353</v>
      </c>
      <c r="L775" s="211" t="s">
        <v>3656</v>
      </c>
      <c r="AD775" s="213"/>
    </row>
    <row r="776" spans="1:30" s="211" customFormat="1" x14ac:dyDescent="0.25">
      <c r="A776" s="211" t="s">
        <v>161</v>
      </c>
      <c r="B776" s="211">
        <v>113</v>
      </c>
      <c r="C776" s="211" t="s">
        <v>262</v>
      </c>
      <c r="D776" s="211">
        <v>210191966</v>
      </c>
      <c r="E776" s="211">
        <v>1060</v>
      </c>
      <c r="G776" s="211">
        <v>1004</v>
      </c>
      <c r="I776" s="211" t="s">
        <v>3542</v>
      </c>
      <c r="J776" s="212" t="s">
        <v>841</v>
      </c>
      <c r="K776" s="211" t="s">
        <v>353</v>
      </c>
      <c r="L776" s="211" t="s">
        <v>3657</v>
      </c>
      <c r="AD776" s="213"/>
    </row>
    <row r="777" spans="1:30" s="211" customFormat="1" x14ac:dyDescent="0.25">
      <c r="A777" s="211" t="s">
        <v>161</v>
      </c>
      <c r="B777" s="211">
        <v>113</v>
      </c>
      <c r="C777" s="211" t="s">
        <v>262</v>
      </c>
      <c r="D777" s="211">
        <v>210192030</v>
      </c>
      <c r="E777" s="211">
        <v>1060</v>
      </c>
      <c r="F777" s="211">
        <v>1271</v>
      </c>
      <c r="G777" s="211">
        <v>1004</v>
      </c>
      <c r="I777" s="211" t="s">
        <v>5346</v>
      </c>
      <c r="J777" s="212" t="s">
        <v>841</v>
      </c>
      <c r="K777" s="211" t="s">
        <v>353</v>
      </c>
      <c r="L777" s="211" t="s">
        <v>5363</v>
      </c>
      <c r="AD777" s="213"/>
    </row>
    <row r="778" spans="1:30" s="211" customFormat="1" x14ac:dyDescent="0.25">
      <c r="A778" s="211" t="s">
        <v>161</v>
      </c>
      <c r="B778" s="211">
        <v>113</v>
      </c>
      <c r="C778" s="211" t="s">
        <v>262</v>
      </c>
      <c r="D778" s="211">
        <v>210192035</v>
      </c>
      <c r="E778" s="211">
        <v>1060</v>
      </c>
      <c r="G778" s="211">
        <v>1004</v>
      </c>
      <c r="I778" s="211" t="s">
        <v>3543</v>
      </c>
      <c r="J778" s="212" t="s">
        <v>841</v>
      </c>
      <c r="K778" s="211" t="s">
        <v>353</v>
      </c>
      <c r="L778" s="211" t="s">
        <v>3658</v>
      </c>
      <c r="AD778" s="213"/>
    </row>
    <row r="779" spans="1:30" s="211" customFormat="1" x14ac:dyDescent="0.25">
      <c r="A779" s="211" t="s">
        <v>161</v>
      </c>
      <c r="B779" s="211">
        <v>113</v>
      </c>
      <c r="C779" s="211" t="s">
        <v>262</v>
      </c>
      <c r="D779" s="211">
        <v>210192103</v>
      </c>
      <c r="E779" s="211">
        <v>1060</v>
      </c>
      <c r="G779" s="211">
        <v>1004</v>
      </c>
      <c r="I779" s="211" t="s">
        <v>3544</v>
      </c>
      <c r="J779" s="212" t="s">
        <v>841</v>
      </c>
      <c r="K779" s="211" t="s">
        <v>353</v>
      </c>
      <c r="L779" s="211" t="s">
        <v>3659</v>
      </c>
      <c r="AD779" s="213"/>
    </row>
    <row r="780" spans="1:30" s="211" customFormat="1" x14ac:dyDescent="0.25">
      <c r="A780" s="211" t="s">
        <v>161</v>
      </c>
      <c r="B780" s="211">
        <v>113</v>
      </c>
      <c r="C780" s="211" t="s">
        <v>262</v>
      </c>
      <c r="D780" s="211">
        <v>210192269</v>
      </c>
      <c r="E780" s="211">
        <v>1060</v>
      </c>
      <c r="G780" s="211">
        <v>1004</v>
      </c>
      <c r="I780" s="211" t="s">
        <v>3545</v>
      </c>
      <c r="J780" s="212" t="s">
        <v>841</v>
      </c>
      <c r="K780" s="211" t="s">
        <v>353</v>
      </c>
      <c r="L780" s="211" t="s">
        <v>3660</v>
      </c>
      <c r="AD780" s="213"/>
    </row>
    <row r="781" spans="1:30" s="211" customFormat="1" x14ac:dyDescent="0.25">
      <c r="A781" s="211" t="s">
        <v>161</v>
      </c>
      <c r="B781" s="211">
        <v>113</v>
      </c>
      <c r="C781" s="211" t="s">
        <v>262</v>
      </c>
      <c r="D781" s="211">
        <v>210193855</v>
      </c>
      <c r="E781" s="211">
        <v>1060</v>
      </c>
      <c r="F781" s="211">
        <v>1274</v>
      </c>
      <c r="G781" s="211">
        <v>1004</v>
      </c>
      <c r="I781" s="211" t="s">
        <v>5347</v>
      </c>
      <c r="J781" s="212" t="s">
        <v>841</v>
      </c>
      <c r="K781" s="211" t="s">
        <v>353</v>
      </c>
      <c r="L781" s="211" t="s">
        <v>5364</v>
      </c>
      <c r="AD781" s="213"/>
    </row>
    <row r="782" spans="1:30" s="211" customFormat="1" x14ac:dyDescent="0.25">
      <c r="A782" s="211" t="s">
        <v>161</v>
      </c>
      <c r="B782" s="211">
        <v>113</v>
      </c>
      <c r="C782" s="211" t="s">
        <v>262</v>
      </c>
      <c r="D782" s="211">
        <v>210210076</v>
      </c>
      <c r="E782" s="211">
        <v>1060</v>
      </c>
      <c r="F782" s="211">
        <v>1274</v>
      </c>
      <c r="G782" s="211">
        <v>1004</v>
      </c>
      <c r="I782" s="211" t="s">
        <v>5485</v>
      </c>
      <c r="J782" s="212" t="s">
        <v>841</v>
      </c>
      <c r="K782" s="211" t="s">
        <v>353</v>
      </c>
      <c r="L782" s="211" t="s">
        <v>5516</v>
      </c>
      <c r="AD782" s="213"/>
    </row>
    <row r="783" spans="1:30" s="211" customFormat="1" x14ac:dyDescent="0.25">
      <c r="A783" s="211" t="s">
        <v>161</v>
      </c>
      <c r="B783" s="211">
        <v>113</v>
      </c>
      <c r="C783" s="211" t="s">
        <v>262</v>
      </c>
      <c r="D783" s="211">
        <v>210215554</v>
      </c>
      <c r="E783" s="211">
        <v>1020</v>
      </c>
      <c r="F783" s="211">
        <v>1122</v>
      </c>
      <c r="G783" s="211">
        <v>1004</v>
      </c>
      <c r="I783" s="211" t="s">
        <v>3546</v>
      </c>
      <c r="J783" s="212" t="s">
        <v>841</v>
      </c>
      <c r="K783" s="211" t="s">
        <v>353</v>
      </c>
      <c r="L783" s="211" t="s">
        <v>3661</v>
      </c>
      <c r="AD783" s="213"/>
    </row>
    <row r="784" spans="1:30" s="211" customFormat="1" x14ac:dyDescent="0.25">
      <c r="A784" s="211" t="s">
        <v>161</v>
      </c>
      <c r="B784" s="211">
        <v>113</v>
      </c>
      <c r="C784" s="211" t="s">
        <v>262</v>
      </c>
      <c r="D784" s="211">
        <v>210215588</v>
      </c>
      <c r="E784" s="211">
        <v>1060</v>
      </c>
      <c r="F784" s="211">
        <v>1271</v>
      </c>
      <c r="G784" s="211">
        <v>1004</v>
      </c>
      <c r="I784" s="211" t="s">
        <v>3547</v>
      </c>
      <c r="J784" s="212" t="s">
        <v>841</v>
      </c>
      <c r="K784" s="211" t="s">
        <v>353</v>
      </c>
      <c r="L784" s="211" t="s">
        <v>3662</v>
      </c>
      <c r="AD784" s="213"/>
    </row>
    <row r="785" spans="1:30" s="211" customFormat="1" x14ac:dyDescent="0.25">
      <c r="A785" s="211" t="s">
        <v>161</v>
      </c>
      <c r="B785" s="211">
        <v>113</v>
      </c>
      <c r="C785" s="211" t="s">
        <v>262</v>
      </c>
      <c r="D785" s="211">
        <v>210276732</v>
      </c>
      <c r="E785" s="211">
        <v>1060</v>
      </c>
      <c r="F785" s="211">
        <v>1274</v>
      </c>
      <c r="G785" s="211">
        <v>1004</v>
      </c>
      <c r="I785" s="211" t="s">
        <v>3837</v>
      </c>
      <c r="J785" s="212" t="s">
        <v>841</v>
      </c>
      <c r="K785" s="211" t="s">
        <v>353</v>
      </c>
      <c r="L785" s="211" t="s">
        <v>3851</v>
      </c>
      <c r="AD785" s="213"/>
    </row>
    <row r="786" spans="1:30" s="211" customFormat="1" x14ac:dyDescent="0.25">
      <c r="A786" s="211" t="s">
        <v>161</v>
      </c>
      <c r="B786" s="211">
        <v>113</v>
      </c>
      <c r="C786" s="211" t="s">
        <v>262</v>
      </c>
      <c r="D786" s="211">
        <v>210276735</v>
      </c>
      <c r="E786" s="211">
        <v>1060</v>
      </c>
      <c r="F786" s="211">
        <v>1274</v>
      </c>
      <c r="G786" s="211">
        <v>1004</v>
      </c>
      <c r="I786" s="211" t="s">
        <v>3548</v>
      </c>
      <c r="J786" s="212" t="s">
        <v>841</v>
      </c>
      <c r="K786" s="211" t="s">
        <v>353</v>
      </c>
      <c r="L786" s="211" t="s">
        <v>3663</v>
      </c>
      <c r="AD786" s="213"/>
    </row>
    <row r="787" spans="1:30" s="211" customFormat="1" x14ac:dyDescent="0.25">
      <c r="A787" s="211" t="s">
        <v>161</v>
      </c>
      <c r="B787" s="211">
        <v>113</v>
      </c>
      <c r="C787" s="211" t="s">
        <v>262</v>
      </c>
      <c r="D787" s="211">
        <v>210276746</v>
      </c>
      <c r="E787" s="211">
        <v>1060</v>
      </c>
      <c r="F787" s="211">
        <v>1274</v>
      </c>
      <c r="G787" s="211">
        <v>1004</v>
      </c>
      <c r="I787" s="211" t="s">
        <v>6261</v>
      </c>
      <c r="J787" s="212" t="s">
        <v>841</v>
      </c>
      <c r="K787" s="211" t="s">
        <v>353</v>
      </c>
      <c r="L787" s="211" t="s">
        <v>6288</v>
      </c>
      <c r="AD787" s="213"/>
    </row>
    <row r="788" spans="1:30" s="211" customFormat="1" x14ac:dyDescent="0.25">
      <c r="A788" s="211" t="s">
        <v>161</v>
      </c>
      <c r="B788" s="211">
        <v>113</v>
      </c>
      <c r="C788" s="211" t="s">
        <v>262</v>
      </c>
      <c r="D788" s="211">
        <v>210276754</v>
      </c>
      <c r="E788" s="211">
        <v>1060</v>
      </c>
      <c r="F788" s="211">
        <v>1274</v>
      </c>
      <c r="G788" s="211">
        <v>1004</v>
      </c>
      <c r="I788" s="211" t="s">
        <v>3549</v>
      </c>
      <c r="J788" s="212" t="s">
        <v>841</v>
      </c>
      <c r="K788" s="211" t="s">
        <v>353</v>
      </c>
      <c r="L788" s="211" t="s">
        <v>3664</v>
      </c>
      <c r="AD788" s="213"/>
    </row>
    <row r="789" spans="1:30" s="211" customFormat="1" x14ac:dyDescent="0.25">
      <c r="A789" s="211" t="s">
        <v>161</v>
      </c>
      <c r="B789" s="211">
        <v>113</v>
      </c>
      <c r="C789" s="211" t="s">
        <v>262</v>
      </c>
      <c r="D789" s="211">
        <v>210276761</v>
      </c>
      <c r="E789" s="211">
        <v>1060</v>
      </c>
      <c r="F789" s="211">
        <v>1274</v>
      </c>
      <c r="G789" s="211">
        <v>1004</v>
      </c>
      <c r="I789" s="211" t="s">
        <v>4304</v>
      </c>
      <c r="J789" s="212" t="s">
        <v>841</v>
      </c>
      <c r="K789" s="211" t="s">
        <v>353</v>
      </c>
      <c r="L789" s="211" t="s">
        <v>4326</v>
      </c>
      <c r="AD789" s="213"/>
    </row>
    <row r="790" spans="1:30" s="211" customFormat="1" x14ac:dyDescent="0.25">
      <c r="A790" s="211" t="s">
        <v>161</v>
      </c>
      <c r="B790" s="211">
        <v>113</v>
      </c>
      <c r="C790" s="211" t="s">
        <v>262</v>
      </c>
      <c r="D790" s="211">
        <v>210276773</v>
      </c>
      <c r="E790" s="211">
        <v>1060</v>
      </c>
      <c r="F790" s="211">
        <v>1274</v>
      </c>
      <c r="G790" s="211">
        <v>1004</v>
      </c>
      <c r="I790" s="211" t="s">
        <v>3550</v>
      </c>
      <c r="J790" s="212" t="s">
        <v>841</v>
      </c>
      <c r="K790" s="211" t="s">
        <v>353</v>
      </c>
      <c r="L790" s="211" t="s">
        <v>3665</v>
      </c>
      <c r="AD790" s="213"/>
    </row>
    <row r="791" spans="1:30" s="211" customFormat="1" x14ac:dyDescent="0.25">
      <c r="A791" s="211" t="s">
        <v>161</v>
      </c>
      <c r="B791" s="211">
        <v>113</v>
      </c>
      <c r="C791" s="211" t="s">
        <v>262</v>
      </c>
      <c r="D791" s="211">
        <v>210276827</v>
      </c>
      <c r="E791" s="211">
        <v>1060</v>
      </c>
      <c r="F791" s="211">
        <v>1274</v>
      </c>
      <c r="G791" s="211">
        <v>1004</v>
      </c>
      <c r="I791" s="211" t="s">
        <v>3551</v>
      </c>
      <c r="J791" s="212" t="s">
        <v>841</v>
      </c>
      <c r="K791" s="211" t="s">
        <v>353</v>
      </c>
      <c r="L791" s="211" t="s">
        <v>3666</v>
      </c>
      <c r="AD791" s="213"/>
    </row>
    <row r="792" spans="1:30" s="211" customFormat="1" x14ac:dyDescent="0.25">
      <c r="A792" s="211" t="s">
        <v>161</v>
      </c>
      <c r="B792" s="211">
        <v>113</v>
      </c>
      <c r="C792" s="211" t="s">
        <v>262</v>
      </c>
      <c r="D792" s="211">
        <v>210276845</v>
      </c>
      <c r="E792" s="211">
        <v>1060</v>
      </c>
      <c r="F792" s="211">
        <v>1274</v>
      </c>
      <c r="G792" s="211">
        <v>1004</v>
      </c>
      <c r="I792" s="211" t="s">
        <v>3552</v>
      </c>
      <c r="J792" s="212" t="s">
        <v>841</v>
      </c>
      <c r="K792" s="211" t="s">
        <v>353</v>
      </c>
      <c r="L792" s="211" t="s">
        <v>3667</v>
      </c>
      <c r="AD792" s="213"/>
    </row>
    <row r="793" spans="1:30" s="211" customFormat="1" x14ac:dyDescent="0.25">
      <c r="A793" s="211" t="s">
        <v>161</v>
      </c>
      <c r="B793" s="211">
        <v>113</v>
      </c>
      <c r="C793" s="211" t="s">
        <v>262</v>
      </c>
      <c r="D793" s="211">
        <v>210276858</v>
      </c>
      <c r="E793" s="211">
        <v>1060</v>
      </c>
      <c r="F793" s="211">
        <v>1274</v>
      </c>
      <c r="G793" s="211">
        <v>1004</v>
      </c>
      <c r="I793" s="211" t="s">
        <v>3553</v>
      </c>
      <c r="J793" s="212" t="s">
        <v>841</v>
      </c>
      <c r="K793" s="211" t="s">
        <v>353</v>
      </c>
      <c r="L793" s="211" t="s">
        <v>3668</v>
      </c>
      <c r="AD793" s="213"/>
    </row>
    <row r="794" spans="1:30" s="211" customFormat="1" x14ac:dyDescent="0.25">
      <c r="A794" s="211" t="s">
        <v>161</v>
      </c>
      <c r="B794" s="211">
        <v>114</v>
      </c>
      <c r="C794" s="211" t="s">
        <v>263</v>
      </c>
      <c r="D794" s="211">
        <v>210221778</v>
      </c>
      <c r="E794" s="211">
        <v>1060</v>
      </c>
      <c r="F794" s="211">
        <v>1271</v>
      </c>
      <c r="G794" s="211">
        <v>1004</v>
      </c>
      <c r="I794" s="211" t="s">
        <v>3984</v>
      </c>
      <c r="J794" s="212" t="s">
        <v>841</v>
      </c>
      <c r="K794" s="211" t="s">
        <v>353</v>
      </c>
      <c r="L794" s="211" t="s">
        <v>2166</v>
      </c>
      <c r="AD794" s="213"/>
    </row>
    <row r="795" spans="1:30" s="211" customFormat="1" x14ac:dyDescent="0.25">
      <c r="A795" s="211" t="s">
        <v>161</v>
      </c>
      <c r="B795" s="211">
        <v>115</v>
      </c>
      <c r="C795" s="211" t="s">
        <v>264</v>
      </c>
      <c r="D795" s="211">
        <v>191998849</v>
      </c>
      <c r="E795" s="211">
        <v>1060</v>
      </c>
      <c r="F795" s="211">
        <v>1271</v>
      </c>
      <c r="G795" s="211">
        <v>1003</v>
      </c>
      <c r="I795" s="211" t="s">
        <v>4480</v>
      </c>
      <c r="J795" s="212" t="s">
        <v>841</v>
      </c>
      <c r="K795" s="211" t="s">
        <v>842</v>
      </c>
      <c r="L795" s="211" t="s">
        <v>4526</v>
      </c>
      <c r="AD795" s="213"/>
    </row>
    <row r="796" spans="1:30" s="211" customFormat="1" x14ac:dyDescent="0.25">
      <c r="A796" s="211" t="s">
        <v>161</v>
      </c>
      <c r="B796" s="211">
        <v>115</v>
      </c>
      <c r="C796" s="211" t="s">
        <v>264</v>
      </c>
      <c r="D796" s="211">
        <v>192017756</v>
      </c>
      <c r="E796" s="211">
        <v>1060</v>
      </c>
      <c r="F796" s="211">
        <v>1263</v>
      </c>
      <c r="G796" s="211">
        <v>1004</v>
      </c>
      <c r="I796" s="211" t="s">
        <v>6087</v>
      </c>
      <c r="J796" s="212" t="s">
        <v>841</v>
      </c>
      <c r="K796" s="211" t="s">
        <v>353</v>
      </c>
      <c r="L796" s="211" t="s">
        <v>6121</v>
      </c>
      <c r="AD796" s="213"/>
    </row>
    <row r="797" spans="1:30" s="211" customFormat="1" x14ac:dyDescent="0.25">
      <c r="A797" s="211" t="s">
        <v>161</v>
      </c>
      <c r="B797" s="211">
        <v>115</v>
      </c>
      <c r="C797" s="211" t="s">
        <v>264</v>
      </c>
      <c r="D797" s="211">
        <v>201042202</v>
      </c>
      <c r="E797" s="211">
        <v>1020</v>
      </c>
      <c r="F797" s="211">
        <v>1110</v>
      </c>
      <c r="G797" s="211">
        <v>1004</v>
      </c>
      <c r="I797" s="211" t="s">
        <v>897</v>
      </c>
      <c r="J797" s="212" t="s">
        <v>841</v>
      </c>
      <c r="K797" s="211" t="s">
        <v>353</v>
      </c>
      <c r="L797" s="211" t="s">
        <v>2167</v>
      </c>
      <c r="AD797" s="213"/>
    </row>
    <row r="798" spans="1:30" s="211" customFormat="1" x14ac:dyDescent="0.25">
      <c r="A798" s="211" t="s">
        <v>161</v>
      </c>
      <c r="B798" s="211">
        <v>115</v>
      </c>
      <c r="C798" s="211" t="s">
        <v>264</v>
      </c>
      <c r="D798" s="211">
        <v>210234015</v>
      </c>
      <c r="E798" s="211">
        <v>1060</v>
      </c>
      <c r="F798" s="211">
        <v>1274</v>
      </c>
      <c r="G798" s="211">
        <v>1004</v>
      </c>
      <c r="I798" s="211" t="s">
        <v>898</v>
      </c>
      <c r="J798" s="212" t="s">
        <v>841</v>
      </c>
      <c r="K798" s="211" t="s">
        <v>353</v>
      </c>
      <c r="L798" s="211" t="s">
        <v>2168</v>
      </c>
      <c r="AD798" s="213"/>
    </row>
    <row r="799" spans="1:30" s="211" customFormat="1" x14ac:dyDescent="0.25">
      <c r="A799" s="211" t="s">
        <v>161</v>
      </c>
      <c r="B799" s="211">
        <v>115</v>
      </c>
      <c r="C799" s="211" t="s">
        <v>264</v>
      </c>
      <c r="D799" s="211">
        <v>210234040</v>
      </c>
      <c r="E799" s="211">
        <v>1060</v>
      </c>
      <c r="F799" s="211">
        <v>1274</v>
      </c>
      <c r="G799" s="211">
        <v>1004</v>
      </c>
      <c r="I799" s="211" t="s">
        <v>899</v>
      </c>
      <c r="J799" s="212" t="s">
        <v>841</v>
      </c>
      <c r="K799" s="211" t="s">
        <v>353</v>
      </c>
      <c r="L799" s="211" t="s">
        <v>2169</v>
      </c>
      <c r="AD799" s="213"/>
    </row>
    <row r="800" spans="1:30" s="211" customFormat="1" x14ac:dyDescent="0.25">
      <c r="A800" s="211" t="s">
        <v>161</v>
      </c>
      <c r="B800" s="211">
        <v>115</v>
      </c>
      <c r="C800" s="211" t="s">
        <v>264</v>
      </c>
      <c r="D800" s="211">
        <v>210234191</v>
      </c>
      <c r="E800" s="211">
        <v>1060</v>
      </c>
      <c r="F800" s="211">
        <v>1271</v>
      </c>
      <c r="G800" s="211">
        <v>1004</v>
      </c>
      <c r="I800" s="211" t="s">
        <v>5582</v>
      </c>
      <c r="J800" s="212" t="s">
        <v>841</v>
      </c>
      <c r="K800" s="211" t="s">
        <v>353</v>
      </c>
      <c r="L800" s="211" t="s">
        <v>5612</v>
      </c>
      <c r="AD800" s="213"/>
    </row>
    <row r="801" spans="1:30" s="211" customFormat="1" x14ac:dyDescent="0.25">
      <c r="A801" s="211" t="s">
        <v>161</v>
      </c>
      <c r="B801" s="211">
        <v>115</v>
      </c>
      <c r="C801" s="211" t="s">
        <v>264</v>
      </c>
      <c r="D801" s="211">
        <v>210234544</v>
      </c>
      <c r="E801" s="211">
        <v>1060</v>
      </c>
      <c r="F801" s="211">
        <v>1274</v>
      </c>
      <c r="G801" s="211">
        <v>1004</v>
      </c>
      <c r="I801" s="211" t="s">
        <v>900</v>
      </c>
      <c r="J801" s="212" t="s">
        <v>841</v>
      </c>
      <c r="K801" s="211" t="s">
        <v>353</v>
      </c>
      <c r="L801" s="211" t="s">
        <v>2170</v>
      </c>
      <c r="AD801" s="213"/>
    </row>
    <row r="802" spans="1:30" s="211" customFormat="1" x14ac:dyDescent="0.25">
      <c r="A802" s="211" t="s">
        <v>161</v>
      </c>
      <c r="B802" s="211">
        <v>116</v>
      </c>
      <c r="C802" s="211" t="s">
        <v>265</v>
      </c>
      <c r="D802" s="211">
        <v>191898879</v>
      </c>
      <c r="E802" s="211">
        <v>1060</v>
      </c>
      <c r="F802" s="211">
        <v>1271</v>
      </c>
      <c r="G802" s="211">
        <v>1004</v>
      </c>
      <c r="I802" s="211" t="s">
        <v>901</v>
      </c>
      <c r="J802" s="212" t="s">
        <v>841</v>
      </c>
      <c r="K802" s="211" t="s">
        <v>353</v>
      </c>
      <c r="L802" s="211" t="s">
        <v>2171</v>
      </c>
      <c r="AD802" s="213"/>
    </row>
    <row r="803" spans="1:30" s="211" customFormat="1" x14ac:dyDescent="0.25">
      <c r="A803" s="211" t="s">
        <v>161</v>
      </c>
      <c r="B803" s="211">
        <v>116</v>
      </c>
      <c r="C803" s="211" t="s">
        <v>265</v>
      </c>
      <c r="D803" s="211">
        <v>191996939</v>
      </c>
      <c r="E803" s="211">
        <v>1060</v>
      </c>
      <c r="F803" s="211">
        <v>1242</v>
      </c>
      <c r="G803" s="211">
        <v>1003</v>
      </c>
      <c r="I803" s="211" t="s">
        <v>2849</v>
      </c>
      <c r="J803" s="212" t="s">
        <v>841</v>
      </c>
      <c r="K803" s="211" t="s">
        <v>842</v>
      </c>
      <c r="L803" s="211" t="s">
        <v>3217</v>
      </c>
      <c r="AD803" s="213"/>
    </row>
    <row r="804" spans="1:30" s="211" customFormat="1" x14ac:dyDescent="0.25">
      <c r="A804" s="211" t="s">
        <v>161</v>
      </c>
      <c r="B804" s="211">
        <v>116</v>
      </c>
      <c r="C804" s="211" t="s">
        <v>265</v>
      </c>
      <c r="D804" s="211">
        <v>210255816</v>
      </c>
      <c r="E804" s="211">
        <v>1060</v>
      </c>
      <c r="F804" s="211">
        <v>1271</v>
      </c>
      <c r="G804" s="211">
        <v>1004</v>
      </c>
      <c r="I804" s="211" t="s">
        <v>902</v>
      </c>
      <c r="J804" s="212" t="s">
        <v>841</v>
      </c>
      <c r="K804" s="211" t="s">
        <v>353</v>
      </c>
      <c r="L804" s="211" t="s">
        <v>2172</v>
      </c>
      <c r="AD804" s="213"/>
    </row>
    <row r="805" spans="1:30" s="211" customFormat="1" x14ac:dyDescent="0.25">
      <c r="A805" s="211" t="s">
        <v>161</v>
      </c>
      <c r="B805" s="211">
        <v>116</v>
      </c>
      <c r="C805" s="211" t="s">
        <v>265</v>
      </c>
      <c r="D805" s="211">
        <v>210256064</v>
      </c>
      <c r="E805" s="211">
        <v>1060</v>
      </c>
      <c r="F805" s="211">
        <v>1271</v>
      </c>
      <c r="G805" s="211">
        <v>1004</v>
      </c>
      <c r="I805" s="211" t="s">
        <v>6755</v>
      </c>
      <c r="J805" s="212" t="s">
        <v>841</v>
      </c>
      <c r="K805" s="211" t="s">
        <v>842</v>
      </c>
      <c r="L805" s="211" t="s">
        <v>6946</v>
      </c>
      <c r="AD805" s="213"/>
    </row>
    <row r="806" spans="1:30" s="211" customFormat="1" x14ac:dyDescent="0.25">
      <c r="A806" s="211" t="s">
        <v>161</v>
      </c>
      <c r="B806" s="211">
        <v>116</v>
      </c>
      <c r="C806" s="211" t="s">
        <v>265</v>
      </c>
      <c r="D806" s="211">
        <v>210256073</v>
      </c>
      <c r="E806" s="211">
        <v>1060</v>
      </c>
      <c r="F806" s="211">
        <v>1271</v>
      </c>
      <c r="G806" s="211">
        <v>1004</v>
      </c>
      <c r="I806" s="211" t="s">
        <v>6756</v>
      </c>
      <c r="J806" s="212" t="s">
        <v>841</v>
      </c>
      <c r="K806" s="211" t="s">
        <v>842</v>
      </c>
      <c r="L806" s="211" t="s">
        <v>6946</v>
      </c>
      <c r="AD806" s="213"/>
    </row>
    <row r="807" spans="1:30" s="211" customFormat="1" x14ac:dyDescent="0.25">
      <c r="A807" s="211" t="s">
        <v>161</v>
      </c>
      <c r="B807" s="211">
        <v>117</v>
      </c>
      <c r="C807" s="211" t="s">
        <v>266</v>
      </c>
      <c r="D807" s="211">
        <v>43841</v>
      </c>
      <c r="E807" s="211">
        <v>1020</v>
      </c>
      <c r="F807" s="211">
        <v>1110</v>
      </c>
      <c r="G807" s="211">
        <v>1004</v>
      </c>
      <c r="I807" s="211" t="s">
        <v>903</v>
      </c>
      <c r="J807" s="212" t="s">
        <v>841</v>
      </c>
      <c r="K807" s="211" t="s">
        <v>355</v>
      </c>
      <c r="L807" s="211" t="s">
        <v>2097</v>
      </c>
      <c r="AD807" s="213"/>
    </row>
    <row r="808" spans="1:30" s="211" customFormat="1" x14ac:dyDescent="0.25">
      <c r="A808" s="211" t="s">
        <v>161</v>
      </c>
      <c r="B808" s="211">
        <v>117</v>
      </c>
      <c r="C808" s="211" t="s">
        <v>266</v>
      </c>
      <c r="D808" s="211">
        <v>43842</v>
      </c>
      <c r="E808" s="211">
        <v>1020</v>
      </c>
      <c r="F808" s="211">
        <v>1110</v>
      </c>
      <c r="G808" s="211">
        <v>1004</v>
      </c>
      <c r="I808" s="211" t="s">
        <v>904</v>
      </c>
      <c r="J808" s="212" t="s">
        <v>841</v>
      </c>
      <c r="K808" s="211" t="s">
        <v>355</v>
      </c>
      <c r="L808" s="211" t="s">
        <v>2098</v>
      </c>
      <c r="AD808" s="213"/>
    </row>
    <row r="809" spans="1:30" s="211" customFormat="1" x14ac:dyDescent="0.25">
      <c r="A809" s="211" t="s">
        <v>161</v>
      </c>
      <c r="B809" s="211">
        <v>117</v>
      </c>
      <c r="C809" s="211" t="s">
        <v>266</v>
      </c>
      <c r="D809" s="211">
        <v>43857</v>
      </c>
      <c r="E809" s="211">
        <v>1020</v>
      </c>
      <c r="F809" s="211">
        <v>1110</v>
      </c>
      <c r="G809" s="211">
        <v>1004</v>
      </c>
      <c r="I809" s="211" t="s">
        <v>905</v>
      </c>
      <c r="J809" s="212" t="s">
        <v>841</v>
      </c>
      <c r="K809" s="211" t="s">
        <v>355</v>
      </c>
      <c r="L809" s="211" t="s">
        <v>2097</v>
      </c>
      <c r="AD809" s="213"/>
    </row>
    <row r="810" spans="1:30" s="211" customFormat="1" x14ac:dyDescent="0.25">
      <c r="A810" s="211" t="s">
        <v>161</v>
      </c>
      <c r="B810" s="211">
        <v>117</v>
      </c>
      <c r="C810" s="211" t="s">
        <v>266</v>
      </c>
      <c r="D810" s="211">
        <v>43858</v>
      </c>
      <c r="E810" s="211">
        <v>1020</v>
      </c>
      <c r="F810" s="211">
        <v>1110</v>
      </c>
      <c r="G810" s="211">
        <v>1004</v>
      </c>
      <c r="I810" s="211" t="s">
        <v>906</v>
      </c>
      <c r="J810" s="212" t="s">
        <v>841</v>
      </c>
      <c r="K810" s="211" t="s">
        <v>355</v>
      </c>
      <c r="L810" s="211" t="s">
        <v>2099</v>
      </c>
      <c r="AD810" s="213"/>
    </row>
    <row r="811" spans="1:30" s="211" customFormat="1" x14ac:dyDescent="0.25">
      <c r="A811" s="211" t="s">
        <v>161</v>
      </c>
      <c r="B811" s="211">
        <v>117</v>
      </c>
      <c r="C811" s="211" t="s">
        <v>266</v>
      </c>
      <c r="D811" s="211">
        <v>43859</v>
      </c>
      <c r="E811" s="211">
        <v>1020</v>
      </c>
      <c r="F811" s="211">
        <v>1110</v>
      </c>
      <c r="G811" s="211">
        <v>1004</v>
      </c>
      <c r="I811" s="211" t="s">
        <v>907</v>
      </c>
      <c r="J811" s="212" t="s">
        <v>841</v>
      </c>
      <c r="K811" s="211" t="s">
        <v>355</v>
      </c>
      <c r="L811" s="211" t="s">
        <v>2099</v>
      </c>
      <c r="AD811" s="213"/>
    </row>
    <row r="812" spans="1:30" s="211" customFormat="1" x14ac:dyDescent="0.25">
      <c r="A812" s="211" t="s">
        <v>161</v>
      </c>
      <c r="B812" s="211">
        <v>117</v>
      </c>
      <c r="C812" s="211" t="s">
        <v>266</v>
      </c>
      <c r="D812" s="211">
        <v>43860</v>
      </c>
      <c r="E812" s="211">
        <v>1020</v>
      </c>
      <c r="F812" s="211">
        <v>1110</v>
      </c>
      <c r="G812" s="211">
        <v>1004</v>
      </c>
      <c r="I812" s="211" t="s">
        <v>908</v>
      </c>
      <c r="J812" s="212" t="s">
        <v>841</v>
      </c>
      <c r="K812" s="211" t="s">
        <v>355</v>
      </c>
      <c r="L812" s="211" t="s">
        <v>2098</v>
      </c>
      <c r="AD812" s="213"/>
    </row>
    <row r="813" spans="1:30" s="211" customFormat="1" x14ac:dyDescent="0.25">
      <c r="A813" s="211" t="s">
        <v>161</v>
      </c>
      <c r="B813" s="211">
        <v>117</v>
      </c>
      <c r="C813" s="211" t="s">
        <v>266</v>
      </c>
      <c r="D813" s="211">
        <v>43861</v>
      </c>
      <c r="E813" s="211">
        <v>1020</v>
      </c>
      <c r="F813" s="211">
        <v>1110</v>
      </c>
      <c r="G813" s="211">
        <v>1004</v>
      </c>
      <c r="I813" s="211" t="s">
        <v>909</v>
      </c>
      <c r="J813" s="212" t="s">
        <v>841</v>
      </c>
      <c r="K813" s="211" t="s">
        <v>355</v>
      </c>
      <c r="L813" s="211" t="s">
        <v>2100</v>
      </c>
      <c r="AD813" s="213"/>
    </row>
    <row r="814" spans="1:30" s="211" customFormat="1" x14ac:dyDescent="0.25">
      <c r="A814" s="211" t="s">
        <v>161</v>
      </c>
      <c r="B814" s="211">
        <v>117</v>
      </c>
      <c r="C814" s="211" t="s">
        <v>266</v>
      </c>
      <c r="D814" s="211">
        <v>43862</v>
      </c>
      <c r="E814" s="211">
        <v>1020</v>
      </c>
      <c r="F814" s="211">
        <v>1110</v>
      </c>
      <c r="G814" s="211">
        <v>1004</v>
      </c>
      <c r="I814" s="211" t="s">
        <v>910</v>
      </c>
      <c r="J814" s="212" t="s">
        <v>841</v>
      </c>
      <c r="K814" s="211" t="s">
        <v>355</v>
      </c>
      <c r="L814" s="211" t="s">
        <v>2100</v>
      </c>
      <c r="AD814" s="213"/>
    </row>
    <row r="815" spans="1:30" s="211" customFormat="1" x14ac:dyDescent="0.25">
      <c r="A815" s="211" t="s">
        <v>161</v>
      </c>
      <c r="B815" s="211">
        <v>117</v>
      </c>
      <c r="C815" s="211" t="s">
        <v>266</v>
      </c>
      <c r="D815" s="211">
        <v>43936</v>
      </c>
      <c r="E815" s="211">
        <v>1020</v>
      </c>
      <c r="F815" s="211">
        <v>1110</v>
      </c>
      <c r="G815" s="211">
        <v>1004</v>
      </c>
      <c r="I815" s="211" t="s">
        <v>911</v>
      </c>
      <c r="J815" s="212" t="s">
        <v>841</v>
      </c>
      <c r="K815" s="211" t="s">
        <v>355</v>
      </c>
      <c r="L815" s="211" t="s">
        <v>2101</v>
      </c>
      <c r="AD815" s="213"/>
    </row>
    <row r="816" spans="1:30" s="211" customFormat="1" x14ac:dyDescent="0.25">
      <c r="A816" s="211" t="s">
        <v>161</v>
      </c>
      <c r="B816" s="211">
        <v>117</v>
      </c>
      <c r="C816" s="211" t="s">
        <v>266</v>
      </c>
      <c r="D816" s="211">
        <v>43937</v>
      </c>
      <c r="E816" s="211">
        <v>1020</v>
      </c>
      <c r="F816" s="211">
        <v>1110</v>
      </c>
      <c r="G816" s="211">
        <v>1004</v>
      </c>
      <c r="I816" s="211" t="s">
        <v>912</v>
      </c>
      <c r="J816" s="212" t="s">
        <v>841</v>
      </c>
      <c r="K816" s="211" t="s">
        <v>355</v>
      </c>
      <c r="L816" s="211" t="s">
        <v>2101</v>
      </c>
      <c r="AD816" s="213"/>
    </row>
    <row r="817" spans="1:30" s="211" customFormat="1" x14ac:dyDescent="0.25">
      <c r="A817" s="211" t="s">
        <v>161</v>
      </c>
      <c r="B817" s="211">
        <v>117</v>
      </c>
      <c r="C817" s="211" t="s">
        <v>266</v>
      </c>
      <c r="D817" s="211">
        <v>44083</v>
      </c>
      <c r="E817" s="211">
        <v>1060</v>
      </c>
      <c r="F817" s="211">
        <v>1251</v>
      </c>
      <c r="G817" s="211">
        <v>1004</v>
      </c>
      <c r="I817" s="211" t="s">
        <v>913</v>
      </c>
      <c r="J817" s="212" t="s">
        <v>841</v>
      </c>
      <c r="K817" s="211" t="s">
        <v>355</v>
      </c>
      <c r="L817" s="211" t="s">
        <v>2102</v>
      </c>
      <c r="AD817" s="213"/>
    </row>
    <row r="818" spans="1:30" s="211" customFormat="1" x14ac:dyDescent="0.25">
      <c r="A818" s="211" t="s">
        <v>161</v>
      </c>
      <c r="B818" s="211">
        <v>117</v>
      </c>
      <c r="C818" s="211" t="s">
        <v>266</v>
      </c>
      <c r="D818" s="211">
        <v>44084</v>
      </c>
      <c r="E818" s="211">
        <v>1030</v>
      </c>
      <c r="F818" s="211">
        <v>1251</v>
      </c>
      <c r="G818" s="211">
        <v>1004</v>
      </c>
      <c r="I818" s="211" t="s">
        <v>914</v>
      </c>
      <c r="J818" s="212" t="s">
        <v>841</v>
      </c>
      <c r="K818" s="211" t="s">
        <v>355</v>
      </c>
      <c r="L818" s="211" t="s">
        <v>2102</v>
      </c>
      <c r="AD818" s="213"/>
    </row>
    <row r="819" spans="1:30" s="211" customFormat="1" x14ac:dyDescent="0.25">
      <c r="A819" s="211" t="s">
        <v>161</v>
      </c>
      <c r="B819" s="211">
        <v>117</v>
      </c>
      <c r="C819" s="211" t="s">
        <v>266</v>
      </c>
      <c r="D819" s="211">
        <v>44488</v>
      </c>
      <c r="E819" s="211">
        <v>1020</v>
      </c>
      <c r="F819" s="211">
        <v>1121</v>
      </c>
      <c r="G819" s="211">
        <v>1004</v>
      </c>
      <c r="I819" s="211" t="s">
        <v>915</v>
      </c>
      <c r="J819" s="212" t="s">
        <v>841</v>
      </c>
      <c r="K819" s="211" t="s">
        <v>355</v>
      </c>
      <c r="L819" s="211" t="s">
        <v>2103</v>
      </c>
      <c r="AD819" s="213"/>
    </row>
    <row r="820" spans="1:30" s="211" customFormat="1" x14ac:dyDescent="0.25">
      <c r="A820" s="211" t="s">
        <v>161</v>
      </c>
      <c r="B820" s="211">
        <v>117</v>
      </c>
      <c r="C820" s="211" t="s">
        <v>266</v>
      </c>
      <c r="D820" s="211">
        <v>44489</v>
      </c>
      <c r="E820" s="211">
        <v>1020</v>
      </c>
      <c r="F820" s="211">
        <v>1121</v>
      </c>
      <c r="G820" s="211">
        <v>1004</v>
      </c>
      <c r="I820" s="211" t="s">
        <v>916</v>
      </c>
      <c r="J820" s="212" t="s">
        <v>841</v>
      </c>
      <c r="K820" s="211" t="s">
        <v>355</v>
      </c>
      <c r="L820" s="211" t="s">
        <v>2103</v>
      </c>
      <c r="AD820" s="213"/>
    </row>
    <row r="821" spans="1:30" s="211" customFormat="1" x14ac:dyDescent="0.25">
      <c r="A821" s="211" t="s">
        <v>161</v>
      </c>
      <c r="B821" s="211">
        <v>117</v>
      </c>
      <c r="C821" s="211" t="s">
        <v>266</v>
      </c>
      <c r="D821" s="211">
        <v>44596</v>
      </c>
      <c r="E821" s="211">
        <v>1020</v>
      </c>
      <c r="F821" s="211">
        <v>1110</v>
      </c>
      <c r="G821" s="211">
        <v>1004</v>
      </c>
      <c r="I821" s="211" t="s">
        <v>917</v>
      </c>
      <c r="J821" s="212" t="s">
        <v>841</v>
      </c>
      <c r="K821" s="211" t="s">
        <v>355</v>
      </c>
      <c r="L821" s="211" t="s">
        <v>2104</v>
      </c>
      <c r="AD821" s="213"/>
    </row>
    <row r="822" spans="1:30" s="211" customFormat="1" x14ac:dyDescent="0.25">
      <c r="A822" s="211" t="s">
        <v>161</v>
      </c>
      <c r="B822" s="211">
        <v>117</v>
      </c>
      <c r="C822" s="211" t="s">
        <v>266</v>
      </c>
      <c r="D822" s="211">
        <v>44597</v>
      </c>
      <c r="E822" s="211">
        <v>1020</v>
      </c>
      <c r="F822" s="211">
        <v>1110</v>
      </c>
      <c r="G822" s="211">
        <v>1004</v>
      </c>
      <c r="I822" s="211" t="s">
        <v>918</v>
      </c>
      <c r="J822" s="212" t="s">
        <v>841</v>
      </c>
      <c r="K822" s="211" t="s">
        <v>355</v>
      </c>
      <c r="L822" s="211" t="s">
        <v>2105</v>
      </c>
      <c r="AD822" s="213"/>
    </row>
    <row r="823" spans="1:30" s="211" customFormat="1" x14ac:dyDescent="0.25">
      <c r="A823" s="211" t="s">
        <v>161</v>
      </c>
      <c r="B823" s="211">
        <v>117</v>
      </c>
      <c r="C823" s="211" t="s">
        <v>266</v>
      </c>
      <c r="D823" s="211">
        <v>44613</v>
      </c>
      <c r="E823" s="211">
        <v>1020</v>
      </c>
      <c r="F823" s="211">
        <v>1110</v>
      </c>
      <c r="G823" s="211">
        <v>1004</v>
      </c>
      <c r="I823" s="211" t="s">
        <v>919</v>
      </c>
      <c r="J823" s="212" t="s">
        <v>841</v>
      </c>
      <c r="K823" s="211" t="s">
        <v>355</v>
      </c>
      <c r="L823" s="211" t="s">
        <v>2104</v>
      </c>
      <c r="AD823" s="213"/>
    </row>
    <row r="824" spans="1:30" s="211" customFormat="1" x14ac:dyDescent="0.25">
      <c r="A824" s="211" t="s">
        <v>161</v>
      </c>
      <c r="B824" s="211">
        <v>117</v>
      </c>
      <c r="C824" s="211" t="s">
        <v>266</v>
      </c>
      <c r="D824" s="211">
        <v>44614</v>
      </c>
      <c r="E824" s="211">
        <v>1020</v>
      </c>
      <c r="F824" s="211">
        <v>1110</v>
      </c>
      <c r="G824" s="211">
        <v>1004</v>
      </c>
      <c r="I824" s="211" t="s">
        <v>920</v>
      </c>
      <c r="J824" s="212" t="s">
        <v>841</v>
      </c>
      <c r="K824" s="211" t="s">
        <v>355</v>
      </c>
      <c r="L824" s="211" t="s">
        <v>2104</v>
      </c>
      <c r="AD824" s="213"/>
    </row>
    <row r="825" spans="1:30" s="211" customFormat="1" x14ac:dyDescent="0.25">
      <c r="A825" s="211" t="s">
        <v>161</v>
      </c>
      <c r="B825" s="211">
        <v>117</v>
      </c>
      <c r="C825" s="211" t="s">
        <v>266</v>
      </c>
      <c r="D825" s="211">
        <v>44615</v>
      </c>
      <c r="E825" s="211">
        <v>1020</v>
      </c>
      <c r="F825" s="211">
        <v>1110</v>
      </c>
      <c r="G825" s="211">
        <v>1004</v>
      </c>
      <c r="I825" s="211" t="s">
        <v>921</v>
      </c>
      <c r="J825" s="212" t="s">
        <v>841</v>
      </c>
      <c r="K825" s="211" t="s">
        <v>355</v>
      </c>
      <c r="L825" s="211" t="s">
        <v>2104</v>
      </c>
      <c r="AD825" s="213"/>
    </row>
    <row r="826" spans="1:30" s="211" customFormat="1" x14ac:dyDescent="0.25">
      <c r="A826" s="211" t="s">
        <v>161</v>
      </c>
      <c r="B826" s="211">
        <v>117</v>
      </c>
      <c r="C826" s="211" t="s">
        <v>266</v>
      </c>
      <c r="D826" s="211">
        <v>44616</v>
      </c>
      <c r="E826" s="211">
        <v>1020</v>
      </c>
      <c r="F826" s="211">
        <v>1110</v>
      </c>
      <c r="G826" s="211">
        <v>1004</v>
      </c>
      <c r="I826" s="211" t="s">
        <v>922</v>
      </c>
      <c r="J826" s="212" t="s">
        <v>841</v>
      </c>
      <c r="K826" s="211" t="s">
        <v>355</v>
      </c>
      <c r="L826" s="211" t="s">
        <v>2104</v>
      </c>
      <c r="AD826" s="213"/>
    </row>
    <row r="827" spans="1:30" s="211" customFormat="1" x14ac:dyDescent="0.25">
      <c r="A827" s="211" t="s">
        <v>161</v>
      </c>
      <c r="B827" s="211">
        <v>117</v>
      </c>
      <c r="C827" s="211" t="s">
        <v>266</v>
      </c>
      <c r="D827" s="211">
        <v>44617</v>
      </c>
      <c r="E827" s="211">
        <v>1020</v>
      </c>
      <c r="F827" s="211">
        <v>1110</v>
      </c>
      <c r="G827" s="211">
        <v>1004</v>
      </c>
      <c r="I827" s="211" t="s">
        <v>923</v>
      </c>
      <c r="J827" s="212" t="s">
        <v>841</v>
      </c>
      <c r="K827" s="211" t="s">
        <v>355</v>
      </c>
      <c r="L827" s="211" t="s">
        <v>2104</v>
      </c>
      <c r="AD827" s="213"/>
    </row>
    <row r="828" spans="1:30" s="211" customFormat="1" x14ac:dyDescent="0.25">
      <c r="A828" s="211" t="s">
        <v>161</v>
      </c>
      <c r="B828" s="211">
        <v>117</v>
      </c>
      <c r="C828" s="211" t="s">
        <v>266</v>
      </c>
      <c r="D828" s="211">
        <v>44618</v>
      </c>
      <c r="E828" s="211">
        <v>1020</v>
      </c>
      <c r="F828" s="211">
        <v>1110</v>
      </c>
      <c r="G828" s="211">
        <v>1004</v>
      </c>
      <c r="I828" s="211" t="s">
        <v>924</v>
      </c>
      <c r="J828" s="212" t="s">
        <v>841</v>
      </c>
      <c r="K828" s="211" t="s">
        <v>355</v>
      </c>
      <c r="L828" s="211" t="s">
        <v>2105</v>
      </c>
      <c r="AD828" s="213"/>
    </row>
    <row r="829" spans="1:30" s="211" customFormat="1" x14ac:dyDescent="0.25">
      <c r="A829" s="211" t="s">
        <v>161</v>
      </c>
      <c r="B829" s="211">
        <v>117</v>
      </c>
      <c r="C829" s="211" t="s">
        <v>266</v>
      </c>
      <c r="D829" s="211">
        <v>44619</v>
      </c>
      <c r="E829" s="211">
        <v>1020</v>
      </c>
      <c r="F829" s="211">
        <v>1110</v>
      </c>
      <c r="G829" s="211">
        <v>1004</v>
      </c>
      <c r="I829" s="211" t="s">
        <v>925</v>
      </c>
      <c r="J829" s="212" t="s">
        <v>841</v>
      </c>
      <c r="K829" s="211" t="s">
        <v>355</v>
      </c>
      <c r="L829" s="211" t="s">
        <v>2105</v>
      </c>
      <c r="AD829" s="213"/>
    </row>
    <row r="830" spans="1:30" s="211" customFormat="1" x14ac:dyDescent="0.25">
      <c r="A830" s="211" t="s">
        <v>161</v>
      </c>
      <c r="B830" s="211">
        <v>117</v>
      </c>
      <c r="C830" s="211" t="s">
        <v>266</v>
      </c>
      <c r="D830" s="211">
        <v>44620</v>
      </c>
      <c r="E830" s="211">
        <v>1020</v>
      </c>
      <c r="F830" s="211">
        <v>1110</v>
      </c>
      <c r="G830" s="211">
        <v>1004</v>
      </c>
      <c r="I830" s="211" t="s">
        <v>926</v>
      </c>
      <c r="J830" s="212" t="s">
        <v>841</v>
      </c>
      <c r="K830" s="211" t="s">
        <v>355</v>
      </c>
      <c r="L830" s="211" t="s">
        <v>2105</v>
      </c>
      <c r="AD830" s="213"/>
    </row>
    <row r="831" spans="1:30" s="211" customFormat="1" x14ac:dyDescent="0.25">
      <c r="A831" s="211" t="s">
        <v>161</v>
      </c>
      <c r="B831" s="211">
        <v>117</v>
      </c>
      <c r="C831" s="211" t="s">
        <v>266</v>
      </c>
      <c r="D831" s="211">
        <v>44621</v>
      </c>
      <c r="E831" s="211">
        <v>1020</v>
      </c>
      <c r="F831" s="211">
        <v>1110</v>
      </c>
      <c r="G831" s="211">
        <v>1004</v>
      </c>
      <c r="I831" s="211" t="s">
        <v>927</v>
      </c>
      <c r="J831" s="212" t="s">
        <v>841</v>
      </c>
      <c r="K831" s="211" t="s">
        <v>355</v>
      </c>
      <c r="L831" s="211" t="s">
        <v>2105</v>
      </c>
      <c r="AD831" s="213"/>
    </row>
    <row r="832" spans="1:30" s="211" customFormat="1" x14ac:dyDescent="0.25">
      <c r="A832" s="211" t="s">
        <v>161</v>
      </c>
      <c r="B832" s="211">
        <v>117</v>
      </c>
      <c r="C832" s="211" t="s">
        <v>266</v>
      </c>
      <c r="D832" s="211">
        <v>44622</v>
      </c>
      <c r="E832" s="211">
        <v>1020</v>
      </c>
      <c r="F832" s="211">
        <v>1110</v>
      </c>
      <c r="G832" s="211">
        <v>1004</v>
      </c>
      <c r="I832" s="211" t="s">
        <v>928</v>
      </c>
      <c r="J832" s="212" t="s">
        <v>841</v>
      </c>
      <c r="K832" s="211" t="s">
        <v>355</v>
      </c>
      <c r="L832" s="211" t="s">
        <v>2105</v>
      </c>
      <c r="AD832" s="213"/>
    </row>
    <row r="833" spans="1:30" s="211" customFormat="1" x14ac:dyDescent="0.25">
      <c r="A833" s="211" t="s">
        <v>161</v>
      </c>
      <c r="B833" s="211">
        <v>117</v>
      </c>
      <c r="C833" s="211" t="s">
        <v>266</v>
      </c>
      <c r="D833" s="211">
        <v>44623</v>
      </c>
      <c r="E833" s="211">
        <v>1020</v>
      </c>
      <c r="F833" s="211">
        <v>1110</v>
      </c>
      <c r="G833" s="211">
        <v>1004</v>
      </c>
      <c r="I833" s="211" t="s">
        <v>929</v>
      </c>
      <c r="J833" s="212" t="s">
        <v>841</v>
      </c>
      <c r="K833" s="211" t="s">
        <v>355</v>
      </c>
      <c r="L833" s="211" t="s">
        <v>2105</v>
      </c>
      <c r="AD833" s="213"/>
    </row>
    <row r="834" spans="1:30" s="211" customFormat="1" x14ac:dyDescent="0.25">
      <c r="A834" s="211" t="s">
        <v>161</v>
      </c>
      <c r="B834" s="211">
        <v>117</v>
      </c>
      <c r="C834" s="211" t="s">
        <v>266</v>
      </c>
      <c r="D834" s="211">
        <v>44624</v>
      </c>
      <c r="E834" s="211">
        <v>1020</v>
      </c>
      <c r="F834" s="211">
        <v>1110</v>
      </c>
      <c r="G834" s="211">
        <v>1004</v>
      </c>
      <c r="I834" s="211" t="s">
        <v>930</v>
      </c>
      <c r="J834" s="212" t="s">
        <v>841</v>
      </c>
      <c r="K834" s="211" t="s">
        <v>355</v>
      </c>
      <c r="L834" s="211" t="s">
        <v>2105</v>
      </c>
      <c r="AD834" s="213"/>
    </row>
    <row r="835" spans="1:30" s="211" customFormat="1" x14ac:dyDescent="0.25">
      <c r="A835" s="211" t="s">
        <v>161</v>
      </c>
      <c r="B835" s="211">
        <v>117</v>
      </c>
      <c r="C835" s="211" t="s">
        <v>266</v>
      </c>
      <c r="D835" s="211">
        <v>44758</v>
      </c>
      <c r="E835" s="211">
        <v>1030</v>
      </c>
      <c r="F835" s="211">
        <v>1110</v>
      </c>
      <c r="G835" s="211">
        <v>1004</v>
      </c>
      <c r="I835" s="211" t="s">
        <v>931</v>
      </c>
      <c r="J835" s="212" t="s">
        <v>841</v>
      </c>
      <c r="K835" s="211" t="s">
        <v>355</v>
      </c>
      <c r="L835" s="211" t="s">
        <v>2106</v>
      </c>
      <c r="AD835" s="213"/>
    </row>
    <row r="836" spans="1:30" s="211" customFormat="1" x14ac:dyDescent="0.25">
      <c r="A836" s="211" t="s">
        <v>161</v>
      </c>
      <c r="B836" s="211">
        <v>117</v>
      </c>
      <c r="C836" s="211" t="s">
        <v>266</v>
      </c>
      <c r="D836" s="211">
        <v>3134881</v>
      </c>
      <c r="E836" s="211">
        <v>1030</v>
      </c>
      <c r="F836" s="211">
        <v>1110</v>
      </c>
      <c r="G836" s="211">
        <v>1004</v>
      </c>
      <c r="I836" s="211" t="s">
        <v>932</v>
      </c>
      <c r="J836" s="212" t="s">
        <v>841</v>
      </c>
      <c r="K836" s="211" t="s">
        <v>355</v>
      </c>
      <c r="L836" s="211" t="s">
        <v>2107</v>
      </c>
      <c r="AD836" s="213"/>
    </row>
    <row r="837" spans="1:30" s="211" customFormat="1" x14ac:dyDescent="0.25">
      <c r="A837" s="211" t="s">
        <v>161</v>
      </c>
      <c r="B837" s="211">
        <v>117</v>
      </c>
      <c r="C837" s="211" t="s">
        <v>266</v>
      </c>
      <c r="D837" s="211">
        <v>3134882</v>
      </c>
      <c r="E837" s="211">
        <v>1020</v>
      </c>
      <c r="F837" s="211">
        <v>1110</v>
      </c>
      <c r="G837" s="211">
        <v>1004</v>
      </c>
      <c r="I837" s="211" t="s">
        <v>933</v>
      </c>
      <c r="J837" s="212" t="s">
        <v>841</v>
      </c>
      <c r="K837" s="211" t="s">
        <v>355</v>
      </c>
      <c r="L837" s="211" t="s">
        <v>2108</v>
      </c>
      <c r="AD837" s="213"/>
    </row>
    <row r="838" spans="1:30" s="211" customFormat="1" x14ac:dyDescent="0.25">
      <c r="A838" s="211" t="s">
        <v>161</v>
      </c>
      <c r="B838" s="211">
        <v>117</v>
      </c>
      <c r="C838" s="211" t="s">
        <v>266</v>
      </c>
      <c r="D838" s="211">
        <v>3134883</v>
      </c>
      <c r="E838" s="211">
        <v>1020</v>
      </c>
      <c r="F838" s="211">
        <v>1110</v>
      </c>
      <c r="G838" s="211">
        <v>1004</v>
      </c>
      <c r="I838" s="211" t="s">
        <v>934</v>
      </c>
      <c r="J838" s="212" t="s">
        <v>841</v>
      </c>
      <c r="K838" s="211" t="s">
        <v>355</v>
      </c>
      <c r="L838" s="211" t="s">
        <v>2109</v>
      </c>
      <c r="AD838" s="213"/>
    </row>
    <row r="839" spans="1:30" s="211" customFormat="1" x14ac:dyDescent="0.25">
      <c r="A839" s="211" t="s">
        <v>161</v>
      </c>
      <c r="B839" s="211">
        <v>117</v>
      </c>
      <c r="C839" s="211" t="s">
        <v>266</v>
      </c>
      <c r="D839" s="211">
        <v>191952994</v>
      </c>
      <c r="E839" s="211">
        <v>1060</v>
      </c>
      <c r="F839" s="211">
        <v>1271</v>
      </c>
      <c r="G839" s="211">
        <v>1004</v>
      </c>
      <c r="I839" s="211" t="s">
        <v>1982</v>
      </c>
      <c r="J839" s="212" t="s">
        <v>841</v>
      </c>
      <c r="K839" s="211" t="s">
        <v>353</v>
      </c>
      <c r="L839" s="211" t="s">
        <v>2173</v>
      </c>
      <c r="AD839" s="213"/>
    </row>
    <row r="840" spans="1:30" s="211" customFormat="1" x14ac:dyDescent="0.25">
      <c r="A840" s="211" t="s">
        <v>161</v>
      </c>
      <c r="B840" s="211">
        <v>117</v>
      </c>
      <c r="C840" s="211" t="s">
        <v>266</v>
      </c>
      <c r="D840" s="211">
        <v>191965138</v>
      </c>
      <c r="E840" s="211">
        <v>1060</v>
      </c>
      <c r="F840" s="211">
        <v>1242</v>
      </c>
      <c r="G840" s="211">
        <v>1004</v>
      </c>
      <c r="I840" s="211" t="s">
        <v>2431</v>
      </c>
      <c r="J840" s="212" t="s">
        <v>841</v>
      </c>
      <c r="K840" s="211" t="s">
        <v>353</v>
      </c>
      <c r="L840" s="211" t="s">
        <v>2432</v>
      </c>
      <c r="AD840" s="213"/>
    </row>
    <row r="841" spans="1:30" s="211" customFormat="1" x14ac:dyDescent="0.25">
      <c r="A841" s="211" t="s">
        <v>161</v>
      </c>
      <c r="B841" s="211">
        <v>117</v>
      </c>
      <c r="C841" s="211" t="s">
        <v>266</v>
      </c>
      <c r="D841" s="211">
        <v>191970901</v>
      </c>
      <c r="E841" s="211">
        <v>1060</v>
      </c>
      <c r="F841" s="211">
        <v>1242</v>
      </c>
      <c r="G841" s="211">
        <v>1004</v>
      </c>
      <c r="I841" s="211" t="s">
        <v>5486</v>
      </c>
      <c r="J841" s="212" t="s">
        <v>841</v>
      </c>
      <c r="K841" s="211" t="s">
        <v>353</v>
      </c>
      <c r="L841" s="211" t="s">
        <v>5517</v>
      </c>
      <c r="AD841" s="213"/>
    </row>
    <row r="842" spans="1:30" s="211" customFormat="1" x14ac:dyDescent="0.25">
      <c r="A842" s="211" t="s">
        <v>161</v>
      </c>
      <c r="B842" s="211">
        <v>117</v>
      </c>
      <c r="C842" s="211" t="s">
        <v>266</v>
      </c>
      <c r="D842" s="211">
        <v>191975460</v>
      </c>
      <c r="E842" s="211">
        <v>1060</v>
      </c>
      <c r="F842" s="211">
        <v>1274</v>
      </c>
      <c r="G842" s="211">
        <v>1004</v>
      </c>
      <c r="I842" s="211" t="s">
        <v>1976</v>
      </c>
      <c r="J842" s="212" t="s">
        <v>841</v>
      </c>
      <c r="K842" s="211" t="s">
        <v>353</v>
      </c>
      <c r="L842" s="211" t="s">
        <v>2174</v>
      </c>
      <c r="AD842" s="213"/>
    </row>
    <row r="843" spans="1:30" s="211" customFormat="1" x14ac:dyDescent="0.25">
      <c r="A843" s="211" t="s">
        <v>161</v>
      </c>
      <c r="B843" s="211">
        <v>117</v>
      </c>
      <c r="C843" s="211" t="s">
        <v>266</v>
      </c>
      <c r="D843" s="211">
        <v>191975462</v>
      </c>
      <c r="E843" s="211">
        <v>1060</v>
      </c>
      <c r="F843" s="211">
        <v>1274</v>
      </c>
      <c r="G843" s="211">
        <v>1004</v>
      </c>
      <c r="I843" s="211" t="s">
        <v>1977</v>
      </c>
      <c r="J843" s="212" t="s">
        <v>841</v>
      </c>
      <c r="K843" s="211" t="s">
        <v>353</v>
      </c>
      <c r="L843" s="211" t="s">
        <v>2175</v>
      </c>
      <c r="AD843" s="213"/>
    </row>
    <row r="844" spans="1:30" s="211" customFormat="1" x14ac:dyDescent="0.25">
      <c r="A844" s="211" t="s">
        <v>161</v>
      </c>
      <c r="B844" s="211">
        <v>117</v>
      </c>
      <c r="C844" s="211" t="s">
        <v>266</v>
      </c>
      <c r="D844" s="211">
        <v>191975463</v>
      </c>
      <c r="E844" s="211">
        <v>1060</v>
      </c>
      <c r="F844" s="211">
        <v>1274</v>
      </c>
      <c r="G844" s="211">
        <v>1004</v>
      </c>
      <c r="I844" s="211" t="s">
        <v>1978</v>
      </c>
      <c r="J844" s="212" t="s">
        <v>841</v>
      </c>
      <c r="K844" s="211" t="s">
        <v>353</v>
      </c>
      <c r="L844" s="211" t="s">
        <v>2176</v>
      </c>
      <c r="AD844" s="213"/>
    </row>
    <row r="845" spans="1:30" s="211" customFormat="1" x14ac:dyDescent="0.25">
      <c r="A845" s="211" t="s">
        <v>161</v>
      </c>
      <c r="B845" s="211">
        <v>117</v>
      </c>
      <c r="C845" s="211" t="s">
        <v>266</v>
      </c>
      <c r="D845" s="211">
        <v>191975466</v>
      </c>
      <c r="E845" s="211">
        <v>1060</v>
      </c>
      <c r="F845" s="211">
        <v>1274</v>
      </c>
      <c r="G845" s="211">
        <v>1004</v>
      </c>
      <c r="I845" s="211" t="s">
        <v>1979</v>
      </c>
      <c r="J845" s="212" t="s">
        <v>841</v>
      </c>
      <c r="K845" s="211" t="s">
        <v>353</v>
      </c>
      <c r="L845" s="211" t="s">
        <v>2177</v>
      </c>
      <c r="AD845" s="213"/>
    </row>
    <row r="846" spans="1:30" s="211" customFormat="1" x14ac:dyDescent="0.25">
      <c r="A846" s="211" t="s">
        <v>161</v>
      </c>
      <c r="B846" s="211">
        <v>117</v>
      </c>
      <c r="C846" s="211" t="s">
        <v>266</v>
      </c>
      <c r="D846" s="211">
        <v>191977621</v>
      </c>
      <c r="E846" s="211">
        <v>1060</v>
      </c>
      <c r="F846" s="211">
        <v>1230</v>
      </c>
      <c r="G846" s="211">
        <v>1004</v>
      </c>
      <c r="I846" s="211" t="s">
        <v>2035</v>
      </c>
      <c r="J846" s="212" t="s">
        <v>841</v>
      </c>
      <c r="K846" s="211" t="s">
        <v>353</v>
      </c>
      <c r="L846" s="211" t="s">
        <v>2178</v>
      </c>
      <c r="AD846" s="213"/>
    </row>
    <row r="847" spans="1:30" s="211" customFormat="1" x14ac:dyDescent="0.25">
      <c r="A847" s="211" t="s">
        <v>161</v>
      </c>
      <c r="B847" s="211">
        <v>117</v>
      </c>
      <c r="C847" s="211" t="s">
        <v>266</v>
      </c>
      <c r="D847" s="211">
        <v>191977622</v>
      </c>
      <c r="E847" s="211">
        <v>1060</v>
      </c>
      <c r="F847" s="211">
        <v>1230</v>
      </c>
      <c r="G847" s="211">
        <v>1004</v>
      </c>
      <c r="I847" s="211" t="s">
        <v>2035</v>
      </c>
      <c r="J847" s="212" t="s">
        <v>841</v>
      </c>
      <c r="K847" s="211" t="s">
        <v>353</v>
      </c>
      <c r="L847" s="211" t="s">
        <v>2179</v>
      </c>
      <c r="AD847" s="213"/>
    </row>
    <row r="848" spans="1:30" s="211" customFormat="1" x14ac:dyDescent="0.25">
      <c r="A848" s="211" t="s">
        <v>161</v>
      </c>
      <c r="B848" s="211">
        <v>117</v>
      </c>
      <c r="C848" s="211" t="s">
        <v>266</v>
      </c>
      <c r="D848" s="211">
        <v>191977623</v>
      </c>
      <c r="E848" s="211">
        <v>1060</v>
      </c>
      <c r="F848" s="211">
        <v>1230</v>
      </c>
      <c r="G848" s="211">
        <v>1004</v>
      </c>
      <c r="I848" s="211" t="s">
        <v>2035</v>
      </c>
      <c r="J848" s="212" t="s">
        <v>841</v>
      </c>
      <c r="K848" s="211" t="s">
        <v>353</v>
      </c>
      <c r="L848" s="211" t="s">
        <v>2180</v>
      </c>
      <c r="AD848" s="213"/>
    </row>
    <row r="849" spans="1:30" s="211" customFormat="1" x14ac:dyDescent="0.25">
      <c r="A849" s="211" t="s">
        <v>161</v>
      </c>
      <c r="B849" s="211">
        <v>117</v>
      </c>
      <c r="C849" s="211" t="s">
        <v>266</v>
      </c>
      <c r="D849" s="211">
        <v>191983404</v>
      </c>
      <c r="E849" s="211">
        <v>1060</v>
      </c>
      <c r="F849" s="211">
        <v>1274</v>
      </c>
      <c r="G849" s="211">
        <v>1004</v>
      </c>
      <c r="I849" s="211" t="s">
        <v>2470</v>
      </c>
      <c r="J849" s="212" t="s">
        <v>841</v>
      </c>
      <c r="K849" s="211" t="s">
        <v>842</v>
      </c>
      <c r="L849" s="211" t="s">
        <v>2478</v>
      </c>
      <c r="AD849" s="213"/>
    </row>
    <row r="850" spans="1:30" s="211" customFormat="1" x14ac:dyDescent="0.25">
      <c r="A850" s="211" t="s">
        <v>161</v>
      </c>
      <c r="B850" s="211">
        <v>117</v>
      </c>
      <c r="C850" s="211" t="s">
        <v>266</v>
      </c>
      <c r="D850" s="211">
        <v>192001644</v>
      </c>
      <c r="E850" s="211">
        <v>1060</v>
      </c>
      <c r="F850" s="211">
        <v>1271</v>
      </c>
      <c r="G850" s="211">
        <v>1004</v>
      </c>
      <c r="I850" s="211" t="s">
        <v>5348</v>
      </c>
      <c r="J850" s="212" t="s">
        <v>841</v>
      </c>
      <c r="K850" s="211" t="s">
        <v>353</v>
      </c>
      <c r="L850" s="211" t="s">
        <v>5365</v>
      </c>
      <c r="AD850" s="213"/>
    </row>
    <row r="851" spans="1:30" s="211" customFormat="1" x14ac:dyDescent="0.25">
      <c r="A851" s="211" t="s">
        <v>161</v>
      </c>
      <c r="B851" s="211">
        <v>117</v>
      </c>
      <c r="C851" s="211" t="s">
        <v>266</v>
      </c>
      <c r="D851" s="211">
        <v>192049692</v>
      </c>
      <c r="E851" s="211">
        <v>1060</v>
      </c>
      <c r="F851" s="211">
        <v>1274</v>
      </c>
      <c r="G851" s="211">
        <v>1004</v>
      </c>
      <c r="I851" s="211" t="s">
        <v>6422</v>
      </c>
      <c r="J851" s="212" t="s">
        <v>841</v>
      </c>
      <c r="K851" s="211" t="s">
        <v>353</v>
      </c>
      <c r="L851" s="211" t="s">
        <v>6484</v>
      </c>
      <c r="AD851" s="213"/>
    </row>
    <row r="852" spans="1:30" s="211" customFormat="1" x14ac:dyDescent="0.25">
      <c r="A852" s="211" t="s">
        <v>161</v>
      </c>
      <c r="B852" s="211">
        <v>117</v>
      </c>
      <c r="C852" s="211" t="s">
        <v>266</v>
      </c>
      <c r="D852" s="211">
        <v>201005435</v>
      </c>
      <c r="E852" s="211">
        <v>1060</v>
      </c>
      <c r="F852" s="211">
        <v>1251</v>
      </c>
      <c r="G852" s="211">
        <v>1004</v>
      </c>
      <c r="I852" s="211" t="s">
        <v>935</v>
      </c>
      <c r="J852" s="212" t="s">
        <v>841</v>
      </c>
      <c r="K852" s="211" t="s">
        <v>353</v>
      </c>
      <c r="L852" s="211" t="s">
        <v>4605</v>
      </c>
      <c r="AD852" s="213"/>
    </row>
    <row r="853" spans="1:30" s="211" customFormat="1" x14ac:dyDescent="0.25">
      <c r="A853" s="211" t="s">
        <v>161</v>
      </c>
      <c r="B853" s="211">
        <v>117</v>
      </c>
      <c r="C853" s="211" t="s">
        <v>266</v>
      </c>
      <c r="D853" s="211">
        <v>201006403</v>
      </c>
      <c r="E853" s="211">
        <v>1030</v>
      </c>
      <c r="F853" s="211">
        <v>1110</v>
      </c>
      <c r="G853" s="211">
        <v>1004</v>
      </c>
      <c r="I853" s="211" t="s">
        <v>936</v>
      </c>
      <c r="J853" s="212" t="s">
        <v>841</v>
      </c>
      <c r="K853" s="211" t="s">
        <v>355</v>
      </c>
      <c r="L853" s="211" t="s">
        <v>2110</v>
      </c>
      <c r="AD853" s="213"/>
    </row>
    <row r="854" spans="1:30" s="211" customFormat="1" x14ac:dyDescent="0.25">
      <c r="A854" s="211" t="s">
        <v>161</v>
      </c>
      <c r="B854" s="211">
        <v>117</v>
      </c>
      <c r="C854" s="211" t="s">
        <v>266</v>
      </c>
      <c r="D854" s="211">
        <v>201006404</v>
      </c>
      <c r="E854" s="211">
        <v>1030</v>
      </c>
      <c r="F854" s="211">
        <v>1110</v>
      </c>
      <c r="G854" s="211">
        <v>1004</v>
      </c>
      <c r="I854" s="211" t="s">
        <v>937</v>
      </c>
      <c r="J854" s="212" t="s">
        <v>841</v>
      </c>
      <c r="K854" s="211" t="s">
        <v>355</v>
      </c>
      <c r="L854" s="211" t="s">
        <v>2110</v>
      </c>
      <c r="AD854" s="213"/>
    </row>
    <row r="855" spans="1:30" s="211" customFormat="1" x14ac:dyDescent="0.25">
      <c r="A855" s="211" t="s">
        <v>161</v>
      </c>
      <c r="B855" s="211">
        <v>117</v>
      </c>
      <c r="C855" s="211" t="s">
        <v>266</v>
      </c>
      <c r="D855" s="211">
        <v>210096331</v>
      </c>
      <c r="E855" s="211">
        <v>1020</v>
      </c>
      <c r="F855" s="211">
        <v>1121</v>
      </c>
      <c r="G855" s="211">
        <v>1004</v>
      </c>
      <c r="I855" s="211" t="s">
        <v>938</v>
      </c>
      <c r="J855" s="212" t="s">
        <v>841</v>
      </c>
      <c r="K855" s="211" t="s">
        <v>355</v>
      </c>
      <c r="L855" s="211" t="s">
        <v>2130</v>
      </c>
      <c r="AD855" s="213"/>
    </row>
    <row r="856" spans="1:30" s="211" customFormat="1" x14ac:dyDescent="0.25">
      <c r="A856" s="211" t="s">
        <v>161</v>
      </c>
      <c r="B856" s="211">
        <v>117</v>
      </c>
      <c r="C856" s="211" t="s">
        <v>266</v>
      </c>
      <c r="D856" s="211">
        <v>210096607</v>
      </c>
      <c r="E856" s="211">
        <v>1060</v>
      </c>
      <c r="F856" s="211">
        <v>1271</v>
      </c>
      <c r="G856" s="211">
        <v>1004</v>
      </c>
      <c r="I856" s="211" t="s">
        <v>939</v>
      </c>
      <c r="J856" s="212" t="s">
        <v>841</v>
      </c>
      <c r="K856" s="211" t="s">
        <v>353</v>
      </c>
      <c r="L856" s="211" t="s">
        <v>2181</v>
      </c>
      <c r="AD856" s="213"/>
    </row>
    <row r="857" spans="1:30" s="211" customFormat="1" x14ac:dyDescent="0.25">
      <c r="A857" s="211" t="s">
        <v>161</v>
      </c>
      <c r="B857" s="211">
        <v>117</v>
      </c>
      <c r="C857" s="211" t="s">
        <v>266</v>
      </c>
      <c r="D857" s="211">
        <v>210096729</v>
      </c>
      <c r="E857" s="211">
        <v>1060</v>
      </c>
      <c r="F857" s="211">
        <v>1252</v>
      </c>
      <c r="G857" s="211">
        <v>1004</v>
      </c>
      <c r="I857" s="211" t="s">
        <v>940</v>
      </c>
      <c r="J857" s="212" t="s">
        <v>841</v>
      </c>
      <c r="K857" s="211" t="s">
        <v>353</v>
      </c>
      <c r="L857" s="211" t="s">
        <v>2182</v>
      </c>
      <c r="AD857" s="213"/>
    </row>
    <row r="858" spans="1:30" s="211" customFormat="1" x14ac:dyDescent="0.25">
      <c r="A858" s="211" t="s">
        <v>161</v>
      </c>
      <c r="B858" s="211">
        <v>117</v>
      </c>
      <c r="C858" s="211" t="s">
        <v>266</v>
      </c>
      <c r="D858" s="211">
        <v>210097240</v>
      </c>
      <c r="E858" s="211">
        <v>1020</v>
      </c>
      <c r="F858" s="211">
        <v>1110</v>
      </c>
      <c r="G858" s="211">
        <v>1004</v>
      </c>
      <c r="I858" s="211" t="s">
        <v>941</v>
      </c>
      <c r="J858" s="212" t="s">
        <v>841</v>
      </c>
      <c r="K858" s="211" t="s">
        <v>355</v>
      </c>
      <c r="L858" s="211" t="s">
        <v>2111</v>
      </c>
      <c r="AD858" s="213"/>
    </row>
    <row r="859" spans="1:30" s="211" customFormat="1" x14ac:dyDescent="0.25">
      <c r="A859" s="211" t="s">
        <v>161</v>
      </c>
      <c r="B859" s="211">
        <v>117</v>
      </c>
      <c r="C859" s="211" t="s">
        <v>266</v>
      </c>
      <c r="D859" s="211">
        <v>210097241</v>
      </c>
      <c r="E859" s="211">
        <v>1020</v>
      </c>
      <c r="F859" s="211">
        <v>1110</v>
      </c>
      <c r="G859" s="211">
        <v>1004</v>
      </c>
      <c r="I859" s="211" t="s">
        <v>942</v>
      </c>
      <c r="J859" s="212" t="s">
        <v>841</v>
      </c>
      <c r="K859" s="211" t="s">
        <v>355</v>
      </c>
      <c r="L859" s="211" t="s">
        <v>2112</v>
      </c>
      <c r="AD859" s="213"/>
    </row>
    <row r="860" spans="1:30" s="211" customFormat="1" x14ac:dyDescent="0.25">
      <c r="A860" s="211" t="s">
        <v>161</v>
      </c>
      <c r="B860" s="211">
        <v>117</v>
      </c>
      <c r="C860" s="211" t="s">
        <v>266</v>
      </c>
      <c r="D860" s="211">
        <v>210097242</v>
      </c>
      <c r="E860" s="211">
        <v>1020</v>
      </c>
      <c r="F860" s="211">
        <v>1110</v>
      </c>
      <c r="G860" s="211">
        <v>1004</v>
      </c>
      <c r="I860" s="211" t="s">
        <v>943</v>
      </c>
      <c r="J860" s="212" t="s">
        <v>841</v>
      </c>
      <c r="K860" s="211" t="s">
        <v>355</v>
      </c>
      <c r="L860" s="211" t="s">
        <v>2113</v>
      </c>
      <c r="AD860" s="213"/>
    </row>
    <row r="861" spans="1:30" s="211" customFormat="1" x14ac:dyDescent="0.25">
      <c r="A861" s="211" t="s">
        <v>161</v>
      </c>
      <c r="B861" s="211">
        <v>117</v>
      </c>
      <c r="C861" s="211" t="s">
        <v>266</v>
      </c>
      <c r="D861" s="211">
        <v>210097254</v>
      </c>
      <c r="E861" s="211">
        <v>1060</v>
      </c>
      <c r="F861" s="211">
        <v>1251</v>
      </c>
      <c r="G861" s="211">
        <v>1004</v>
      </c>
      <c r="I861" s="211" t="s">
        <v>944</v>
      </c>
      <c r="J861" s="212" t="s">
        <v>841</v>
      </c>
      <c r="K861" s="211" t="s">
        <v>353</v>
      </c>
      <c r="L861" s="211" t="s">
        <v>2183</v>
      </c>
      <c r="AD861" s="213"/>
    </row>
    <row r="862" spans="1:30" s="211" customFormat="1" x14ac:dyDescent="0.25">
      <c r="A862" s="211" t="s">
        <v>161</v>
      </c>
      <c r="B862" s="211">
        <v>117</v>
      </c>
      <c r="C862" s="211" t="s">
        <v>266</v>
      </c>
      <c r="D862" s="211">
        <v>210165214</v>
      </c>
      <c r="E862" s="211">
        <v>1020</v>
      </c>
      <c r="F862" s="211">
        <v>1110</v>
      </c>
      <c r="G862" s="211">
        <v>1004</v>
      </c>
      <c r="I862" s="211" t="s">
        <v>945</v>
      </c>
      <c r="J862" s="212" t="s">
        <v>841</v>
      </c>
      <c r="K862" s="211" t="s">
        <v>355</v>
      </c>
      <c r="L862" s="211" t="s">
        <v>2106</v>
      </c>
      <c r="AD862" s="213"/>
    </row>
    <row r="863" spans="1:30" s="211" customFormat="1" x14ac:dyDescent="0.25">
      <c r="A863" s="211" t="s">
        <v>161</v>
      </c>
      <c r="B863" s="211">
        <v>117</v>
      </c>
      <c r="C863" s="211" t="s">
        <v>266</v>
      </c>
      <c r="D863" s="211">
        <v>210165220</v>
      </c>
      <c r="E863" s="211">
        <v>1020</v>
      </c>
      <c r="F863" s="211">
        <v>1110</v>
      </c>
      <c r="G863" s="211">
        <v>1004</v>
      </c>
      <c r="I863" s="211" t="s">
        <v>946</v>
      </c>
      <c r="J863" s="212" t="s">
        <v>841</v>
      </c>
      <c r="K863" s="211" t="s">
        <v>355</v>
      </c>
      <c r="L863" s="211" t="s">
        <v>2114</v>
      </c>
      <c r="AD863" s="213"/>
    </row>
    <row r="864" spans="1:30" s="211" customFormat="1" x14ac:dyDescent="0.25">
      <c r="A864" s="211" t="s">
        <v>161</v>
      </c>
      <c r="B864" s="211">
        <v>117</v>
      </c>
      <c r="C864" s="211" t="s">
        <v>266</v>
      </c>
      <c r="D864" s="211">
        <v>210165221</v>
      </c>
      <c r="E864" s="211">
        <v>1020</v>
      </c>
      <c r="F864" s="211">
        <v>1110</v>
      </c>
      <c r="G864" s="211">
        <v>1004</v>
      </c>
      <c r="I864" s="211" t="s">
        <v>946</v>
      </c>
      <c r="J864" s="212" t="s">
        <v>841</v>
      </c>
      <c r="K864" s="211" t="s">
        <v>355</v>
      </c>
      <c r="L864" s="211" t="s">
        <v>2114</v>
      </c>
      <c r="AD864" s="213"/>
    </row>
    <row r="865" spans="1:30" s="211" customFormat="1" x14ac:dyDescent="0.25">
      <c r="A865" s="211" t="s">
        <v>161</v>
      </c>
      <c r="B865" s="211">
        <v>117</v>
      </c>
      <c r="C865" s="211" t="s">
        <v>266</v>
      </c>
      <c r="D865" s="211">
        <v>210165232</v>
      </c>
      <c r="E865" s="211">
        <v>1020</v>
      </c>
      <c r="F865" s="211">
        <v>1110</v>
      </c>
      <c r="G865" s="211">
        <v>1004</v>
      </c>
      <c r="I865" s="211" t="s">
        <v>947</v>
      </c>
      <c r="J865" s="212" t="s">
        <v>841</v>
      </c>
      <c r="K865" s="211" t="s">
        <v>355</v>
      </c>
      <c r="L865" s="211" t="s">
        <v>2108</v>
      </c>
      <c r="AD865" s="213"/>
    </row>
    <row r="866" spans="1:30" s="211" customFormat="1" x14ac:dyDescent="0.25">
      <c r="A866" s="211" t="s">
        <v>161</v>
      </c>
      <c r="B866" s="211">
        <v>117</v>
      </c>
      <c r="C866" s="211" t="s">
        <v>266</v>
      </c>
      <c r="D866" s="211">
        <v>210165233</v>
      </c>
      <c r="E866" s="211">
        <v>1020</v>
      </c>
      <c r="F866" s="211">
        <v>1110</v>
      </c>
      <c r="G866" s="211">
        <v>1004</v>
      </c>
      <c r="I866" s="211" t="s">
        <v>948</v>
      </c>
      <c r="J866" s="212" t="s">
        <v>841</v>
      </c>
      <c r="K866" s="211" t="s">
        <v>355</v>
      </c>
      <c r="L866" s="211" t="s">
        <v>2108</v>
      </c>
      <c r="AD866" s="213"/>
    </row>
    <row r="867" spans="1:30" s="211" customFormat="1" x14ac:dyDescent="0.25">
      <c r="A867" s="211" t="s">
        <v>161</v>
      </c>
      <c r="B867" s="211">
        <v>117</v>
      </c>
      <c r="C867" s="211" t="s">
        <v>266</v>
      </c>
      <c r="D867" s="211">
        <v>210165234</v>
      </c>
      <c r="E867" s="211">
        <v>1020</v>
      </c>
      <c r="F867" s="211">
        <v>1110</v>
      </c>
      <c r="G867" s="211">
        <v>1004</v>
      </c>
      <c r="I867" s="211" t="s">
        <v>949</v>
      </c>
      <c r="J867" s="212" t="s">
        <v>841</v>
      </c>
      <c r="K867" s="211" t="s">
        <v>355</v>
      </c>
      <c r="L867" s="211" t="s">
        <v>2108</v>
      </c>
      <c r="AD867" s="213"/>
    </row>
    <row r="868" spans="1:30" s="211" customFormat="1" x14ac:dyDescent="0.25">
      <c r="A868" s="211" t="s">
        <v>161</v>
      </c>
      <c r="B868" s="211">
        <v>117</v>
      </c>
      <c r="C868" s="211" t="s">
        <v>266</v>
      </c>
      <c r="D868" s="211">
        <v>210165235</v>
      </c>
      <c r="E868" s="211">
        <v>1020</v>
      </c>
      <c r="F868" s="211">
        <v>1110</v>
      </c>
      <c r="G868" s="211">
        <v>1004</v>
      </c>
      <c r="I868" s="211" t="s">
        <v>950</v>
      </c>
      <c r="J868" s="212" t="s">
        <v>841</v>
      </c>
      <c r="K868" s="211" t="s">
        <v>355</v>
      </c>
      <c r="L868" s="211" t="s">
        <v>2108</v>
      </c>
      <c r="AD868" s="213"/>
    </row>
    <row r="869" spans="1:30" s="211" customFormat="1" x14ac:dyDescent="0.25">
      <c r="A869" s="211" t="s">
        <v>161</v>
      </c>
      <c r="B869" s="211">
        <v>117</v>
      </c>
      <c r="C869" s="211" t="s">
        <v>266</v>
      </c>
      <c r="D869" s="211">
        <v>210165236</v>
      </c>
      <c r="E869" s="211">
        <v>1020</v>
      </c>
      <c r="F869" s="211">
        <v>1110</v>
      </c>
      <c r="G869" s="211">
        <v>1004</v>
      </c>
      <c r="I869" s="211" t="s">
        <v>951</v>
      </c>
      <c r="J869" s="212" t="s">
        <v>841</v>
      </c>
      <c r="K869" s="211" t="s">
        <v>355</v>
      </c>
      <c r="L869" s="211" t="s">
        <v>2108</v>
      </c>
      <c r="AD869" s="213"/>
    </row>
    <row r="870" spans="1:30" s="211" customFormat="1" x14ac:dyDescent="0.25">
      <c r="A870" s="211" t="s">
        <v>161</v>
      </c>
      <c r="B870" s="211">
        <v>117</v>
      </c>
      <c r="C870" s="211" t="s">
        <v>266</v>
      </c>
      <c r="D870" s="211">
        <v>210165237</v>
      </c>
      <c r="E870" s="211">
        <v>1020</v>
      </c>
      <c r="F870" s="211">
        <v>1110</v>
      </c>
      <c r="G870" s="211">
        <v>1004</v>
      </c>
      <c r="I870" s="211" t="s">
        <v>952</v>
      </c>
      <c r="J870" s="212" t="s">
        <v>841</v>
      </c>
      <c r="K870" s="211" t="s">
        <v>355</v>
      </c>
      <c r="L870" s="211" t="s">
        <v>2109</v>
      </c>
      <c r="AD870" s="213"/>
    </row>
    <row r="871" spans="1:30" s="211" customFormat="1" x14ac:dyDescent="0.25">
      <c r="A871" s="211" t="s">
        <v>161</v>
      </c>
      <c r="B871" s="211">
        <v>117</v>
      </c>
      <c r="C871" s="211" t="s">
        <v>266</v>
      </c>
      <c r="D871" s="211">
        <v>210165238</v>
      </c>
      <c r="E871" s="211">
        <v>1020</v>
      </c>
      <c r="F871" s="211">
        <v>1110</v>
      </c>
      <c r="G871" s="211">
        <v>1004</v>
      </c>
      <c r="I871" s="211" t="s">
        <v>953</v>
      </c>
      <c r="J871" s="212" t="s">
        <v>841</v>
      </c>
      <c r="K871" s="211" t="s">
        <v>355</v>
      </c>
      <c r="L871" s="211" t="s">
        <v>2109</v>
      </c>
      <c r="AD871" s="213"/>
    </row>
    <row r="872" spans="1:30" s="211" customFormat="1" x14ac:dyDescent="0.25">
      <c r="A872" s="211" t="s">
        <v>161</v>
      </c>
      <c r="B872" s="211">
        <v>117</v>
      </c>
      <c r="C872" s="211" t="s">
        <v>266</v>
      </c>
      <c r="D872" s="211">
        <v>210165239</v>
      </c>
      <c r="E872" s="211">
        <v>1020</v>
      </c>
      <c r="F872" s="211">
        <v>1110</v>
      </c>
      <c r="G872" s="211">
        <v>1004</v>
      </c>
      <c r="I872" s="211" t="s">
        <v>954</v>
      </c>
      <c r="J872" s="212" t="s">
        <v>841</v>
      </c>
      <c r="K872" s="211" t="s">
        <v>355</v>
      </c>
      <c r="L872" s="211" t="s">
        <v>2109</v>
      </c>
      <c r="AD872" s="213"/>
    </row>
    <row r="873" spans="1:30" s="211" customFormat="1" x14ac:dyDescent="0.25">
      <c r="A873" s="211" t="s">
        <v>161</v>
      </c>
      <c r="B873" s="211">
        <v>117</v>
      </c>
      <c r="C873" s="211" t="s">
        <v>266</v>
      </c>
      <c r="D873" s="211">
        <v>210165240</v>
      </c>
      <c r="E873" s="211">
        <v>1020</v>
      </c>
      <c r="F873" s="211">
        <v>1110</v>
      </c>
      <c r="G873" s="211">
        <v>1004</v>
      </c>
      <c r="I873" s="211" t="s">
        <v>955</v>
      </c>
      <c r="J873" s="212" t="s">
        <v>841</v>
      </c>
      <c r="K873" s="211" t="s">
        <v>355</v>
      </c>
      <c r="L873" s="211" t="s">
        <v>2109</v>
      </c>
      <c r="AD873" s="213"/>
    </row>
    <row r="874" spans="1:30" s="211" customFormat="1" x14ac:dyDescent="0.25">
      <c r="A874" s="211" t="s">
        <v>161</v>
      </c>
      <c r="B874" s="211">
        <v>117</v>
      </c>
      <c r="C874" s="211" t="s">
        <v>266</v>
      </c>
      <c r="D874" s="211">
        <v>210165241</v>
      </c>
      <c r="E874" s="211">
        <v>1020</v>
      </c>
      <c r="F874" s="211">
        <v>1110</v>
      </c>
      <c r="G874" s="211">
        <v>1004</v>
      </c>
      <c r="I874" s="211" t="s">
        <v>956</v>
      </c>
      <c r="J874" s="212" t="s">
        <v>841</v>
      </c>
      <c r="K874" s="211" t="s">
        <v>355</v>
      </c>
      <c r="L874" s="211" t="s">
        <v>2109</v>
      </c>
      <c r="AD874" s="213"/>
    </row>
    <row r="875" spans="1:30" s="211" customFormat="1" x14ac:dyDescent="0.25">
      <c r="A875" s="211" t="s">
        <v>161</v>
      </c>
      <c r="B875" s="211">
        <v>117</v>
      </c>
      <c r="C875" s="211" t="s">
        <v>266</v>
      </c>
      <c r="D875" s="211">
        <v>210165242</v>
      </c>
      <c r="E875" s="211">
        <v>1030</v>
      </c>
      <c r="F875" s="211">
        <v>1110</v>
      </c>
      <c r="G875" s="211">
        <v>1004</v>
      </c>
      <c r="I875" s="211" t="s">
        <v>957</v>
      </c>
      <c r="J875" s="212" t="s">
        <v>841</v>
      </c>
      <c r="K875" s="211" t="s">
        <v>355</v>
      </c>
      <c r="L875" s="211" t="s">
        <v>2107</v>
      </c>
      <c r="AD875" s="213"/>
    </row>
    <row r="876" spans="1:30" s="211" customFormat="1" x14ac:dyDescent="0.25">
      <c r="A876" s="211" t="s">
        <v>161</v>
      </c>
      <c r="B876" s="211">
        <v>117</v>
      </c>
      <c r="C876" s="211" t="s">
        <v>266</v>
      </c>
      <c r="D876" s="211">
        <v>210165243</v>
      </c>
      <c r="E876" s="211">
        <v>1030</v>
      </c>
      <c r="F876" s="211">
        <v>1110</v>
      </c>
      <c r="G876" s="211">
        <v>1004</v>
      </c>
      <c r="I876" s="211" t="s">
        <v>958</v>
      </c>
      <c r="J876" s="212" t="s">
        <v>841</v>
      </c>
      <c r="K876" s="211" t="s">
        <v>355</v>
      </c>
      <c r="L876" s="211" t="s">
        <v>2107</v>
      </c>
      <c r="AD876" s="213"/>
    </row>
    <row r="877" spans="1:30" s="211" customFormat="1" x14ac:dyDescent="0.25">
      <c r="A877" s="211" t="s">
        <v>161</v>
      </c>
      <c r="B877" s="211">
        <v>117</v>
      </c>
      <c r="C877" s="211" t="s">
        <v>266</v>
      </c>
      <c r="D877" s="211">
        <v>210165244</v>
      </c>
      <c r="E877" s="211">
        <v>1030</v>
      </c>
      <c r="F877" s="211">
        <v>1110</v>
      </c>
      <c r="G877" s="211">
        <v>1004</v>
      </c>
      <c r="I877" s="211" t="s">
        <v>959</v>
      </c>
      <c r="J877" s="212" t="s">
        <v>841</v>
      </c>
      <c r="K877" s="211" t="s">
        <v>355</v>
      </c>
      <c r="L877" s="211" t="s">
        <v>2107</v>
      </c>
      <c r="AD877" s="213"/>
    </row>
    <row r="878" spans="1:30" s="211" customFormat="1" x14ac:dyDescent="0.25">
      <c r="A878" s="211" t="s">
        <v>161</v>
      </c>
      <c r="B878" s="211">
        <v>117</v>
      </c>
      <c r="C878" s="211" t="s">
        <v>266</v>
      </c>
      <c r="D878" s="211">
        <v>210165246</v>
      </c>
      <c r="E878" s="211">
        <v>1020</v>
      </c>
      <c r="F878" s="211">
        <v>1110</v>
      </c>
      <c r="G878" s="211">
        <v>1004</v>
      </c>
      <c r="I878" s="211" t="s">
        <v>960</v>
      </c>
      <c r="J878" s="212" t="s">
        <v>841</v>
      </c>
      <c r="K878" s="211" t="s">
        <v>355</v>
      </c>
      <c r="L878" s="211" t="s">
        <v>2111</v>
      </c>
      <c r="AD878" s="213"/>
    </row>
    <row r="879" spans="1:30" s="211" customFormat="1" x14ac:dyDescent="0.25">
      <c r="A879" s="211" t="s">
        <v>161</v>
      </c>
      <c r="B879" s="211">
        <v>117</v>
      </c>
      <c r="C879" s="211" t="s">
        <v>266</v>
      </c>
      <c r="D879" s="211">
        <v>210165247</v>
      </c>
      <c r="E879" s="211">
        <v>1020</v>
      </c>
      <c r="F879" s="211">
        <v>1110</v>
      </c>
      <c r="G879" s="211">
        <v>1004</v>
      </c>
      <c r="I879" s="211" t="s">
        <v>961</v>
      </c>
      <c r="J879" s="212" t="s">
        <v>841</v>
      </c>
      <c r="K879" s="211" t="s">
        <v>355</v>
      </c>
      <c r="L879" s="211" t="s">
        <v>2112</v>
      </c>
      <c r="AD879" s="213"/>
    </row>
    <row r="880" spans="1:30" s="211" customFormat="1" x14ac:dyDescent="0.25">
      <c r="A880" s="211" t="s">
        <v>161</v>
      </c>
      <c r="B880" s="211">
        <v>117</v>
      </c>
      <c r="C880" s="211" t="s">
        <v>266</v>
      </c>
      <c r="D880" s="211">
        <v>210165248</v>
      </c>
      <c r="E880" s="211">
        <v>1020</v>
      </c>
      <c r="F880" s="211">
        <v>1110</v>
      </c>
      <c r="G880" s="211">
        <v>1004</v>
      </c>
      <c r="I880" s="211" t="s">
        <v>962</v>
      </c>
      <c r="J880" s="212" t="s">
        <v>841</v>
      </c>
      <c r="K880" s="211" t="s">
        <v>355</v>
      </c>
      <c r="L880" s="211" t="s">
        <v>2112</v>
      </c>
      <c r="AD880" s="213"/>
    </row>
    <row r="881" spans="1:30" s="211" customFormat="1" x14ac:dyDescent="0.25">
      <c r="A881" s="211" t="s">
        <v>161</v>
      </c>
      <c r="B881" s="211">
        <v>117</v>
      </c>
      <c r="C881" s="211" t="s">
        <v>266</v>
      </c>
      <c r="D881" s="211">
        <v>210165249</v>
      </c>
      <c r="E881" s="211">
        <v>1020</v>
      </c>
      <c r="F881" s="211">
        <v>1110</v>
      </c>
      <c r="G881" s="211">
        <v>1004</v>
      </c>
      <c r="I881" s="211" t="s">
        <v>963</v>
      </c>
      <c r="J881" s="212" t="s">
        <v>841</v>
      </c>
      <c r="K881" s="211" t="s">
        <v>355</v>
      </c>
      <c r="L881" s="211" t="s">
        <v>2112</v>
      </c>
      <c r="AD881" s="213"/>
    </row>
    <row r="882" spans="1:30" s="211" customFormat="1" x14ac:dyDescent="0.25">
      <c r="A882" s="211" t="s">
        <v>161</v>
      </c>
      <c r="B882" s="211">
        <v>117</v>
      </c>
      <c r="C882" s="211" t="s">
        <v>266</v>
      </c>
      <c r="D882" s="211">
        <v>210165250</v>
      </c>
      <c r="E882" s="211">
        <v>1020</v>
      </c>
      <c r="F882" s="211">
        <v>1110</v>
      </c>
      <c r="G882" s="211">
        <v>1004</v>
      </c>
      <c r="I882" s="211" t="s">
        <v>964</v>
      </c>
      <c r="J882" s="212" t="s">
        <v>841</v>
      </c>
      <c r="K882" s="211" t="s">
        <v>355</v>
      </c>
      <c r="L882" s="211" t="s">
        <v>2112</v>
      </c>
      <c r="AD882" s="213"/>
    </row>
    <row r="883" spans="1:30" s="211" customFormat="1" x14ac:dyDescent="0.25">
      <c r="A883" s="211" t="s">
        <v>161</v>
      </c>
      <c r="B883" s="211">
        <v>117</v>
      </c>
      <c r="C883" s="211" t="s">
        <v>266</v>
      </c>
      <c r="D883" s="211">
        <v>210165251</v>
      </c>
      <c r="E883" s="211">
        <v>1020</v>
      </c>
      <c r="F883" s="211">
        <v>1110</v>
      </c>
      <c r="G883" s="211">
        <v>1004</v>
      </c>
      <c r="I883" s="211" t="s">
        <v>965</v>
      </c>
      <c r="J883" s="212" t="s">
        <v>841</v>
      </c>
      <c r="K883" s="211" t="s">
        <v>355</v>
      </c>
      <c r="L883" s="211" t="s">
        <v>2113</v>
      </c>
      <c r="AD883" s="213"/>
    </row>
    <row r="884" spans="1:30" s="211" customFormat="1" x14ac:dyDescent="0.25">
      <c r="A884" s="211" t="s">
        <v>161</v>
      </c>
      <c r="B884" s="211">
        <v>117</v>
      </c>
      <c r="C884" s="211" t="s">
        <v>266</v>
      </c>
      <c r="D884" s="211">
        <v>210165252</v>
      </c>
      <c r="E884" s="211">
        <v>1020</v>
      </c>
      <c r="F884" s="211">
        <v>1110</v>
      </c>
      <c r="G884" s="211">
        <v>1004</v>
      </c>
      <c r="I884" s="211" t="s">
        <v>966</v>
      </c>
      <c r="J884" s="212" t="s">
        <v>841</v>
      </c>
      <c r="K884" s="211" t="s">
        <v>355</v>
      </c>
      <c r="L884" s="211" t="s">
        <v>2113</v>
      </c>
      <c r="AD884" s="213"/>
    </row>
    <row r="885" spans="1:30" s="211" customFormat="1" x14ac:dyDescent="0.25">
      <c r="A885" s="211" t="s">
        <v>161</v>
      </c>
      <c r="B885" s="211">
        <v>117</v>
      </c>
      <c r="C885" s="211" t="s">
        <v>266</v>
      </c>
      <c r="D885" s="211">
        <v>210165253</v>
      </c>
      <c r="E885" s="211">
        <v>1020</v>
      </c>
      <c r="F885" s="211">
        <v>1110</v>
      </c>
      <c r="G885" s="211">
        <v>1004</v>
      </c>
      <c r="I885" s="211" t="s">
        <v>967</v>
      </c>
      <c r="J885" s="212" t="s">
        <v>841</v>
      </c>
      <c r="K885" s="211" t="s">
        <v>355</v>
      </c>
      <c r="L885" s="211" t="s">
        <v>2113</v>
      </c>
      <c r="AD885" s="213"/>
    </row>
    <row r="886" spans="1:30" s="211" customFormat="1" x14ac:dyDescent="0.25">
      <c r="A886" s="211" t="s">
        <v>161</v>
      </c>
      <c r="B886" s="211">
        <v>117</v>
      </c>
      <c r="C886" s="211" t="s">
        <v>266</v>
      </c>
      <c r="D886" s="211">
        <v>210185137</v>
      </c>
      <c r="E886" s="211">
        <v>1060</v>
      </c>
      <c r="G886" s="211">
        <v>1004</v>
      </c>
      <c r="I886" s="211" t="s">
        <v>3838</v>
      </c>
      <c r="J886" s="212" t="s">
        <v>841</v>
      </c>
      <c r="K886" s="211" t="s">
        <v>353</v>
      </c>
      <c r="L886" s="211" t="s">
        <v>2184</v>
      </c>
      <c r="AD886" s="213"/>
    </row>
    <row r="887" spans="1:30" s="211" customFormat="1" x14ac:dyDescent="0.25">
      <c r="A887" s="211" t="s">
        <v>161</v>
      </c>
      <c r="B887" s="211">
        <v>117</v>
      </c>
      <c r="C887" s="211" t="s">
        <v>266</v>
      </c>
      <c r="D887" s="211">
        <v>210193471</v>
      </c>
      <c r="E887" s="211">
        <v>1060</v>
      </c>
      <c r="F887" s="211">
        <v>1271</v>
      </c>
      <c r="G887" s="211">
        <v>1004</v>
      </c>
      <c r="I887" s="211" t="s">
        <v>968</v>
      </c>
      <c r="J887" s="212" t="s">
        <v>841</v>
      </c>
      <c r="K887" s="211" t="s">
        <v>353</v>
      </c>
      <c r="L887" s="211" t="s">
        <v>2185</v>
      </c>
      <c r="AD887" s="213"/>
    </row>
    <row r="888" spans="1:30" s="211" customFormat="1" x14ac:dyDescent="0.25">
      <c r="A888" s="211" t="s">
        <v>161</v>
      </c>
      <c r="B888" s="211">
        <v>117</v>
      </c>
      <c r="C888" s="211" t="s">
        <v>266</v>
      </c>
      <c r="D888" s="211">
        <v>210193646</v>
      </c>
      <c r="E888" s="211">
        <v>1080</v>
      </c>
      <c r="F888" s="211">
        <v>1242</v>
      </c>
      <c r="G888" s="211">
        <v>1004</v>
      </c>
      <c r="I888" s="211" t="s">
        <v>969</v>
      </c>
      <c r="J888" s="212" t="s">
        <v>841</v>
      </c>
      <c r="K888" s="211" t="s">
        <v>842</v>
      </c>
      <c r="L888" s="211" t="s">
        <v>2384</v>
      </c>
      <c r="AD888" s="213"/>
    </row>
    <row r="889" spans="1:30" s="211" customFormat="1" x14ac:dyDescent="0.25">
      <c r="A889" s="211" t="s">
        <v>161</v>
      </c>
      <c r="B889" s="211">
        <v>117</v>
      </c>
      <c r="C889" s="211" t="s">
        <v>266</v>
      </c>
      <c r="D889" s="211">
        <v>210193647</v>
      </c>
      <c r="E889" s="211">
        <v>1080</v>
      </c>
      <c r="F889" s="211">
        <v>1242</v>
      </c>
      <c r="G889" s="211">
        <v>1004</v>
      </c>
      <c r="I889" s="211" t="s">
        <v>970</v>
      </c>
      <c r="J889" s="212" t="s">
        <v>841</v>
      </c>
      <c r="K889" s="211" t="s">
        <v>842</v>
      </c>
      <c r="L889" s="211" t="s">
        <v>2385</v>
      </c>
      <c r="AD889" s="213"/>
    </row>
    <row r="890" spans="1:30" s="211" customFormat="1" x14ac:dyDescent="0.25">
      <c r="A890" s="211" t="s">
        <v>161</v>
      </c>
      <c r="B890" s="211">
        <v>117</v>
      </c>
      <c r="C890" s="211" t="s">
        <v>266</v>
      </c>
      <c r="D890" s="211">
        <v>210196348</v>
      </c>
      <c r="E890" s="211">
        <v>1060</v>
      </c>
      <c r="F890" s="211">
        <v>1252</v>
      </c>
      <c r="G890" s="211">
        <v>1004</v>
      </c>
      <c r="I890" s="211" t="s">
        <v>6423</v>
      </c>
      <c r="J890" s="212" t="s">
        <v>841</v>
      </c>
      <c r="K890" s="211" t="s">
        <v>353</v>
      </c>
      <c r="L890" s="211" t="s">
        <v>6485</v>
      </c>
      <c r="AD890" s="213"/>
    </row>
    <row r="891" spans="1:30" s="211" customFormat="1" x14ac:dyDescent="0.25">
      <c r="A891" s="211" t="s">
        <v>161</v>
      </c>
      <c r="B891" s="211">
        <v>117</v>
      </c>
      <c r="C891" s="211" t="s">
        <v>266</v>
      </c>
      <c r="D891" s="211">
        <v>210197094</v>
      </c>
      <c r="E891" s="211">
        <v>1080</v>
      </c>
      <c r="F891" s="211">
        <v>1242</v>
      </c>
      <c r="G891" s="211">
        <v>1004</v>
      </c>
      <c r="I891" s="211" t="s">
        <v>971</v>
      </c>
      <c r="J891" s="212" t="s">
        <v>841</v>
      </c>
      <c r="K891" s="211" t="s">
        <v>842</v>
      </c>
      <c r="L891" s="211" t="s">
        <v>2386</v>
      </c>
      <c r="AD891" s="213"/>
    </row>
    <row r="892" spans="1:30" s="211" customFormat="1" x14ac:dyDescent="0.25">
      <c r="A892" s="211" t="s">
        <v>161</v>
      </c>
      <c r="B892" s="211">
        <v>117</v>
      </c>
      <c r="C892" s="211" t="s">
        <v>266</v>
      </c>
      <c r="D892" s="211">
        <v>210197095</v>
      </c>
      <c r="E892" s="211">
        <v>1080</v>
      </c>
      <c r="F892" s="211">
        <v>1242</v>
      </c>
      <c r="G892" s="211">
        <v>1004</v>
      </c>
      <c r="I892" s="211" t="s">
        <v>972</v>
      </c>
      <c r="J892" s="212" t="s">
        <v>841</v>
      </c>
      <c r="K892" s="211" t="s">
        <v>842</v>
      </c>
      <c r="L892" s="211" t="s">
        <v>2387</v>
      </c>
      <c r="AD892" s="213"/>
    </row>
    <row r="893" spans="1:30" s="211" customFormat="1" x14ac:dyDescent="0.25">
      <c r="A893" s="211" t="s">
        <v>161</v>
      </c>
      <c r="B893" s="211">
        <v>117</v>
      </c>
      <c r="C893" s="211" t="s">
        <v>266</v>
      </c>
      <c r="D893" s="211">
        <v>210198277</v>
      </c>
      <c r="E893" s="211">
        <v>1080</v>
      </c>
      <c r="F893" s="211">
        <v>1274</v>
      </c>
      <c r="G893" s="211">
        <v>1004</v>
      </c>
      <c r="I893" s="211" t="s">
        <v>2036</v>
      </c>
      <c r="J893" s="212" t="s">
        <v>841</v>
      </c>
      <c r="K893" s="211" t="s">
        <v>353</v>
      </c>
      <c r="L893" s="211" t="s">
        <v>2186</v>
      </c>
      <c r="AD893" s="213"/>
    </row>
    <row r="894" spans="1:30" s="211" customFormat="1" x14ac:dyDescent="0.25">
      <c r="A894" s="211" t="s">
        <v>161</v>
      </c>
      <c r="B894" s="211">
        <v>117</v>
      </c>
      <c r="C894" s="211" t="s">
        <v>266</v>
      </c>
      <c r="D894" s="211">
        <v>210198343</v>
      </c>
      <c r="E894" s="211">
        <v>1060</v>
      </c>
      <c r="F894" s="211">
        <v>1274</v>
      </c>
      <c r="G894" s="211">
        <v>1004</v>
      </c>
      <c r="I894" s="211" t="s">
        <v>973</v>
      </c>
      <c r="J894" s="212" t="s">
        <v>841</v>
      </c>
      <c r="K894" s="211" t="s">
        <v>353</v>
      </c>
      <c r="L894" s="211" t="s">
        <v>2187</v>
      </c>
      <c r="AD894" s="213"/>
    </row>
    <row r="895" spans="1:30" s="211" customFormat="1" x14ac:dyDescent="0.25">
      <c r="A895" s="211" t="s">
        <v>161</v>
      </c>
      <c r="B895" s="211">
        <v>117</v>
      </c>
      <c r="C895" s="211" t="s">
        <v>266</v>
      </c>
      <c r="D895" s="211">
        <v>210198720</v>
      </c>
      <c r="E895" s="211">
        <v>1060</v>
      </c>
      <c r="F895" s="211">
        <v>1274</v>
      </c>
      <c r="G895" s="211">
        <v>1004</v>
      </c>
      <c r="I895" s="211" t="s">
        <v>974</v>
      </c>
      <c r="J895" s="212" t="s">
        <v>841</v>
      </c>
      <c r="K895" s="211" t="s">
        <v>353</v>
      </c>
      <c r="L895" s="211" t="s">
        <v>2188</v>
      </c>
      <c r="AD895" s="213"/>
    </row>
    <row r="896" spans="1:30" s="211" customFormat="1" x14ac:dyDescent="0.25">
      <c r="A896" s="211" t="s">
        <v>161</v>
      </c>
      <c r="B896" s="211">
        <v>117</v>
      </c>
      <c r="C896" s="211" t="s">
        <v>266</v>
      </c>
      <c r="D896" s="211">
        <v>210199102</v>
      </c>
      <c r="E896" s="211">
        <v>1060</v>
      </c>
      <c r="F896" s="211">
        <v>1242</v>
      </c>
      <c r="G896" s="211">
        <v>1004</v>
      </c>
      <c r="I896" s="211" t="s">
        <v>975</v>
      </c>
      <c r="J896" s="212" t="s">
        <v>841</v>
      </c>
      <c r="K896" s="211" t="s">
        <v>353</v>
      </c>
      <c r="L896" s="211" t="s">
        <v>2189</v>
      </c>
      <c r="AD896" s="213"/>
    </row>
    <row r="897" spans="1:30" s="211" customFormat="1" x14ac:dyDescent="0.25">
      <c r="A897" s="211" t="s">
        <v>161</v>
      </c>
      <c r="B897" s="211">
        <v>117</v>
      </c>
      <c r="C897" s="211" t="s">
        <v>266</v>
      </c>
      <c r="D897" s="211">
        <v>210202790</v>
      </c>
      <c r="E897" s="211">
        <v>1060</v>
      </c>
      <c r="F897" s="211">
        <v>1252</v>
      </c>
      <c r="G897" s="211">
        <v>1004</v>
      </c>
      <c r="I897" s="211" t="s">
        <v>976</v>
      </c>
      <c r="J897" s="212" t="s">
        <v>841</v>
      </c>
      <c r="K897" s="211" t="s">
        <v>353</v>
      </c>
      <c r="L897" s="211" t="s">
        <v>2190</v>
      </c>
      <c r="AD897" s="213"/>
    </row>
    <row r="898" spans="1:30" s="211" customFormat="1" x14ac:dyDescent="0.25">
      <c r="A898" s="211" t="s">
        <v>161</v>
      </c>
      <c r="B898" s="211">
        <v>117</v>
      </c>
      <c r="C898" s="211" t="s">
        <v>266</v>
      </c>
      <c r="D898" s="211">
        <v>210202791</v>
      </c>
      <c r="E898" s="211">
        <v>1060</v>
      </c>
      <c r="F898" s="211">
        <v>1271</v>
      </c>
      <c r="G898" s="211">
        <v>1004</v>
      </c>
      <c r="I898" s="211" t="s">
        <v>3339</v>
      </c>
      <c r="J898" s="212" t="s">
        <v>841</v>
      </c>
      <c r="K898" s="211" t="s">
        <v>353</v>
      </c>
      <c r="L898" s="211" t="s">
        <v>2191</v>
      </c>
      <c r="AD898" s="213"/>
    </row>
    <row r="899" spans="1:30" s="211" customFormat="1" x14ac:dyDescent="0.25">
      <c r="A899" s="211" t="s">
        <v>161</v>
      </c>
      <c r="B899" s="211">
        <v>117</v>
      </c>
      <c r="C899" s="211" t="s">
        <v>266</v>
      </c>
      <c r="D899" s="211">
        <v>210205037</v>
      </c>
      <c r="E899" s="211">
        <v>1060</v>
      </c>
      <c r="F899" s="211">
        <v>1274</v>
      </c>
      <c r="G899" s="211">
        <v>1004</v>
      </c>
      <c r="I899" s="211" t="s">
        <v>977</v>
      </c>
      <c r="J899" s="212" t="s">
        <v>841</v>
      </c>
      <c r="K899" s="211" t="s">
        <v>353</v>
      </c>
      <c r="L899" s="211" t="s">
        <v>2192</v>
      </c>
      <c r="AD899" s="213"/>
    </row>
    <row r="900" spans="1:30" s="211" customFormat="1" x14ac:dyDescent="0.25">
      <c r="A900" s="211" t="s">
        <v>161</v>
      </c>
      <c r="B900" s="211">
        <v>117</v>
      </c>
      <c r="C900" s="211" t="s">
        <v>266</v>
      </c>
      <c r="D900" s="211">
        <v>210213998</v>
      </c>
      <c r="E900" s="211">
        <v>1060</v>
      </c>
      <c r="F900" s="211">
        <v>1274</v>
      </c>
      <c r="G900" s="211">
        <v>1004</v>
      </c>
      <c r="I900" s="211" t="s">
        <v>978</v>
      </c>
      <c r="J900" s="212" t="s">
        <v>841</v>
      </c>
      <c r="K900" s="211" t="s">
        <v>353</v>
      </c>
      <c r="L900" s="211" t="s">
        <v>2193</v>
      </c>
      <c r="AD900" s="213"/>
    </row>
    <row r="901" spans="1:30" s="211" customFormat="1" x14ac:dyDescent="0.25">
      <c r="A901" s="211" t="s">
        <v>161</v>
      </c>
      <c r="B901" s="211">
        <v>117</v>
      </c>
      <c r="C901" s="211" t="s">
        <v>266</v>
      </c>
      <c r="D901" s="211">
        <v>210215369</v>
      </c>
      <c r="E901" s="211">
        <v>1060</v>
      </c>
      <c r="F901" s="211">
        <v>1274</v>
      </c>
      <c r="G901" s="211">
        <v>1004</v>
      </c>
      <c r="I901" s="211" t="s">
        <v>979</v>
      </c>
      <c r="J901" s="212" t="s">
        <v>841</v>
      </c>
      <c r="K901" s="211" t="s">
        <v>353</v>
      </c>
      <c r="L901" s="211" t="s">
        <v>2194</v>
      </c>
      <c r="AD901" s="213"/>
    </row>
    <row r="902" spans="1:30" s="211" customFormat="1" x14ac:dyDescent="0.25">
      <c r="A902" s="211" t="s">
        <v>161</v>
      </c>
      <c r="B902" s="211">
        <v>117</v>
      </c>
      <c r="C902" s="211" t="s">
        <v>266</v>
      </c>
      <c r="D902" s="211">
        <v>210215599</v>
      </c>
      <c r="E902" s="211">
        <v>1060</v>
      </c>
      <c r="G902" s="211">
        <v>1004</v>
      </c>
      <c r="I902" s="211" t="s">
        <v>980</v>
      </c>
      <c r="J902" s="212" t="s">
        <v>841</v>
      </c>
      <c r="K902" s="211" t="s">
        <v>353</v>
      </c>
      <c r="L902" s="211" t="s">
        <v>2195</v>
      </c>
      <c r="AD902" s="213"/>
    </row>
    <row r="903" spans="1:30" s="211" customFormat="1" x14ac:dyDescent="0.25">
      <c r="A903" s="211" t="s">
        <v>161</v>
      </c>
      <c r="B903" s="211">
        <v>117</v>
      </c>
      <c r="C903" s="211" t="s">
        <v>266</v>
      </c>
      <c r="D903" s="211">
        <v>210217848</v>
      </c>
      <c r="E903" s="211">
        <v>1060</v>
      </c>
      <c r="F903" s="211">
        <v>1274</v>
      </c>
      <c r="G903" s="211">
        <v>1004</v>
      </c>
      <c r="I903" s="211" t="s">
        <v>981</v>
      </c>
      <c r="J903" s="212" t="s">
        <v>841</v>
      </c>
      <c r="K903" s="211" t="s">
        <v>353</v>
      </c>
      <c r="L903" s="211" t="s">
        <v>2196</v>
      </c>
      <c r="AD903" s="213"/>
    </row>
    <row r="904" spans="1:30" s="211" customFormat="1" x14ac:dyDescent="0.25">
      <c r="A904" s="211" t="s">
        <v>161</v>
      </c>
      <c r="B904" s="211">
        <v>117</v>
      </c>
      <c r="C904" s="211" t="s">
        <v>266</v>
      </c>
      <c r="D904" s="211">
        <v>210221100</v>
      </c>
      <c r="E904" s="211">
        <v>1060</v>
      </c>
      <c r="F904" s="211">
        <v>1274</v>
      </c>
      <c r="G904" s="211">
        <v>1004</v>
      </c>
      <c r="I904" s="211" t="s">
        <v>982</v>
      </c>
      <c r="J904" s="212" t="s">
        <v>841</v>
      </c>
      <c r="K904" s="211" t="s">
        <v>353</v>
      </c>
      <c r="L904" s="211" t="s">
        <v>2197</v>
      </c>
      <c r="AD904" s="213"/>
    </row>
    <row r="905" spans="1:30" s="211" customFormat="1" x14ac:dyDescent="0.25">
      <c r="A905" s="211" t="s">
        <v>161</v>
      </c>
      <c r="B905" s="211">
        <v>117</v>
      </c>
      <c r="C905" s="211" t="s">
        <v>266</v>
      </c>
      <c r="D905" s="211">
        <v>210221451</v>
      </c>
      <c r="E905" s="211">
        <v>1020</v>
      </c>
      <c r="F905" s="211">
        <v>1110</v>
      </c>
      <c r="G905" s="211">
        <v>1004</v>
      </c>
      <c r="I905" s="211" t="s">
        <v>983</v>
      </c>
      <c r="J905" s="212" t="s">
        <v>841</v>
      </c>
      <c r="K905" s="211" t="s">
        <v>353</v>
      </c>
      <c r="L905" s="211" t="s">
        <v>2198</v>
      </c>
      <c r="AD905" s="213"/>
    </row>
    <row r="906" spans="1:30" s="211" customFormat="1" x14ac:dyDescent="0.25">
      <c r="A906" s="211" t="s">
        <v>161</v>
      </c>
      <c r="B906" s="211">
        <v>117</v>
      </c>
      <c r="C906" s="211" t="s">
        <v>266</v>
      </c>
      <c r="D906" s="211">
        <v>210228744</v>
      </c>
      <c r="E906" s="211">
        <v>1060</v>
      </c>
      <c r="F906" s="211">
        <v>1252</v>
      </c>
      <c r="G906" s="211">
        <v>1004</v>
      </c>
      <c r="I906" s="211" t="s">
        <v>984</v>
      </c>
      <c r="J906" s="212" t="s">
        <v>841</v>
      </c>
      <c r="K906" s="211" t="s">
        <v>353</v>
      </c>
      <c r="L906" s="211" t="s">
        <v>2199</v>
      </c>
      <c r="AD906" s="213"/>
    </row>
    <row r="907" spans="1:30" s="211" customFormat="1" x14ac:dyDescent="0.25">
      <c r="A907" s="211" t="s">
        <v>161</v>
      </c>
      <c r="B907" s="211">
        <v>117</v>
      </c>
      <c r="C907" s="211" t="s">
        <v>266</v>
      </c>
      <c r="D907" s="211">
        <v>210239060</v>
      </c>
      <c r="E907" s="211">
        <v>1060</v>
      </c>
      <c r="F907" s="211">
        <v>1252</v>
      </c>
      <c r="G907" s="211">
        <v>1004</v>
      </c>
      <c r="I907" s="211" t="s">
        <v>985</v>
      </c>
      <c r="J907" s="212" t="s">
        <v>841</v>
      </c>
      <c r="K907" s="211" t="s">
        <v>353</v>
      </c>
      <c r="L907" s="211" t="s">
        <v>2200</v>
      </c>
      <c r="AD907" s="213"/>
    </row>
    <row r="908" spans="1:30" s="211" customFormat="1" x14ac:dyDescent="0.25">
      <c r="A908" s="211" t="s">
        <v>161</v>
      </c>
      <c r="B908" s="211">
        <v>117</v>
      </c>
      <c r="C908" s="211" t="s">
        <v>266</v>
      </c>
      <c r="D908" s="211">
        <v>210243931</v>
      </c>
      <c r="E908" s="211">
        <v>1060</v>
      </c>
      <c r="F908" s="211">
        <v>1274</v>
      </c>
      <c r="G908" s="211">
        <v>1004</v>
      </c>
      <c r="I908" s="211" t="s">
        <v>986</v>
      </c>
      <c r="J908" s="212" t="s">
        <v>841</v>
      </c>
      <c r="K908" s="211" t="s">
        <v>353</v>
      </c>
      <c r="L908" s="211" t="s">
        <v>2201</v>
      </c>
      <c r="AD908" s="213"/>
    </row>
    <row r="909" spans="1:30" s="211" customFormat="1" x14ac:dyDescent="0.25">
      <c r="A909" s="211" t="s">
        <v>161</v>
      </c>
      <c r="B909" s="211">
        <v>117</v>
      </c>
      <c r="C909" s="211" t="s">
        <v>266</v>
      </c>
      <c r="D909" s="211">
        <v>210246633</v>
      </c>
      <c r="E909" s="211">
        <v>1060</v>
      </c>
      <c r="F909" s="211">
        <v>1242</v>
      </c>
      <c r="G909" s="211">
        <v>1004</v>
      </c>
      <c r="I909" s="211" t="s">
        <v>987</v>
      </c>
      <c r="J909" s="212" t="s">
        <v>841</v>
      </c>
      <c r="K909" s="211" t="s">
        <v>842</v>
      </c>
      <c r="L909" s="211" t="s">
        <v>2388</v>
      </c>
      <c r="AD909" s="213"/>
    </row>
    <row r="910" spans="1:30" s="211" customFormat="1" x14ac:dyDescent="0.25">
      <c r="A910" s="211" t="s">
        <v>161</v>
      </c>
      <c r="B910" s="211">
        <v>117</v>
      </c>
      <c r="C910" s="211" t="s">
        <v>266</v>
      </c>
      <c r="D910" s="211">
        <v>210268927</v>
      </c>
      <c r="E910" s="211">
        <v>1060</v>
      </c>
      <c r="F910" s="211">
        <v>1274</v>
      </c>
      <c r="G910" s="211">
        <v>1004</v>
      </c>
      <c r="I910" s="211" t="s">
        <v>988</v>
      </c>
      <c r="J910" s="212" t="s">
        <v>841</v>
      </c>
      <c r="K910" s="211" t="s">
        <v>842</v>
      </c>
      <c r="L910" s="211" t="s">
        <v>4731</v>
      </c>
      <c r="AD910" s="213"/>
    </row>
    <row r="911" spans="1:30" s="211" customFormat="1" x14ac:dyDescent="0.25">
      <c r="A911" s="211" t="s">
        <v>161</v>
      </c>
      <c r="B911" s="211">
        <v>117</v>
      </c>
      <c r="C911" s="211" t="s">
        <v>266</v>
      </c>
      <c r="D911" s="211">
        <v>210268957</v>
      </c>
      <c r="E911" s="211">
        <v>1060</v>
      </c>
      <c r="F911" s="211">
        <v>1274</v>
      </c>
      <c r="G911" s="211">
        <v>1004</v>
      </c>
      <c r="I911" s="211" t="s">
        <v>2698</v>
      </c>
      <c r="J911" s="212" t="s">
        <v>841</v>
      </c>
      <c r="K911" s="211" t="s">
        <v>842</v>
      </c>
      <c r="L911" s="211" t="s">
        <v>2708</v>
      </c>
      <c r="AD911" s="213"/>
    </row>
    <row r="912" spans="1:30" s="211" customFormat="1" x14ac:dyDescent="0.25">
      <c r="A912" s="211" t="s">
        <v>161</v>
      </c>
      <c r="B912" s="211">
        <v>117</v>
      </c>
      <c r="C912" s="211" t="s">
        <v>266</v>
      </c>
      <c r="D912" s="211">
        <v>210268989</v>
      </c>
      <c r="E912" s="211">
        <v>1060</v>
      </c>
      <c r="F912" s="211">
        <v>1271</v>
      </c>
      <c r="G912" s="211">
        <v>1004</v>
      </c>
      <c r="I912" s="211" t="s">
        <v>989</v>
      </c>
      <c r="J912" s="212" t="s">
        <v>841</v>
      </c>
      <c r="K912" s="211" t="s">
        <v>353</v>
      </c>
      <c r="L912" s="211" t="s">
        <v>2202</v>
      </c>
      <c r="AD912" s="213"/>
    </row>
    <row r="913" spans="1:30" s="211" customFormat="1" x14ac:dyDescent="0.25">
      <c r="A913" s="211" t="s">
        <v>161</v>
      </c>
      <c r="B913" s="211">
        <v>117</v>
      </c>
      <c r="C913" s="211" t="s">
        <v>266</v>
      </c>
      <c r="D913" s="211">
        <v>210269078</v>
      </c>
      <c r="E913" s="211">
        <v>1060</v>
      </c>
      <c r="F913" s="211">
        <v>1274</v>
      </c>
      <c r="G913" s="211">
        <v>1004</v>
      </c>
      <c r="I913" s="211" t="s">
        <v>990</v>
      </c>
      <c r="J913" s="212" t="s">
        <v>841</v>
      </c>
      <c r="K913" s="211" t="s">
        <v>842</v>
      </c>
      <c r="L913" s="211" t="s">
        <v>4731</v>
      </c>
      <c r="AD913" s="213"/>
    </row>
    <row r="914" spans="1:30" s="211" customFormat="1" x14ac:dyDescent="0.25">
      <c r="A914" s="211" t="s">
        <v>161</v>
      </c>
      <c r="B914" s="211">
        <v>117</v>
      </c>
      <c r="C914" s="211" t="s">
        <v>266</v>
      </c>
      <c r="D914" s="211">
        <v>210269082</v>
      </c>
      <c r="E914" s="211">
        <v>1060</v>
      </c>
      <c r="F914" s="211">
        <v>1274</v>
      </c>
      <c r="G914" s="211">
        <v>1004</v>
      </c>
      <c r="I914" s="211" t="s">
        <v>4380</v>
      </c>
      <c r="J914" s="212" t="s">
        <v>841</v>
      </c>
      <c r="K914" s="211" t="s">
        <v>353</v>
      </c>
      <c r="L914" s="211" t="s">
        <v>4394</v>
      </c>
      <c r="AD914" s="213"/>
    </row>
    <row r="915" spans="1:30" s="211" customFormat="1" x14ac:dyDescent="0.25">
      <c r="A915" s="211" t="s">
        <v>161</v>
      </c>
      <c r="B915" s="211">
        <v>117</v>
      </c>
      <c r="C915" s="211" t="s">
        <v>266</v>
      </c>
      <c r="D915" s="211">
        <v>210292580</v>
      </c>
      <c r="E915" s="211">
        <v>1060</v>
      </c>
      <c r="F915" s="211">
        <v>1263</v>
      </c>
      <c r="G915" s="211">
        <v>1004</v>
      </c>
      <c r="I915" s="211" t="s">
        <v>4381</v>
      </c>
      <c r="J915" s="212" t="s">
        <v>841</v>
      </c>
      <c r="K915" s="211" t="s">
        <v>353</v>
      </c>
      <c r="L915" s="211" t="s">
        <v>4395</v>
      </c>
      <c r="AD915" s="213"/>
    </row>
    <row r="916" spans="1:30" s="211" customFormat="1" x14ac:dyDescent="0.25">
      <c r="A916" s="211" t="s">
        <v>161</v>
      </c>
      <c r="B916" s="211">
        <v>117</v>
      </c>
      <c r="C916" s="211" t="s">
        <v>266</v>
      </c>
      <c r="D916" s="211">
        <v>210292785</v>
      </c>
      <c r="E916" s="211">
        <v>1060</v>
      </c>
      <c r="F916" s="211">
        <v>1251</v>
      </c>
      <c r="G916" s="211">
        <v>1004</v>
      </c>
      <c r="I916" s="211" t="s">
        <v>991</v>
      </c>
      <c r="J916" s="212" t="s">
        <v>841</v>
      </c>
      <c r="K916" s="211" t="s">
        <v>353</v>
      </c>
      <c r="L916" s="211" t="s">
        <v>2203</v>
      </c>
      <c r="AD916" s="213"/>
    </row>
    <row r="917" spans="1:30" s="211" customFormat="1" x14ac:dyDescent="0.25">
      <c r="A917" s="211" t="s">
        <v>161</v>
      </c>
      <c r="B917" s="211">
        <v>118</v>
      </c>
      <c r="C917" s="211" t="s">
        <v>267</v>
      </c>
      <c r="D917" s="211">
        <v>46154</v>
      </c>
      <c r="E917" s="211">
        <v>1020</v>
      </c>
      <c r="F917" s="211">
        <v>1121</v>
      </c>
      <c r="G917" s="211">
        <v>1004</v>
      </c>
      <c r="I917" s="211" t="s">
        <v>992</v>
      </c>
      <c r="J917" s="212" t="s">
        <v>841</v>
      </c>
      <c r="K917" s="211" t="s">
        <v>842</v>
      </c>
      <c r="L917" s="211" t="s">
        <v>2389</v>
      </c>
      <c r="AD917" s="213"/>
    </row>
    <row r="918" spans="1:30" s="211" customFormat="1" x14ac:dyDescent="0.25">
      <c r="A918" s="211" t="s">
        <v>161</v>
      </c>
      <c r="B918" s="211">
        <v>118</v>
      </c>
      <c r="C918" s="211" t="s">
        <v>267</v>
      </c>
      <c r="D918" s="211">
        <v>191987840</v>
      </c>
      <c r="E918" s="211">
        <v>1060</v>
      </c>
      <c r="F918" s="211">
        <v>1274</v>
      </c>
      <c r="G918" s="211">
        <v>1004</v>
      </c>
      <c r="I918" s="211" t="s">
        <v>4407</v>
      </c>
      <c r="J918" s="212" t="s">
        <v>841</v>
      </c>
      <c r="K918" s="211" t="s">
        <v>353</v>
      </c>
      <c r="L918" s="211" t="s">
        <v>4418</v>
      </c>
      <c r="AD918" s="213"/>
    </row>
    <row r="919" spans="1:30" s="211" customFormat="1" x14ac:dyDescent="0.25">
      <c r="A919" s="211" t="s">
        <v>161</v>
      </c>
      <c r="B919" s="211">
        <v>118</v>
      </c>
      <c r="C919" s="211" t="s">
        <v>267</v>
      </c>
      <c r="D919" s="211">
        <v>191994051</v>
      </c>
      <c r="E919" s="211">
        <v>1060</v>
      </c>
      <c r="F919" s="211">
        <v>1274</v>
      </c>
      <c r="G919" s="211">
        <v>1004</v>
      </c>
      <c r="I919" s="211" t="s">
        <v>2742</v>
      </c>
      <c r="J919" s="212" t="s">
        <v>841</v>
      </c>
      <c r="K919" s="211" t="s">
        <v>353</v>
      </c>
      <c r="L919" s="211" t="s">
        <v>2749</v>
      </c>
      <c r="AD919" s="213"/>
    </row>
    <row r="920" spans="1:30" s="211" customFormat="1" x14ac:dyDescent="0.25">
      <c r="A920" s="211" t="s">
        <v>161</v>
      </c>
      <c r="B920" s="211">
        <v>118</v>
      </c>
      <c r="C920" s="211" t="s">
        <v>267</v>
      </c>
      <c r="D920" s="211">
        <v>192035242</v>
      </c>
      <c r="E920" s="211">
        <v>1060</v>
      </c>
      <c r="F920" s="211">
        <v>1252</v>
      </c>
      <c r="G920" s="211">
        <v>1004</v>
      </c>
      <c r="I920" s="211" t="s">
        <v>6301</v>
      </c>
      <c r="J920" s="212" t="s">
        <v>841</v>
      </c>
      <c r="K920" s="211" t="s">
        <v>353</v>
      </c>
      <c r="L920" s="211" t="s">
        <v>6336</v>
      </c>
      <c r="AD920" s="213"/>
    </row>
    <row r="921" spans="1:30" s="211" customFormat="1" x14ac:dyDescent="0.25">
      <c r="A921" s="211" t="s">
        <v>161</v>
      </c>
      <c r="B921" s="211">
        <v>118</v>
      </c>
      <c r="C921" s="211" t="s">
        <v>267</v>
      </c>
      <c r="D921" s="211">
        <v>210216178</v>
      </c>
      <c r="E921" s="211">
        <v>1060</v>
      </c>
      <c r="F921" s="211">
        <v>1241</v>
      </c>
      <c r="G921" s="211">
        <v>1004</v>
      </c>
      <c r="I921" s="211" t="s">
        <v>993</v>
      </c>
      <c r="J921" s="212" t="s">
        <v>841</v>
      </c>
      <c r="K921" s="211" t="s">
        <v>353</v>
      </c>
      <c r="L921" s="211" t="s">
        <v>2204</v>
      </c>
      <c r="AD921" s="213"/>
    </row>
    <row r="922" spans="1:30" s="211" customFormat="1" x14ac:dyDescent="0.25">
      <c r="A922" s="211" t="s">
        <v>161</v>
      </c>
      <c r="B922" s="211">
        <v>118</v>
      </c>
      <c r="C922" s="211" t="s">
        <v>267</v>
      </c>
      <c r="D922" s="211">
        <v>210221455</v>
      </c>
      <c r="E922" s="211">
        <v>1060</v>
      </c>
      <c r="F922" s="211">
        <v>1242</v>
      </c>
      <c r="G922" s="211">
        <v>1004</v>
      </c>
      <c r="I922" s="211" t="s">
        <v>994</v>
      </c>
      <c r="J922" s="212" t="s">
        <v>841</v>
      </c>
      <c r="K922" s="211" t="s">
        <v>353</v>
      </c>
      <c r="L922" s="211" t="s">
        <v>2205</v>
      </c>
      <c r="AD922" s="213"/>
    </row>
    <row r="923" spans="1:30" s="211" customFormat="1" x14ac:dyDescent="0.25">
      <c r="A923" s="211" t="s">
        <v>161</v>
      </c>
      <c r="B923" s="211">
        <v>118</v>
      </c>
      <c r="C923" s="211" t="s">
        <v>267</v>
      </c>
      <c r="D923" s="211">
        <v>210236909</v>
      </c>
      <c r="E923" s="211">
        <v>1060</v>
      </c>
      <c r="F923" s="211">
        <v>1242</v>
      </c>
      <c r="G923" s="211">
        <v>1004</v>
      </c>
      <c r="I923" s="211" t="s">
        <v>995</v>
      </c>
      <c r="J923" s="212" t="s">
        <v>841</v>
      </c>
      <c r="K923" s="211" t="s">
        <v>353</v>
      </c>
      <c r="L923" s="211" t="s">
        <v>2206</v>
      </c>
      <c r="AD923" s="213"/>
    </row>
    <row r="924" spans="1:30" s="211" customFormat="1" x14ac:dyDescent="0.25">
      <c r="A924" s="211" t="s">
        <v>161</v>
      </c>
      <c r="B924" s="211">
        <v>118</v>
      </c>
      <c r="C924" s="211" t="s">
        <v>267</v>
      </c>
      <c r="D924" s="211">
        <v>210293964</v>
      </c>
      <c r="E924" s="211">
        <v>1060</v>
      </c>
      <c r="F924" s="211">
        <v>1274</v>
      </c>
      <c r="G924" s="211">
        <v>1004</v>
      </c>
      <c r="I924" s="211" t="s">
        <v>996</v>
      </c>
      <c r="J924" s="212" t="s">
        <v>841</v>
      </c>
      <c r="K924" s="211" t="s">
        <v>353</v>
      </c>
      <c r="L924" s="211" t="s">
        <v>2207</v>
      </c>
      <c r="AD924" s="213"/>
    </row>
    <row r="925" spans="1:30" s="211" customFormat="1" x14ac:dyDescent="0.25">
      <c r="A925" s="211" t="s">
        <v>161</v>
      </c>
      <c r="B925" s="211">
        <v>118</v>
      </c>
      <c r="C925" s="211" t="s">
        <v>267</v>
      </c>
      <c r="D925" s="211">
        <v>210295009</v>
      </c>
      <c r="E925" s="211">
        <v>1060</v>
      </c>
      <c r="F925" s="211">
        <v>1274</v>
      </c>
      <c r="G925" s="211">
        <v>1004</v>
      </c>
      <c r="I925" s="211" t="s">
        <v>997</v>
      </c>
      <c r="J925" s="212" t="s">
        <v>841</v>
      </c>
      <c r="K925" s="211" t="s">
        <v>353</v>
      </c>
      <c r="L925" s="211" t="s">
        <v>2208</v>
      </c>
      <c r="AD925" s="213"/>
    </row>
    <row r="926" spans="1:30" s="211" customFormat="1" x14ac:dyDescent="0.25">
      <c r="A926" s="211" t="s">
        <v>161</v>
      </c>
      <c r="B926" s="211">
        <v>118</v>
      </c>
      <c r="C926" s="211" t="s">
        <v>267</v>
      </c>
      <c r="D926" s="211">
        <v>210295225</v>
      </c>
      <c r="E926" s="211">
        <v>1060</v>
      </c>
      <c r="F926" s="211">
        <v>1274</v>
      </c>
      <c r="G926" s="211">
        <v>1004</v>
      </c>
      <c r="I926" s="211" t="s">
        <v>998</v>
      </c>
      <c r="J926" s="212" t="s">
        <v>841</v>
      </c>
      <c r="K926" s="211" t="s">
        <v>353</v>
      </c>
      <c r="L926" s="211" t="s">
        <v>2209</v>
      </c>
      <c r="AD926" s="213"/>
    </row>
    <row r="927" spans="1:30" s="211" customFormat="1" x14ac:dyDescent="0.25">
      <c r="A927" s="211" t="s">
        <v>161</v>
      </c>
      <c r="B927" s="211">
        <v>119</v>
      </c>
      <c r="C927" s="211" t="s">
        <v>268</v>
      </c>
      <c r="D927" s="211">
        <v>47457</v>
      </c>
      <c r="E927" s="211">
        <v>1030</v>
      </c>
      <c r="F927" s="211">
        <v>1110</v>
      </c>
      <c r="G927" s="211">
        <v>1004</v>
      </c>
      <c r="I927" s="211" t="s">
        <v>999</v>
      </c>
      <c r="J927" s="212" t="s">
        <v>841</v>
      </c>
      <c r="K927" s="211" t="s">
        <v>355</v>
      </c>
      <c r="L927" s="211" t="s">
        <v>2115</v>
      </c>
      <c r="AD927" s="213"/>
    </row>
    <row r="928" spans="1:30" s="211" customFormat="1" x14ac:dyDescent="0.25">
      <c r="A928" s="211" t="s">
        <v>161</v>
      </c>
      <c r="B928" s="211">
        <v>119</v>
      </c>
      <c r="C928" s="211" t="s">
        <v>268</v>
      </c>
      <c r="D928" s="211">
        <v>47485</v>
      </c>
      <c r="E928" s="211">
        <v>1040</v>
      </c>
      <c r="F928" s="211">
        <v>1110</v>
      </c>
      <c r="G928" s="211">
        <v>1004</v>
      </c>
      <c r="I928" s="211" t="s">
        <v>1000</v>
      </c>
      <c r="J928" s="212" t="s">
        <v>841</v>
      </c>
      <c r="K928" s="211" t="s">
        <v>355</v>
      </c>
      <c r="L928" s="211" t="s">
        <v>2116</v>
      </c>
      <c r="AD928" s="213"/>
    </row>
    <row r="929" spans="1:30" s="211" customFormat="1" x14ac:dyDescent="0.25">
      <c r="A929" s="211" t="s">
        <v>161</v>
      </c>
      <c r="B929" s="211">
        <v>119</v>
      </c>
      <c r="C929" s="211" t="s">
        <v>268</v>
      </c>
      <c r="D929" s="211">
        <v>47486</v>
      </c>
      <c r="E929" s="211">
        <v>1040</v>
      </c>
      <c r="G929" s="211">
        <v>1004</v>
      </c>
      <c r="I929" s="211" t="s">
        <v>1001</v>
      </c>
      <c r="J929" s="212" t="s">
        <v>841</v>
      </c>
      <c r="K929" s="211" t="s">
        <v>355</v>
      </c>
      <c r="L929" s="211" t="s">
        <v>2117</v>
      </c>
      <c r="AD929" s="213"/>
    </row>
    <row r="930" spans="1:30" s="211" customFormat="1" x14ac:dyDescent="0.25">
      <c r="A930" s="211" t="s">
        <v>161</v>
      </c>
      <c r="B930" s="211">
        <v>119</v>
      </c>
      <c r="C930" s="211" t="s">
        <v>268</v>
      </c>
      <c r="D930" s="211">
        <v>47494</v>
      </c>
      <c r="E930" s="211">
        <v>1030</v>
      </c>
      <c r="F930" s="211">
        <v>1121</v>
      </c>
      <c r="G930" s="211">
        <v>1004</v>
      </c>
      <c r="I930" s="211" t="s">
        <v>1002</v>
      </c>
      <c r="J930" s="212" t="s">
        <v>841</v>
      </c>
      <c r="K930" s="211" t="s">
        <v>355</v>
      </c>
      <c r="L930" s="211" t="s">
        <v>2118</v>
      </c>
      <c r="AD930" s="213"/>
    </row>
    <row r="931" spans="1:30" s="211" customFormat="1" x14ac:dyDescent="0.25">
      <c r="A931" s="211" t="s">
        <v>161</v>
      </c>
      <c r="B931" s="211">
        <v>119</v>
      </c>
      <c r="C931" s="211" t="s">
        <v>268</v>
      </c>
      <c r="D931" s="211">
        <v>47500</v>
      </c>
      <c r="E931" s="211">
        <v>1020</v>
      </c>
      <c r="F931" s="211">
        <v>1110</v>
      </c>
      <c r="G931" s="211">
        <v>1004</v>
      </c>
      <c r="I931" s="211" t="s">
        <v>1003</v>
      </c>
      <c r="J931" s="212" t="s">
        <v>841</v>
      </c>
      <c r="K931" s="211" t="s">
        <v>355</v>
      </c>
      <c r="L931" s="211" t="s">
        <v>2119</v>
      </c>
      <c r="AD931" s="213"/>
    </row>
    <row r="932" spans="1:30" s="211" customFormat="1" x14ac:dyDescent="0.25">
      <c r="A932" s="211" t="s">
        <v>161</v>
      </c>
      <c r="B932" s="211">
        <v>119</v>
      </c>
      <c r="C932" s="211" t="s">
        <v>268</v>
      </c>
      <c r="D932" s="211">
        <v>47569</v>
      </c>
      <c r="E932" s="211">
        <v>1020</v>
      </c>
      <c r="F932" s="211">
        <v>1110</v>
      </c>
      <c r="G932" s="211">
        <v>1004</v>
      </c>
      <c r="I932" s="211" t="s">
        <v>4481</v>
      </c>
      <c r="J932" s="212" t="s">
        <v>841</v>
      </c>
      <c r="K932" s="211" t="s">
        <v>842</v>
      </c>
      <c r="L932" s="211" t="s">
        <v>4527</v>
      </c>
      <c r="AD932" s="213"/>
    </row>
    <row r="933" spans="1:30" s="211" customFormat="1" x14ac:dyDescent="0.25">
      <c r="A933" s="211" t="s">
        <v>161</v>
      </c>
      <c r="B933" s="211">
        <v>119</v>
      </c>
      <c r="C933" s="211" t="s">
        <v>268</v>
      </c>
      <c r="D933" s="211">
        <v>2282204</v>
      </c>
      <c r="E933" s="211">
        <v>1030</v>
      </c>
      <c r="F933" s="211">
        <v>1122</v>
      </c>
      <c r="G933" s="211">
        <v>1004</v>
      </c>
      <c r="I933" s="211" t="s">
        <v>1004</v>
      </c>
      <c r="J933" s="212" t="s">
        <v>841</v>
      </c>
      <c r="K933" s="211" t="s">
        <v>355</v>
      </c>
      <c r="L933" s="211" t="s">
        <v>2120</v>
      </c>
      <c r="AD933" s="213"/>
    </row>
    <row r="934" spans="1:30" s="211" customFormat="1" x14ac:dyDescent="0.25">
      <c r="A934" s="211" t="s">
        <v>161</v>
      </c>
      <c r="B934" s="211">
        <v>119</v>
      </c>
      <c r="C934" s="211" t="s">
        <v>268</v>
      </c>
      <c r="D934" s="211">
        <v>9071382</v>
      </c>
      <c r="E934" s="211">
        <v>1060</v>
      </c>
      <c r="G934" s="211">
        <v>1004</v>
      </c>
      <c r="I934" s="211" t="s">
        <v>4482</v>
      </c>
      <c r="J934" s="212" t="s">
        <v>841</v>
      </c>
      <c r="K934" s="211" t="s">
        <v>353</v>
      </c>
      <c r="L934" s="211" t="s">
        <v>4512</v>
      </c>
      <c r="AD934" s="213"/>
    </row>
    <row r="935" spans="1:30" s="211" customFormat="1" x14ac:dyDescent="0.25">
      <c r="A935" s="211" t="s">
        <v>161</v>
      </c>
      <c r="B935" s="211">
        <v>119</v>
      </c>
      <c r="C935" s="211" t="s">
        <v>268</v>
      </c>
      <c r="D935" s="211">
        <v>201037728</v>
      </c>
      <c r="E935" s="211">
        <v>1020</v>
      </c>
      <c r="F935" s="211">
        <v>1110</v>
      </c>
      <c r="G935" s="211">
        <v>1004</v>
      </c>
      <c r="I935" s="211" t="s">
        <v>1005</v>
      </c>
      <c r="J935" s="212" t="s">
        <v>841</v>
      </c>
      <c r="K935" s="211" t="s">
        <v>355</v>
      </c>
      <c r="L935" s="211" t="s">
        <v>2119</v>
      </c>
      <c r="AD935" s="213"/>
    </row>
    <row r="936" spans="1:30" s="211" customFormat="1" x14ac:dyDescent="0.25">
      <c r="A936" s="211" t="s">
        <v>161</v>
      </c>
      <c r="B936" s="211">
        <v>119</v>
      </c>
      <c r="C936" s="211" t="s">
        <v>268</v>
      </c>
      <c r="D936" s="211">
        <v>201038814</v>
      </c>
      <c r="E936" s="211">
        <v>1060</v>
      </c>
      <c r="F936" s="211">
        <v>1110</v>
      </c>
      <c r="G936" s="211">
        <v>1004</v>
      </c>
      <c r="I936" s="211" t="s">
        <v>1006</v>
      </c>
      <c r="J936" s="212" t="s">
        <v>841</v>
      </c>
      <c r="K936" s="211" t="s">
        <v>355</v>
      </c>
      <c r="L936" s="211" t="s">
        <v>2115</v>
      </c>
      <c r="AD936" s="213"/>
    </row>
    <row r="937" spans="1:30" s="211" customFormat="1" x14ac:dyDescent="0.25">
      <c r="A937" s="211" t="s">
        <v>161</v>
      </c>
      <c r="B937" s="211">
        <v>119</v>
      </c>
      <c r="C937" s="211" t="s">
        <v>268</v>
      </c>
      <c r="D937" s="211">
        <v>201038821</v>
      </c>
      <c r="E937" s="211">
        <v>1060</v>
      </c>
      <c r="F937" s="211">
        <v>1110</v>
      </c>
      <c r="G937" s="211">
        <v>1004</v>
      </c>
      <c r="I937" s="211" t="s">
        <v>1007</v>
      </c>
      <c r="J937" s="212" t="s">
        <v>841</v>
      </c>
      <c r="K937" s="211" t="s">
        <v>355</v>
      </c>
      <c r="L937" s="211" t="s">
        <v>2119</v>
      </c>
      <c r="AD937" s="213"/>
    </row>
    <row r="938" spans="1:30" s="211" customFormat="1" x14ac:dyDescent="0.25">
      <c r="A938" s="211" t="s">
        <v>161</v>
      </c>
      <c r="B938" s="211">
        <v>119</v>
      </c>
      <c r="C938" s="211" t="s">
        <v>268</v>
      </c>
      <c r="D938" s="211">
        <v>201038822</v>
      </c>
      <c r="E938" s="211">
        <v>1060</v>
      </c>
      <c r="F938" s="211">
        <v>1110</v>
      </c>
      <c r="G938" s="211">
        <v>1004</v>
      </c>
      <c r="I938" s="211" t="s">
        <v>1008</v>
      </c>
      <c r="J938" s="212" t="s">
        <v>841</v>
      </c>
      <c r="K938" s="211" t="s">
        <v>355</v>
      </c>
      <c r="L938" s="211" t="s">
        <v>2119</v>
      </c>
      <c r="AD938" s="213"/>
    </row>
    <row r="939" spans="1:30" s="211" customFormat="1" x14ac:dyDescent="0.25">
      <c r="A939" s="211" t="s">
        <v>161</v>
      </c>
      <c r="B939" s="211">
        <v>119</v>
      </c>
      <c r="C939" s="211" t="s">
        <v>268</v>
      </c>
      <c r="D939" s="211">
        <v>201038824</v>
      </c>
      <c r="E939" s="211">
        <v>1060</v>
      </c>
      <c r="F939" s="211">
        <v>1121</v>
      </c>
      <c r="G939" s="211">
        <v>1004</v>
      </c>
      <c r="I939" s="211" t="s">
        <v>1009</v>
      </c>
      <c r="J939" s="212" t="s">
        <v>841</v>
      </c>
      <c r="K939" s="211" t="s">
        <v>355</v>
      </c>
      <c r="L939" s="211" t="s">
        <v>2118</v>
      </c>
      <c r="AD939" s="213"/>
    </row>
    <row r="940" spans="1:30" s="211" customFormat="1" x14ac:dyDescent="0.25">
      <c r="A940" s="211" t="s">
        <v>161</v>
      </c>
      <c r="B940" s="211">
        <v>119</v>
      </c>
      <c r="C940" s="211" t="s">
        <v>268</v>
      </c>
      <c r="D940" s="211">
        <v>201038825</v>
      </c>
      <c r="E940" s="211">
        <v>1060</v>
      </c>
      <c r="G940" s="211">
        <v>1004</v>
      </c>
      <c r="I940" s="211" t="s">
        <v>1001</v>
      </c>
      <c r="J940" s="212" t="s">
        <v>841</v>
      </c>
      <c r="K940" s="211" t="s">
        <v>355</v>
      </c>
      <c r="L940" s="211" t="s">
        <v>2117</v>
      </c>
      <c r="AD940" s="213"/>
    </row>
    <row r="941" spans="1:30" s="211" customFormat="1" x14ac:dyDescent="0.25">
      <c r="A941" s="211" t="s">
        <v>161</v>
      </c>
      <c r="B941" s="211">
        <v>119</v>
      </c>
      <c r="C941" s="211" t="s">
        <v>268</v>
      </c>
      <c r="D941" s="211">
        <v>201038827</v>
      </c>
      <c r="E941" s="211">
        <v>1060</v>
      </c>
      <c r="F941" s="211">
        <v>1122</v>
      </c>
      <c r="G941" s="211">
        <v>1004</v>
      </c>
      <c r="I941" s="211" t="s">
        <v>1010</v>
      </c>
      <c r="J941" s="212" t="s">
        <v>841</v>
      </c>
      <c r="K941" s="211" t="s">
        <v>355</v>
      </c>
      <c r="L941" s="211" t="s">
        <v>2120</v>
      </c>
      <c r="AD941" s="213"/>
    </row>
    <row r="942" spans="1:30" s="211" customFormat="1" x14ac:dyDescent="0.25">
      <c r="A942" s="211" t="s">
        <v>161</v>
      </c>
      <c r="B942" s="211">
        <v>119</v>
      </c>
      <c r="C942" s="211" t="s">
        <v>268</v>
      </c>
      <c r="D942" s="211">
        <v>201038828</v>
      </c>
      <c r="E942" s="211">
        <v>1060</v>
      </c>
      <c r="G942" s="211">
        <v>1004</v>
      </c>
      <c r="I942" s="211" t="s">
        <v>4483</v>
      </c>
      <c r="J942" s="212" t="s">
        <v>841</v>
      </c>
      <c r="K942" s="211" t="s">
        <v>353</v>
      </c>
      <c r="L942" s="211" t="s">
        <v>4513</v>
      </c>
      <c r="AD942" s="213"/>
    </row>
    <row r="943" spans="1:30" s="211" customFormat="1" x14ac:dyDescent="0.25">
      <c r="A943" s="211" t="s">
        <v>161</v>
      </c>
      <c r="B943" s="211">
        <v>119</v>
      </c>
      <c r="C943" s="211" t="s">
        <v>268</v>
      </c>
      <c r="D943" s="211">
        <v>201039015</v>
      </c>
      <c r="E943" s="211">
        <v>1020</v>
      </c>
      <c r="F943" s="211">
        <v>1110</v>
      </c>
      <c r="G943" s="211">
        <v>1004</v>
      </c>
      <c r="I943" s="211" t="s">
        <v>1000</v>
      </c>
      <c r="J943" s="212" t="s">
        <v>841</v>
      </c>
      <c r="K943" s="211" t="s">
        <v>355</v>
      </c>
      <c r="L943" s="211" t="s">
        <v>2116</v>
      </c>
      <c r="AD943" s="213"/>
    </row>
    <row r="944" spans="1:30" s="211" customFormat="1" x14ac:dyDescent="0.25">
      <c r="A944" s="211" t="s">
        <v>161</v>
      </c>
      <c r="B944" s="211">
        <v>119</v>
      </c>
      <c r="C944" s="211" t="s">
        <v>268</v>
      </c>
      <c r="D944" s="211">
        <v>210098766</v>
      </c>
      <c r="E944" s="211">
        <v>1060</v>
      </c>
      <c r="G944" s="211">
        <v>1004</v>
      </c>
      <c r="I944" s="211" t="s">
        <v>4484</v>
      </c>
      <c r="J944" s="212" t="s">
        <v>841</v>
      </c>
      <c r="K944" s="211" t="s">
        <v>353</v>
      </c>
      <c r="L944" s="211" t="s">
        <v>4514</v>
      </c>
      <c r="AD944" s="213"/>
    </row>
    <row r="945" spans="1:30" s="211" customFormat="1" x14ac:dyDescent="0.25">
      <c r="A945" s="211" t="s">
        <v>161</v>
      </c>
      <c r="B945" s="211">
        <v>119</v>
      </c>
      <c r="C945" s="211" t="s">
        <v>268</v>
      </c>
      <c r="D945" s="211">
        <v>210199588</v>
      </c>
      <c r="E945" s="211">
        <v>1060</v>
      </c>
      <c r="F945" s="211">
        <v>1242</v>
      </c>
      <c r="G945" s="211">
        <v>1004</v>
      </c>
      <c r="I945" s="211" t="s">
        <v>4485</v>
      </c>
      <c r="J945" s="212" t="s">
        <v>841</v>
      </c>
      <c r="K945" s="211" t="s">
        <v>353</v>
      </c>
      <c r="L945" s="211" t="s">
        <v>4515</v>
      </c>
      <c r="AD945" s="213"/>
    </row>
    <row r="946" spans="1:30" s="211" customFormat="1" x14ac:dyDescent="0.25">
      <c r="A946" s="211" t="s">
        <v>161</v>
      </c>
      <c r="B946" s="211">
        <v>119</v>
      </c>
      <c r="C946" s="211" t="s">
        <v>268</v>
      </c>
      <c r="D946" s="211">
        <v>210202768</v>
      </c>
      <c r="E946" s="211">
        <v>1020</v>
      </c>
      <c r="F946" s="211">
        <v>1122</v>
      </c>
      <c r="G946" s="211">
        <v>1004</v>
      </c>
      <c r="I946" s="211" t="s">
        <v>4486</v>
      </c>
      <c r="J946" s="212" t="s">
        <v>841</v>
      </c>
      <c r="K946" s="211" t="s">
        <v>842</v>
      </c>
      <c r="L946" s="211" t="s">
        <v>4528</v>
      </c>
      <c r="AD946" s="213"/>
    </row>
    <row r="947" spans="1:30" s="211" customFormat="1" x14ac:dyDescent="0.25">
      <c r="A947" s="211" t="s">
        <v>161</v>
      </c>
      <c r="B947" s="211">
        <v>119</v>
      </c>
      <c r="C947" s="211" t="s">
        <v>268</v>
      </c>
      <c r="D947" s="211">
        <v>210204627</v>
      </c>
      <c r="E947" s="211">
        <v>1040</v>
      </c>
      <c r="F947" s="211">
        <v>1242</v>
      </c>
      <c r="G947" s="211">
        <v>1004</v>
      </c>
      <c r="I947" s="211" t="s">
        <v>4487</v>
      </c>
      <c r="J947" s="212" t="s">
        <v>841</v>
      </c>
      <c r="K947" s="211" t="s">
        <v>842</v>
      </c>
      <c r="L947" s="211" t="s">
        <v>4529</v>
      </c>
      <c r="AD947" s="213"/>
    </row>
    <row r="948" spans="1:30" s="211" customFormat="1" x14ac:dyDescent="0.25">
      <c r="A948" s="211" t="s">
        <v>161</v>
      </c>
      <c r="B948" s="211">
        <v>119</v>
      </c>
      <c r="C948" s="211" t="s">
        <v>268</v>
      </c>
      <c r="D948" s="211">
        <v>210210710</v>
      </c>
      <c r="E948" s="211">
        <v>1060</v>
      </c>
      <c r="F948" s="211">
        <v>1252</v>
      </c>
      <c r="G948" s="211">
        <v>1004</v>
      </c>
      <c r="I948" s="211" t="s">
        <v>4488</v>
      </c>
      <c r="J948" s="212" t="s">
        <v>841</v>
      </c>
      <c r="K948" s="211" t="s">
        <v>353</v>
      </c>
      <c r="L948" s="211" t="s">
        <v>4516</v>
      </c>
      <c r="AD948" s="213"/>
    </row>
    <row r="949" spans="1:30" s="211" customFormat="1" x14ac:dyDescent="0.25">
      <c r="A949" s="211" t="s">
        <v>161</v>
      </c>
      <c r="B949" s="211">
        <v>119</v>
      </c>
      <c r="C949" s="211" t="s">
        <v>268</v>
      </c>
      <c r="D949" s="211">
        <v>210246414</v>
      </c>
      <c r="E949" s="211">
        <v>1060</v>
      </c>
      <c r="F949" s="211">
        <v>1274</v>
      </c>
      <c r="G949" s="211">
        <v>1004</v>
      </c>
      <c r="I949" s="211" t="s">
        <v>4489</v>
      </c>
      <c r="J949" s="212" t="s">
        <v>841</v>
      </c>
      <c r="K949" s="211" t="s">
        <v>353</v>
      </c>
      <c r="L949" s="211" t="s">
        <v>4517</v>
      </c>
      <c r="AD949" s="213"/>
    </row>
    <row r="950" spans="1:30" s="211" customFormat="1" x14ac:dyDescent="0.25">
      <c r="A950" s="211" t="s">
        <v>161</v>
      </c>
      <c r="B950" s="211">
        <v>119</v>
      </c>
      <c r="C950" s="211" t="s">
        <v>268</v>
      </c>
      <c r="D950" s="211">
        <v>210246483</v>
      </c>
      <c r="E950" s="211">
        <v>1060</v>
      </c>
      <c r="F950" s="211">
        <v>1271</v>
      </c>
      <c r="G950" s="211">
        <v>1004</v>
      </c>
      <c r="I950" s="211" t="s">
        <v>4490</v>
      </c>
      <c r="J950" s="212" t="s">
        <v>841</v>
      </c>
      <c r="K950" s="211" t="s">
        <v>353</v>
      </c>
      <c r="L950" s="211" t="s">
        <v>4518</v>
      </c>
      <c r="AD950" s="213"/>
    </row>
    <row r="951" spans="1:30" s="211" customFormat="1" x14ac:dyDescent="0.25">
      <c r="A951" s="211" t="s">
        <v>161</v>
      </c>
      <c r="B951" s="211">
        <v>119</v>
      </c>
      <c r="C951" s="211" t="s">
        <v>268</v>
      </c>
      <c r="D951" s="211">
        <v>210246487</v>
      </c>
      <c r="E951" s="211">
        <v>1060</v>
      </c>
      <c r="F951" s="211">
        <v>1271</v>
      </c>
      <c r="G951" s="211">
        <v>1004</v>
      </c>
      <c r="I951" s="211" t="s">
        <v>4491</v>
      </c>
      <c r="J951" s="212" t="s">
        <v>841</v>
      </c>
      <c r="K951" s="211" t="s">
        <v>842</v>
      </c>
      <c r="L951" s="211" t="s">
        <v>4700</v>
      </c>
      <c r="AD951" s="213"/>
    </row>
    <row r="952" spans="1:30" s="211" customFormat="1" x14ac:dyDescent="0.25">
      <c r="A952" s="211" t="s">
        <v>161</v>
      </c>
      <c r="B952" s="211">
        <v>119</v>
      </c>
      <c r="C952" s="211" t="s">
        <v>268</v>
      </c>
      <c r="D952" s="211">
        <v>210246554</v>
      </c>
      <c r="E952" s="211">
        <v>1060</v>
      </c>
      <c r="F952" s="211">
        <v>1274</v>
      </c>
      <c r="G952" s="211">
        <v>1004</v>
      </c>
      <c r="I952" s="211" t="s">
        <v>4492</v>
      </c>
      <c r="J952" s="212" t="s">
        <v>841</v>
      </c>
      <c r="K952" s="211" t="s">
        <v>353</v>
      </c>
      <c r="L952" s="211" t="s">
        <v>4519</v>
      </c>
      <c r="AD952" s="213"/>
    </row>
    <row r="953" spans="1:30" s="211" customFormat="1" x14ac:dyDescent="0.25">
      <c r="A953" s="211" t="s">
        <v>161</v>
      </c>
      <c r="B953" s="211">
        <v>119</v>
      </c>
      <c r="C953" s="211" t="s">
        <v>268</v>
      </c>
      <c r="D953" s="211">
        <v>210246591</v>
      </c>
      <c r="E953" s="211">
        <v>1060</v>
      </c>
      <c r="F953" s="211">
        <v>1274</v>
      </c>
      <c r="G953" s="211">
        <v>1004</v>
      </c>
      <c r="I953" s="211" t="s">
        <v>6424</v>
      </c>
      <c r="J953" s="212" t="s">
        <v>841</v>
      </c>
      <c r="K953" s="211" t="s">
        <v>353</v>
      </c>
      <c r="L953" s="211" t="s">
        <v>6486</v>
      </c>
      <c r="AD953" s="213"/>
    </row>
    <row r="954" spans="1:30" s="211" customFormat="1" x14ac:dyDescent="0.25">
      <c r="A954" s="211" t="s">
        <v>161</v>
      </c>
      <c r="B954" s="211">
        <v>119</v>
      </c>
      <c r="C954" s="211" t="s">
        <v>268</v>
      </c>
      <c r="D954" s="211">
        <v>210246616</v>
      </c>
      <c r="E954" s="211">
        <v>1080</v>
      </c>
      <c r="F954" s="211">
        <v>1274</v>
      </c>
      <c r="G954" s="211">
        <v>1004</v>
      </c>
      <c r="I954" s="211" t="s">
        <v>4493</v>
      </c>
      <c r="J954" s="212" t="s">
        <v>841</v>
      </c>
      <c r="K954" s="211" t="s">
        <v>842</v>
      </c>
      <c r="L954" s="211" t="s">
        <v>4530</v>
      </c>
      <c r="AD954" s="213"/>
    </row>
    <row r="955" spans="1:30" s="211" customFormat="1" x14ac:dyDescent="0.25">
      <c r="A955" s="211" t="s">
        <v>161</v>
      </c>
      <c r="B955" s="211">
        <v>120</v>
      </c>
      <c r="C955" s="211" t="s">
        <v>269</v>
      </c>
      <c r="D955" s="211">
        <v>191906337</v>
      </c>
      <c r="E955" s="211">
        <v>1060</v>
      </c>
      <c r="F955" s="211">
        <v>1274</v>
      </c>
      <c r="G955" s="211">
        <v>1004</v>
      </c>
      <c r="I955" s="211" t="s">
        <v>2850</v>
      </c>
      <c r="J955" s="212" t="s">
        <v>841</v>
      </c>
      <c r="K955" s="211" t="s">
        <v>842</v>
      </c>
      <c r="L955" s="211" t="s">
        <v>3218</v>
      </c>
      <c r="AD955" s="213"/>
    </row>
    <row r="956" spans="1:30" s="211" customFormat="1" x14ac:dyDescent="0.25">
      <c r="A956" s="211" t="s">
        <v>161</v>
      </c>
      <c r="B956" s="211">
        <v>120</v>
      </c>
      <c r="C956" s="211" t="s">
        <v>269</v>
      </c>
      <c r="D956" s="211">
        <v>210214004</v>
      </c>
      <c r="E956" s="211">
        <v>1060</v>
      </c>
      <c r="F956" s="211">
        <v>1242</v>
      </c>
      <c r="G956" s="211">
        <v>1004</v>
      </c>
      <c r="I956" s="211" t="s">
        <v>2851</v>
      </c>
      <c r="J956" s="212" t="s">
        <v>841</v>
      </c>
      <c r="K956" s="211" t="s">
        <v>842</v>
      </c>
      <c r="L956" s="211" t="s">
        <v>3219</v>
      </c>
      <c r="AD956" s="213"/>
    </row>
    <row r="957" spans="1:30" s="211" customFormat="1" x14ac:dyDescent="0.25">
      <c r="A957" s="211" t="s">
        <v>161</v>
      </c>
      <c r="B957" s="211">
        <v>120</v>
      </c>
      <c r="C957" s="211" t="s">
        <v>269</v>
      </c>
      <c r="D957" s="211">
        <v>210264734</v>
      </c>
      <c r="E957" s="211">
        <v>1060</v>
      </c>
      <c r="F957" s="211">
        <v>1271</v>
      </c>
      <c r="G957" s="211">
        <v>1004</v>
      </c>
      <c r="I957" s="211" t="s">
        <v>2852</v>
      </c>
      <c r="J957" s="212" t="s">
        <v>841</v>
      </c>
      <c r="K957" s="211" t="s">
        <v>353</v>
      </c>
      <c r="L957" s="211" t="s">
        <v>3066</v>
      </c>
      <c r="AD957" s="213"/>
    </row>
    <row r="958" spans="1:30" s="211" customFormat="1" x14ac:dyDescent="0.25">
      <c r="A958" s="211" t="s">
        <v>161</v>
      </c>
      <c r="B958" s="211">
        <v>120</v>
      </c>
      <c r="C958" s="211" t="s">
        <v>269</v>
      </c>
      <c r="D958" s="211">
        <v>210296931</v>
      </c>
      <c r="E958" s="211">
        <v>1060</v>
      </c>
      <c r="F958" s="211">
        <v>1274</v>
      </c>
      <c r="G958" s="211">
        <v>1004</v>
      </c>
      <c r="I958" s="211" t="s">
        <v>2853</v>
      </c>
      <c r="J958" s="212" t="s">
        <v>841</v>
      </c>
      <c r="K958" s="211" t="s">
        <v>353</v>
      </c>
      <c r="L958" s="211" t="s">
        <v>3067</v>
      </c>
      <c r="AD958" s="213"/>
    </row>
    <row r="959" spans="1:30" s="211" customFormat="1" x14ac:dyDescent="0.25">
      <c r="A959" s="211" t="s">
        <v>161</v>
      </c>
      <c r="B959" s="211">
        <v>121</v>
      </c>
      <c r="C959" s="211" t="s">
        <v>270</v>
      </c>
      <c r="D959" s="211">
        <v>49589</v>
      </c>
      <c r="E959" s="211">
        <v>1020</v>
      </c>
      <c r="F959" s="211">
        <v>1110</v>
      </c>
      <c r="G959" s="211">
        <v>1004</v>
      </c>
      <c r="I959" s="211" t="s">
        <v>3730</v>
      </c>
      <c r="J959" s="212" t="s">
        <v>841</v>
      </c>
      <c r="K959" s="211" t="s">
        <v>842</v>
      </c>
      <c r="L959" s="211" t="s">
        <v>4971</v>
      </c>
      <c r="AD959" s="213"/>
    </row>
    <row r="960" spans="1:30" s="211" customFormat="1" x14ac:dyDescent="0.25">
      <c r="A960" s="211" t="s">
        <v>161</v>
      </c>
      <c r="B960" s="211">
        <v>121</v>
      </c>
      <c r="C960" s="211" t="s">
        <v>270</v>
      </c>
      <c r="D960" s="211">
        <v>50268</v>
      </c>
      <c r="E960" s="211">
        <v>1020</v>
      </c>
      <c r="F960" s="211">
        <v>1122</v>
      </c>
      <c r="G960" s="211">
        <v>1004</v>
      </c>
      <c r="I960" s="211" t="s">
        <v>3731</v>
      </c>
      <c r="J960" s="212" t="s">
        <v>841</v>
      </c>
      <c r="K960" s="211" t="s">
        <v>842</v>
      </c>
      <c r="L960" s="211" t="s">
        <v>3826</v>
      </c>
      <c r="AD960" s="213"/>
    </row>
    <row r="961" spans="1:30" s="211" customFormat="1" x14ac:dyDescent="0.25">
      <c r="A961" s="211" t="s">
        <v>161</v>
      </c>
      <c r="B961" s="211">
        <v>121</v>
      </c>
      <c r="C961" s="211" t="s">
        <v>270</v>
      </c>
      <c r="D961" s="211">
        <v>50270</v>
      </c>
      <c r="E961" s="211">
        <v>1020</v>
      </c>
      <c r="F961" s="211">
        <v>1122</v>
      </c>
      <c r="G961" s="211">
        <v>1004</v>
      </c>
      <c r="I961" s="211" t="s">
        <v>3732</v>
      </c>
      <c r="J961" s="212" t="s">
        <v>841</v>
      </c>
      <c r="K961" s="211" t="s">
        <v>353</v>
      </c>
      <c r="L961" s="211" t="s">
        <v>3787</v>
      </c>
      <c r="AD961" s="213"/>
    </row>
    <row r="962" spans="1:30" s="211" customFormat="1" x14ac:dyDescent="0.25">
      <c r="A962" s="211" t="s">
        <v>161</v>
      </c>
      <c r="B962" s="211">
        <v>121</v>
      </c>
      <c r="C962" s="211" t="s">
        <v>270</v>
      </c>
      <c r="D962" s="211">
        <v>50271</v>
      </c>
      <c r="E962" s="211">
        <v>1020</v>
      </c>
      <c r="F962" s="211">
        <v>1122</v>
      </c>
      <c r="G962" s="211">
        <v>1004</v>
      </c>
      <c r="I962" s="211" t="s">
        <v>3733</v>
      </c>
      <c r="J962" s="212" t="s">
        <v>841</v>
      </c>
      <c r="K962" s="211" t="s">
        <v>842</v>
      </c>
      <c r="L962" s="211" t="s">
        <v>3827</v>
      </c>
      <c r="AD962" s="213"/>
    </row>
    <row r="963" spans="1:30" s="211" customFormat="1" x14ac:dyDescent="0.25">
      <c r="A963" s="211" t="s">
        <v>161</v>
      </c>
      <c r="B963" s="211">
        <v>121</v>
      </c>
      <c r="C963" s="211" t="s">
        <v>270</v>
      </c>
      <c r="D963" s="211">
        <v>51025</v>
      </c>
      <c r="E963" s="211">
        <v>1040</v>
      </c>
      <c r="F963" s="211">
        <v>1251</v>
      </c>
      <c r="G963" s="211">
        <v>1004</v>
      </c>
      <c r="I963" s="211" t="s">
        <v>5827</v>
      </c>
      <c r="J963" s="212" t="s">
        <v>841</v>
      </c>
      <c r="K963" s="211" t="s">
        <v>353</v>
      </c>
      <c r="L963" s="211" t="s">
        <v>5867</v>
      </c>
      <c r="AD963" s="213"/>
    </row>
    <row r="964" spans="1:30" s="211" customFormat="1" x14ac:dyDescent="0.25">
      <c r="A964" s="211" t="s">
        <v>161</v>
      </c>
      <c r="B964" s="211">
        <v>121</v>
      </c>
      <c r="C964" s="211" t="s">
        <v>270</v>
      </c>
      <c r="D964" s="211">
        <v>51506</v>
      </c>
      <c r="E964" s="211">
        <v>1020</v>
      </c>
      <c r="F964" s="211">
        <v>1110</v>
      </c>
      <c r="G964" s="211">
        <v>1004</v>
      </c>
      <c r="I964" s="211" t="s">
        <v>3734</v>
      </c>
      <c r="J964" s="212" t="s">
        <v>841</v>
      </c>
      <c r="K964" s="211" t="s">
        <v>353</v>
      </c>
      <c r="L964" s="211" t="s">
        <v>3788</v>
      </c>
      <c r="AD964" s="213"/>
    </row>
    <row r="965" spans="1:30" s="211" customFormat="1" x14ac:dyDescent="0.25">
      <c r="A965" s="211" t="s">
        <v>161</v>
      </c>
      <c r="B965" s="211">
        <v>121</v>
      </c>
      <c r="C965" s="211" t="s">
        <v>270</v>
      </c>
      <c r="D965" s="211">
        <v>51698</v>
      </c>
      <c r="E965" s="211">
        <v>1040</v>
      </c>
      <c r="F965" s="211">
        <v>1264</v>
      </c>
      <c r="G965" s="211">
        <v>1004</v>
      </c>
      <c r="I965" s="211" t="s">
        <v>3735</v>
      </c>
      <c r="J965" s="212" t="s">
        <v>841</v>
      </c>
      <c r="K965" s="211" t="s">
        <v>353</v>
      </c>
      <c r="L965" s="211" t="s">
        <v>3789</v>
      </c>
      <c r="AD965" s="213"/>
    </row>
    <row r="966" spans="1:30" s="211" customFormat="1" x14ac:dyDescent="0.25">
      <c r="A966" s="211" t="s">
        <v>161</v>
      </c>
      <c r="B966" s="211">
        <v>121</v>
      </c>
      <c r="C966" s="211" t="s">
        <v>270</v>
      </c>
      <c r="D966" s="211">
        <v>51744</v>
      </c>
      <c r="E966" s="211">
        <v>1020</v>
      </c>
      <c r="F966" s="211">
        <v>1110</v>
      </c>
      <c r="G966" s="211">
        <v>1004</v>
      </c>
      <c r="I966" s="211" t="s">
        <v>5784</v>
      </c>
      <c r="J966" s="212" t="s">
        <v>841</v>
      </c>
      <c r="K966" s="211" t="s">
        <v>842</v>
      </c>
      <c r="L966" s="211" t="s">
        <v>5815</v>
      </c>
      <c r="AD966" s="213"/>
    </row>
    <row r="967" spans="1:30" s="211" customFormat="1" x14ac:dyDescent="0.25">
      <c r="A967" s="211" t="s">
        <v>161</v>
      </c>
      <c r="B967" s="211">
        <v>121</v>
      </c>
      <c r="C967" s="211" t="s">
        <v>270</v>
      </c>
      <c r="D967" s="211">
        <v>191931422</v>
      </c>
      <c r="E967" s="211">
        <v>1060</v>
      </c>
      <c r="F967" s="211">
        <v>1274</v>
      </c>
      <c r="G967" s="211">
        <v>1004</v>
      </c>
      <c r="I967" s="211" t="s">
        <v>6425</v>
      </c>
      <c r="J967" s="212" t="s">
        <v>841</v>
      </c>
      <c r="K967" s="211" t="s">
        <v>353</v>
      </c>
      <c r="L967" s="211" t="s">
        <v>6487</v>
      </c>
      <c r="AD967" s="213"/>
    </row>
    <row r="968" spans="1:30" s="211" customFormat="1" x14ac:dyDescent="0.25">
      <c r="A968" s="211" t="s">
        <v>161</v>
      </c>
      <c r="B968" s="211">
        <v>121</v>
      </c>
      <c r="C968" s="211" t="s">
        <v>270</v>
      </c>
      <c r="D968" s="211">
        <v>191972579</v>
      </c>
      <c r="E968" s="211">
        <v>1060</v>
      </c>
      <c r="F968" s="211">
        <v>1220</v>
      </c>
      <c r="G968" s="211">
        <v>1004</v>
      </c>
      <c r="I968" s="211" t="s">
        <v>5384</v>
      </c>
      <c r="J968" s="212" t="s">
        <v>841</v>
      </c>
      <c r="K968" s="211" t="s">
        <v>355</v>
      </c>
      <c r="L968" s="211" t="s">
        <v>6913</v>
      </c>
      <c r="AD968" s="213"/>
    </row>
    <row r="969" spans="1:30" s="211" customFormat="1" x14ac:dyDescent="0.25">
      <c r="A969" s="211" t="s">
        <v>161</v>
      </c>
      <c r="B969" s="211">
        <v>121</v>
      </c>
      <c r="C969" s="211" t="s">
        <v>270</v>
      </c>
      <c r="D969" s="211">
        <v>191973176</v>
      </c>
      <c r="E969" s="211">
        <v>1060</v>
      </c>
      <c r="F969" s="211">
        <v>1242</v>
      </c>
      <c r="G969" s="211">
        <v>1004</v>
      </c>
      <c r="I969" s="211" t="s">
        <v>3736</v>
      </c>
      <c r="J969" s="212" t="s">
        <v>841</v>
      </c>
      <c r="K969" s="211" t="s">
        <v>353</v>
      </c>
      <c r="L969" s="211" t="s">
        <v>3790</v>
      </c>
      <c r="AD969" s="213"/>
    </row>
    <row r="970" spans="1:30" s="211" customFormat="1" x14ac:dyDescent="0.25">
      <c r="A970" s="211" t="s">
        <v>161</v>
      </c>
      <c r="B970" s="211">
        <v>121</v>
      </c>
      <c r="C970" s="211" t="s">
        <v>270</v>
      </c>
      <c r="D970" s="211">
        <v>191984054</v>
      </c>
      <c r="E970" s="211">
        <v>1060</v>
      </c>
      <c r="F970" s="211">
        <v>1274</v>
      </c>
      <c r="G970" s="211">
        <v>1004</v>
      </c>
      <c r="I970" s="211" t="s">
        <v>5785</v>
      </c>
      <c r="J970" s="212" t="s">
        <v>841</v>
      </c>
      <c r="K970" s="211" t="s">
        <v>353</v>
      </c>
      <c r="L970" s="211" t="s">
        <v>5808</v>
      </c>
      <c r="AD970" s="213"/>
    </row>
    <row r="971" spans="1:30" s="211" customFormat="1" x14ac:dyDescent="0.25">
      <c r="A971" s="211" t="s">
        <v>161</v>
      </c>
      <c r="B971" s="211">
        <v>121</v>
      </c>
      <c r="C971" s="211" t="s">
        <v>270</v>
      </c>
      <c r="D971" s="211">
        <v>191986683</v>
      </c>
      <c r="E971" s="211">
        <v>1060</v>
      </c>
      <c r="F971" s="211">
        <v>1242</v>
      </c>
      <c r="G971" s="211">
        <v>1004</v>
      </c>
      <c r="I971" s="211" t="s">
        <v>6016</v>
      </c>
      <c r="J971" s="212" t="s">
        <v>841</v>
      </c>
      <c r="K971" s="211" t="s">
        <v>842</v>
      </c>
      <c r="L971" s="211" t="s">
        <v>6726</v>
      </c>
      <c r="AD971" s="213"/>
    </row>
    <row r="972" spans="1:30" s="211" customFormat="1" x14ac:dyDescent="0.25">
      <c r="A972" s="211" t="s">
        <v>161</v>
      </c>
      <c r="B972" s="211">
        <v>121</v>
      </c>
      <c r="C972" s="211" t="s">
        <v>270</v>
      </c>
      <c r="D972" s="211">
        <v>191991770</v>
      </c>
      <c r="E972" s="211">
        <v>1060</v>
      </c>
      <c r="F972" s="211">
        <v>1274</v>
      </c>
      <c r="G972" s="211">
        <v>1004</v>
      </c>
      <c r="I972" s="211" t="s">
        <v>5385</v>
      </c>
      <c r="J972" s="212" t="s">
        <v>841</v>
      </c>
      <c r="K972" s="211" t="s">
        <v>353</v>
      </c>
      <c r="L972" s="211" t="s">
        <v>5416</v>
      </c>
      <c r="AD972" s="213"/>
    </row>
    <row r="973" spans="1:30" s="211" customFormat="1" x14ac:dyDescent="0.25">
      <c r="A973" s="211" t="s">
        <v>161</v>
      </c>
      <c r="B973" s="211">
        <v>121</v>
      </c>
      <c r="C973" s="211" t="s">
        <v>270</v>
      </c>
      <c r="D973" s="211">
        <v>191994798</v>
      </c>
      <c r="E973" s="211">
        <v>1060</v>
      </c>
      <c r="F973" s="211">
        <v>1220</v>
      </c>
      <c r="G973" s="211">
        <v>1004</v>
      </c>
      <c r="I973" s="211" t="s">
        <v>6876</v>
      </c>
      <c r="J973" s="212" t="s">
        <v>841</v>
      </c>
      <c r="K973" s="211" t="s">
        <v>353</v>
      </c>
      <c r="L973" s="211" t="s">
        <v>6929</v>
      </c>
      <c r="AD973" s="213"/>
    </row>
    <row r="974" spans="1:30" s="211" customFormat="1" x14ac:dyDescent="0.25">
      <c r="A974" s="211" t="s">
        <v>161</v>
      </c>
      <c r="B974" s="211">
        <v>121</v>
      </c>
      <c r="C974" s="211" t="s">
        <v>270</v>
      </c>
      <c r="D974" s="211">
        <v>192027896</v>
      </c>
      <c r="E974" s="211">
        <v>1060</v>
      </c>
      <c r="F974" s="211">
        <v>1274</v>
      </c>
      <c r="G974" s="211">
        <v>1003</v>
      </c>
      <c r="I974" s="211" t="s">
        <v>5204</v>
      </c>
      <c r="J974" s="212" t="s">
        <v>841</v>
      </c>
      <c r="K974" s="211" t="s">
        <v>842</v>
      </c>
      <c r="L974" s="211" t="s">
        <v>5240</v>
      </c>
      <c r="AD974" s="213"/>
    </row>
    <row r="975" spans="1:30" s="211" customFormat="1" x14ac:dyDescent="0.25">
      <c r="A975" s="211" t="s">
        <v>161</v>
      </c>
      <c r="B975" s="211">
        <v>121</v>
      </c>
      <c r="C975" s="211" t="s">
        <v>270</v>
      </c>
      <c r="D975" s="211">
        <v>210100696</v>
      </c>
      <c r="E975" s="211">
        <v>1060</v>
      </c>
      <c r="F975" s="211">
        <v>1271</v>
      </c>
      <c r="G975" s="211">
        <v>1004</v>
      </c>
      <c r="I975" s="211" t="s">
        <v>3737</v>
      </c>
      <c r="J975" s="212" t="s">
        <v>841</v>
      </c>
      <c r="K975" s="211" t="s">
        <v>842</v>
      </c>
      <c r="L975" s="211" t="s">
        <v>3828</v>
      </c>
      <c r="AD975" s="213"/>
    </row>
    <row r="976" spans="1:30" s="211" customFormat="1" x14ac:dyDescent="0.25">
      <c r="A976" s="211" t="s">
        <v>161</v>
      </c>
      <c r="B976" s="211">
        <v>121</v>
      </c>
      <c r="C976" s="211" t="s">
        <v>270</v>
      </c>
      <c r="D976" s="211">
        <v>210100773</v>
      </c>
      <c r="E976" s="211">
        <v>1040</v>
      </c>
      <c r="F976" s="211">
        <v>1251</v>
      </c>
      <c r="G976" s="211">
        <v>1004</v>
      </c>
      <c r="I976" s="211" t="s">
        <v>3738</v>
      </c>
      <c r="J976" s="212" t="s">
        <v>841</v>
      </c>
      <c r="K976" s="211" t="s">
        <v>353</v>
      </c>
      <c r="L976" s="211" t="s">
        <v>3791</v>
      </c>
      <c r="AD976" s="213"/>
    </row>
    <row r="977" spans="1:30" s="211" customFormat="1" x14ac:dyDescent="0.25">
      <c r="A977" s="211" t="s">
        <v>161</v>
      </c>
      <c r="B977" s="211">
        <v>121</v>
      </c>
      <c r="C977" s="211" t="s">
        <v>270</v>
      </c>
      <c r="D977" s="211">
        <v>210100902</v>
      </c>
      <c r="E977" s="211">
        <v>1060</v>
      </c>
      <c r="G977" s="211">
        <v>1004</v>
      </c>
      <c r="I977" s="211" t="s">
        <v>3739</v>
      </c>
      <c r="J977" s="212" t="s">
        <v>841</v>
      </c>
      <c r="K977" s="211" t="s">
        <v>353</v>
      </c>
      <c r="L977" s="211" t="s">
        <v>3792</v>
      </c>
      <c r="AD977" s="213"/>
    </row>
    <row r="978" spans="1:30" s="211" customFormat="1" x14ac:dyDescent="0.25">
      <c r="A978" s="211" t="s">
        <v>161</v>
      </c>
      <c r="B978" s="211">
        <v>121</v>
      </c>
      <c r="C978" s="211" t="s">
        <v>270</v>
      </c>
      <c r="D978" s="211">
        <v>210101457</v>
      </c>
      <c r="E978" s="211">
        <v>1020</v>
      </c>
      <c r="F978" s="211">
        <v>1122</v>
      </c>
      <c r="G978" s="211">
        <v>1004</v>
      </c>
      <c r="I978" s="211" t="s">
        <v>3740</v>
      </c>
      <c r="J978" s="212" t="s">
        <v>841</v>
      </c>
      <c r="K978" s="211" t="s">
        <v>353</v>
      </c>
      <c r="L978" s="211" t="s">
        <v>3793</v>
      </c>
      <c r="AD978" s="213"/>
    </row>
    <row r="979" spans="1:30" s="211" customFormat="1" x14ac:dyDescent="0.25">
      <c r="A979" s="211" t="s">
        <v>161</v>
      </c>
      <c r="B979" s="211">
        <v>121</v>
      </c>
      <c r="C979" s="211" t="s">
        <v>270</v>
      </c>
      <c r="D979" s="211">
        <v>210101458</v>
      </c>
      <c r="E979" s="211">
        <v>1020</v>
      </c>
      <c r="F979" s="211">
        <v>1122</v>
      </c>
      <c r="G979" s="211">
        <v>1004</v>
      </c>
      <c r="I979" s="211" t="s">
        <v>3741</v>
      </c>
      <c r="J979" s="212" t="s">
        <v>841</v>
      </c>
      <c r="K979" s="211" t="s">
        <v>353</v>
      </c>
      <c r="L979" s="211" t="s">
        <v>3794</v>
      </c>
      <c r="AD979" s="213"/>
    </row>
    <row r="980" spans="1:30" s="211" customFormat="1" x14ac:dyDescent="0.25">
      <c r="A980" s="211" t="s">
        <v>161</v>
      </c>
      <c r="B980" s="211">
        <v>121</v>
      </c>
      <c r="C980" s="211" t="s">
        <v>270</v>
      </c>
      <c r="D980" s="211">
        <v>210101863</v>
      </c>
      <c r="E980" s="211">
        <v>1060</v>
      </c>
      <c r="F980" s="211">
        <v>1274</v>
      </c>
      <c r="G980" s="211">
        <v>1004</v>
      </c>
      <c r="I980" s="211" t="s">
        <v>3742</v>
      </c>
      <c r="J980" s="212" t="s">
        <v>841</v>
      </c>
      <c r="K980" s="211" t="s">
        <v>353</v>
      </c>
      <c r="L980" s="211" t="s">
        <v>3795</v>
      </c>
      <c r="AD980" s="213"/>
    </row>
    <row r="981" spans="1:30" s="211" customFormat="1" x14ac:dyDescent="0.25">
      <c r="A981" s="211" t="s">
        <v>161</v>
      </c>
      <c r="B981" s="211">
        <v>121</v>
      </c>
      <c r="C981" s="211" t="s">
        <v>270</v>
      </c>
      <c r="D981" s="211">
        <v>210101906</v>
      </c>
      <c r="E981" s="211">
        <v>1080</v>
      </c>
      <c r="F981" s="211">
        <v>1274</v>
      </c>
      <c r="G981" s="211">
        <v>1004</v>
      </c>
      <c r="I981" s="211" t="s">
        <v>5786</v>
      </c>
      <c r="J981" s="212" t="s">
        <v>841</v>
      </c>
      <c r="K981" s="211" t="s">
        <v>353</v>
      </c>
      <c r="L981" s="211" t="s">
        <v>5809</v>
      </c>
      <c r="AD981" s="213"/>
    </row>
    <row r="982" spans="1:30" s="211" customFormat="1" x14ac:dyDescent="0.25">
      <c r="A982" s="211" t="s">
        <v>161</v>
      </c>
      <c r="B982" s="211">
        <v>121</v>
      </c>
      <c r="C982" s="211" t="s">
        <v>270</v>
      </c>
      <c r="D982" s="211">
        <v>210171520</v>
      </c>
      <c r="E982" s="211">
        <v>1060</v>
      </c>
      <c r="G982" s="211">
        <v>1004</v>
      </c>
      <c r="I982" s="211" t="s">
        <v>3743</v>
      </c>
      <c r="J982" s="212" t="s">
        <v>841</v>
      </c>
      <c r="K982" s="211" t="s">
        <v>353</v>
      </c>
      <c r="L982" s="211" t="s">
        <v>3796</v>
      </c>
      <c r="AD982" s="213"/>
    </row>
    <row r="983" spans="1:30" s="211" customFormat="1" x14ac:dyDescent="0.25">
      <c r="A983" s="211" t="s">
        <v>161</v>
      </c>
      <c r="B983" s="211">
        <v>121</v>
      </c>
      <c r="C983" s="211" t="s">
        <v>270</v>
      </c>
      <c r="D983" s="211">
        <v>210183167</v>
      </c>
      <c r="E983" s="211">
        <v>1060</v>
      </c>
      <c r="F983" s="211">
        <v>1274</v>
      </c>
      <c r="G983" s="211">
        <v>1004</v>
      </c>
      <c r="I983" s="211" t="s">
        <v>3744</v>
      </c>
      <c r="J983" s="212" t="s">
        <v>841</v>
      </c>
      <c r="K983" s="211" t="s">
        <v>353</v>
      </c>
      <c r="L983" s="211" t="s">
        <v>3797</v>
      </c>
      <c r="AD983" s="213"/>
    </row>
    <row r="984" spans="1:30" s="211" customFormat="1" x14ac:dyDescent="0.25">
      <c r="A984" s="211" t="s">
        <v>161</v>
      </c>
      <c r="B984" s="211">
        <v>121</v>
      </c>
      <c r="C984" s="211" t="s">
        <v>270</v>
      </c>
      <c r="D984" s="211">
        <v>210184570</v>
      </c>
      <c r="E984" s="211">
        <v>1060</v>
      </c>
      <c r="F984" s="211">
        <v>1263</v>
      </c>
      <c r="G984" s="211">
        <v>1004</v>
      </c>
      <c r="I984" s="211" t="s">
        <v>5205</v>
      </c>
      <c r="J984" s="212" t="s">
        <v>841</v>
      </c>
      <c r="K984" s="211" t="s">
        <v>353</v>
      </c>
      <c r="L984" s="211" t="s">
        <v>3798</v>
      </c>
      <c r="AD984" s="213"/>
    </row>
    <row r="985" spans="1:30" s="211" customFormat="1" x14ac:dyDescent="0.25">
      <c r="A985" s="211" t="s">
        <v>161</v>
      </c>
      <c r="B985" s="211">
        <v>121</v>
      </c>
      <c r="C985" s="211" t="s">
        <v>270</v>
      </c>
      <c r="D985" s="211">
        <v>210187437</v>
      </c>
      <c r="E985" s="211">
        <v>1060</v>
      </c>
      <c r="F985" s="211">
        <v>1242</v>
      </c>
      <c r="G985" s="211">
        <v>1004</v>
      </c>
      <c r="I985" s="211" t="s">
        <v>3745</v>
      </c>
      <c r="J985" s="212" t="s">
        <v>841</v>
      </c>
      <c r="K985" s="211" t="s">
        <v>353</v>
      </c>
      <c r="L985" s="211" t="s">
        <v>3799</v>
      </c>
      <c r="AD985" s="213"/>
    </row>
    <row r="986" spans="1:30" s="211" customFormat="1" x14ac:dyDescent="0.25">
      <c r="A986" s="211" t="s">
        <v>161</v>
      </c>
      <c r="B986" s="211">
        <v>121</v>
      </c>
      <c r="C986" s="211" t="s">
        <v>270</v>
      </c>
      <c r="D986" s="211">
        <v>210188824</v>
      </c>
      <c r="E986" s="211">
        <v>1060</v>
      </c>
      <c r="F986" s="211">
        <v>1242</v>
      </c>
      <c r="G986" s="211">
        <v>1004</v>
      </c>
      <c r="I986" s="211" t="s">
        <v>3746</v>
      </c>
      <c r="J986" s="212" t="s">
        <v>841</v>
      </c>
      <c r="K986" s="211" t="s">
        <v>353</v>
      </c>
      <c r="L986" s="211" t="s">
        <v>3800</v>
      </c>
      <c r="AD986" s="213"/>
    </row>
    <row r="987" spans="1:30" s="211" customFormat="1" x14ac:dyDescent="0.25">
      <c r="A987" s="211" t="s">
        <v>161</v>
      </c>
      <c r="B987" s="211">
        <v>121</v>
      </c>
      <c r="C987" s="211" t="s">
        <v>270</v>
      </c>
      <c r="D987" s="211">
        <v>210190254</v>
      </c>
      <c r="E987" s="211">
        <v>1060</v>
      </c>
      <c r="F987" s="211">
        <v>1242</v>
      </c>
      <c r="G987" s="211">
        <v>1004</v>
      </c>
      <c r="I987" s="211" t="s">
        <v>3747</v>
      </c>
      <c r="J987" s="212" t="s">
        <v>841</v>
      </c>
      <c r="K987" s="211" t="s">
        <v>353</v>
      </c>
      <c r="L987" s="211" t="s">
        <v>3801</v>
      </c>
      <c r="AD987" s="213"/>
    </row>
    <row r="988" spans="1:30" s="211" customFormat="1" x14ac:dyDescent="0.25">
      <c r="A988" s="211" t="s">
        <v>161</v>
      </c>
      <c r="B988" s="211">
        <v>121</v>
      </c>
      <c r="C988" s="211" t="s">
        <v>270</v>
      </c>
      <c r="D988" s="211">
        <v>210196261</v>
      </c>
      <c r="E988" s="211">
        <v>1060</v>
      </c>
      <c r="F988" s="211">
        <v>1242</v>
      </c>
      <c r="G988" s="211">
        <v>1004</v>
      </c>
      <c r="I988" s="211" t="s">
        <v>3748</v>
      </c>
      <c r="J988" s="212" t="s">
        <v>841</v>
      </c>
      <c r="K988" s="211" t="s">
        <v>353</v>
      </c>
      <c r="L988" s="211" t="s">
        <v>3802</v>
      </c>
      <c r="AD988" s="213"/>
    </row>
    <row r="989" spans="1:30" s="211" customFormat="1" x14ac:dyDescent="0.25">
      <c r="A989" s="211" t="s">
        <v>161</v>
      </c>
      <c r="B989" s="211">
        <v>121</v>
      </c>
      <c r="C989" s="211" t="s">
        <v>270</v>
      </c>
      <c r="D989" s="211">
        <v>210197709</v>
      </c>
      <c r="E989" s="211">
        <v>1060</v>
      </c>
      <c r="F989" s="211">
        <v>1274</v>
      </c>
      <c r="G989" s="211">
        <v>1004</v>
      </c>
      <c r="I989" s="211" t="s">
        <v>3749</v>
      </c>
      <c r="J989" s="212" t="s">
        <v>841</v>
      </c>
      <c r="K989" s="211" t="s">
        <v>353</v>
      </c>
      <c r="L989" s="211" t="s">
        <v>3803</v>
      </c>
      <c r="AD989" s="213"/>
    </row>
    <row r="990" spans="1:30" s="211" customFormat="1" x14ac:dyDescent="0.25">
      <c r="A990" s="211" t="s">
        <v>161</v>
      </c>
      <c r="B990" s="211">
        <v>121</v>
      </c>
      <c r="C990" s="211" t="s">
        <v>270</v>
      </c>
      <c r="D990" s="211">
        <v>210206033</v>
      </c>
      <c r="E990" s="211">
        <v>1060</v>
      </c>
      <c r="F990" s="211">
        <v>1242</v>
      </c>
      <c r="G990" s="211">
        <v>1004</v>
      </c>
      <c r="I990" s="211" t="s">
        <v>3750</v>
      </c>
      <c r="J990" s="212" t="s">
        <v>841</v>
      </c>
      <c r="K990" s="211" t="s">
        <v>353</v>
      </c>
      <c r="L990" s="211" t="s">
        <v>3804</v>
      </c>
      <c r="AD990" s="213"/>
    </row>
    <row r="991" spans="1:30" s="211" customFormat="1" x14ac:dyDescent="0.25">
      <c r="A991" s="211" t="s">
        <v>161</v>
      </c>
      <c r="B991" s="211">
        <v>121</v>
      </c>
      <c r="C991" s="211" t="s">
        <v>270</v>
      </c>
      <c r="D991" s="211">
        <v>210214223</v>
      </c>
      <c r="E991" s="211">
        <v>1060</v>
      </c>
      <c r="F991" s="211">
        <v>1220</v>
      </c>
      <c r="G991" s="211">
        <v>1004</v>
      </c>
      <c r="I991" s="211" t="s">
        <v>3757</v>
      </c>
      <c r="J991" s="212" t="s">
        <v>841</v>
      </c>
      <c r="K991" s="211" t="s">
        <v>353</v>
      </c>
      <c r="L991" s="211" t="s">
        <v>4090</v>
      </c>
      <c r="AD991" s="213"/>
    </row>
    <row r="992" spans="1:30" s="211" customFormat="1" x14ac:dyDescent="0.25">
      <c r="A992" s="211" t="s">
        <v>161</v>
      </c>
      <c r="B992" s="211">
        <v>121</v>
      </c>
      <c r="C992" s="211" t="s">
        <v>270</v>
      </c>
      <c r="D992" s="211">
        <v>210214743</v>
      </c>
      <c r="E992" s="211">
        <v>1060</v>
      </c>
      <c r="F992" s="211">
        <v>1242</v>
      </c>
      <c r="G992" s="211">
        <v>1004</v>
      </c>
      <c r="I992" s="211" t="s">
        <v>3751</v>
      </c>
      <c r="J992" s="212" t="s">
        <v>841</v>
      </c>
      <c r="K992" s="211" t="s">
        <v>353</v>
      </c>
      <c r="L992" s="211" t="s">
        <v>3805</v>
      </c>
      <c r="AD992" s="213"/>
    </row>
    <row r="993" spans="1:30" s="211" customFormat="1" x14ac:dyDescent="0.25">
      <c r="A993" s="211" t="s">
        <v>161</v>
      </c>
      <c r="B993" s="211">
        <v>121</v>
      </c>
      <c r="C993" s="211" t="s">
        <v>270</v>
      </c>
      <c r="D993" s="211">
        <v>210214762</v>
      </c>
      <c r="E993" s="211">
        <v>1060</v>
      </c>
      <c r="F993" s="211">
        <v>1242</v>
      </c>
      <c r="G993" s="211">
        <v>1004</v>
      </c>
      <c r="I993" s="211" t="s">
        <v>3752</v>
      </c>
      <c r="J993" s="212" t="s">
        <v>841</v>
      </c>
      <c r="K993" s="211" t="s">
        <v>353</v>
      </c>
      <c r="L993" s="211" t="s">
        <v>3806</v>
      </c>
      <c r="AD993" s="213"/>
    </row>
    <row r="994" spans="1:30" s="211" customFormat="1" x14ac:dyDescent="0.25">
      <c r="A994" s="211" t="s">
        <v>161</v>
      </c>
      <c r="B994" s="211">
        <v>121</v>
      </c>
      <c r="C994" s="211" t="s">
        <v>270</v>
      </c>
      <c r="D994" s="211">
        <v>210215527</v>
      </c>
      <c r="E994" s="211">
        <v>1060</v>
      </c>
      <c r="F994" s="211">
        <v>1274</v>
      </c>
      <c r="G994" s="211">
        <v>1004</v>
      </c>
      <c r="I994" s="211" t="s">
        <v>3753</v>
      </c>
      <c r="J994" s="212" t="s">
        <v>841</v>
      </c>
      <c r="K994" s="211" t="s">
        <v>353</v>
      </c>
      <c r="L994" s="211" t="s">
        <v>3807</v>
      </c>
      <c r="AD994" s="213"/>
    </row>
    <row r="995" spans="1:30" s="211" customFormat="1" x14ac:dyDescent="0.25">
      <c r="A995" s="211" t="s">
        <v>161</v>
      </c>
      <c r="B995" s="211">
        <v>121</v>
      </c>
      <c r="C995" s="211" t="s">
        <v>270</v>
      </c>
      <c r="D995" s="211">
        <v>210215692</v>
      </c>
      <c r="E995" s="211">
        <v>1060</v>
      </c>
      <c r="F995" s="211">
        <v>1274</v>
      </c>
      <c r="G995" s="211">
        <v>1004</v>
      </c>
      <c r="I995" s="211" t="s">
        <v>3754</v>
      </c>
      <c r="J995" s="212" t="s">
        <v>841</v>
      </c>
      <c r="K995" s="211" t="s">
        <v>353</v>
      </c>
      <c r="L995" s="211" t="s">
        <v>3808</v>
      </c>
      <c r="AD995" s="213"/>
    </row>
    <row r="996" spans="1:30" s="211" customFormat="1" x14ac:dyDescent="0.25">
      <c r="A996" s="211" t="s">
        <v>161</v>
      </c>
      <c r="B996" s="211">
        <v>121</v>
      </c>
      <c r="C996" s="211" t="s">
        <v>270</v>
      </c>
      <c r="D996" s="211">
        <v>210216020</v>
      </c>
      <c r="E996" s="211">
        <v>1060</v>
      </c>
      <c r="F996" s="211">
        <v>1274</v>
      </c>
      <c r="G996" s="211">
        <v>1004</v>
      </c>
      <c r="I996" s="211" t="s">
        <v>3755</v>
      </c>
      <c r="J996" s="212" t="s">
        <v>841</v>
      </c>
      <c r="K996" s="211" t="s">
        <v>353</v>
      </c>
      <c r="L996" s="211" t="s">
        <v>3809</v>
      </c>
      <c r="AD996" s="213"/>
    </row>
    <row r="997" spans="1:30" s="211" customFormat="1" x14ac:dyDescent="0.25">
      <c r="A997" s="211" t="s">
        <v>161</v>
      </c>
      <c r="B997" s="211">
        <v>121</v>
      </c>
      <c r="C997" s="211" t="s">
        <v>270</v>
      </c>
      <c r="D997" s="211">
        <v>210216028</v>
      </c>
      <c r="E997" s="211">
        <v>1060</v>
      </c>
      <c r="F997" s="211">
        <v>1274</v>
      </c>
      <c r="G997" s="211">
        <v>1004</v>
      </c>
      <c r="I997" s="211" t="s">
        <v>3756</v>
      </c>
      <c r="J997" s="212" t="s">
        <v>841</v>
      </c>
      <c r="K997" s="211" t="s">
        <v>353</v>
      </c>
      <c r="L997" s="211" t="s">
        <v>3810</v>
      </c>
      <c r="AD997" s="213"/>
    </row>
    <row r="998" spans="1:30" s="211" customFormat="1" x14ac:dyDescent="0.25">
      <c r="A998" s="211" t="s">
        <v>161</v>
      </c>
      <c r="B998" s="211">
        <v>121</v>
      </c>
      <c r="C998" s="211" t="s">
        <v>270</v>
      </c>
      <c r="D998" s="211">
        <v>210216749</v>
      </c>
      <c r="E998" s="211">
        <v>1060</v>
      </c>
      <c r="F998" s="211">
        <v>1252</v>
      </c>
      <c r="G998" s="211">
        <v>1004</v>
      </c>
      <c r="I998" s="211" t="s">
        <v>3757</v>
      </c>
      <c r="J998" s="212" t="s">
        <v>841</v>
      </c>
      <c r="K998" s="211" t="s">
        <v>353</v>
      </c>
      <c r="L998" s="211" t="s">
        <v>3811</v>
      </c>
      <c r="AD998" s="213"/>
    </row>
    <row r="999" spans="1:30" s="211" customFormat="1" x14ac:dyDescent="0.25">
      <c r="A999" s="211" t="s">
        <v>161</v>
      </c>
      <c r="B999" s="211">
        <v>121</v>
      </c>
      <c r="C999" s="211" t="s">
        <v>270</v>
      </c>
      <c r="D999" s="211">
        <v>210217132</v>
      </c>
      <c r="E999" s="211">
        <v>1060</v>
      </c>
      <c r="F999" s="211">
        <v>1242</v>
      </c>
      <c r="G999" s="211">
        <v>1004</v>
      </c>
      <c r="I999" s="211" t="s">
        <v>3758</v>
      </c>
      <c r="J999" s="212" t="s">
        <v>841</v>
      </c>
      <c r="K999" s="211" t="s">
        <v>353</v>
      </c>
      <c r="L999" s="211" t="s">
        <v>3812</v>
      </c>
      <c r="AD999" s="213"/>
    </row>
    <row r="1000" spans="1:30" s="211" customFormat="1" x14ac:dyDescent="0.25">
      <c r="A1000" s="211" t="s">
        <v>161</v>
      </c>
      <c r="B1000" s="211">
        <v>121</v>
      </c>
      <c r="C1000" s="211" t="s">
        <v>270</v>
      </c>
      <c r="D1000" s="211">
        <v>210217245</v>
      </c>
      <c r="E1000" s="211">
        <v>1060</v>
      </c>
      <c r="F1000" s="211">
        <v>1242</v>
      </c>
      <c r="G1000" s="211">
        <v>1004</v>
      </c>
      <c r="I1000" s="211" t="s">
        <v>3759</v>
      </c>
      <c r="J1000" s="212" t="s">
        <v>841</v>
      </c>
      <c r="K1000" s="211" t="s">
        <v>353</v>
      </c>
      <c r="L1000" s="211" t="s">
        <v>3813</v>
      </c>
      <c r="AD1000" s="213"/>
    </row>
    <row r="1001" spans="1:30" s="211" customFormat="1" x14ac:dyDescent="0.25">
      <c r="A1001" s="211" t="s">
        <v>161</v>
      </c>
      <c r="B1001" s="211">
        <v>121</v>
      </c>
      <c r="C1001" s="211" t="s">
        <v>270</v>
      </c>
      <c r="D1001" s="211">
        <v>210217371</v>
      </c>
      <c r="E1001" s="211">
        <v>1060</v>
      </c>
      <c r="F1001" s="211">
        <v>1242</v>
      </c>
      <c r="G1001" s="211">
        <v>1004</v>
      </c>
      <c r="I1001" s="211" t="s">
        <v>3760</v>
      </c>
      <c r="J1001" s="212" t="s">
        <v>841</v>
      </c>
      <c r="K1001" s="211" t="s">
        <v>353</v>
      </c>
      <c r="L1001" s="211" t="s">
        <v>3814</v>
      </c>
      <c r="AD1001" s="213"/>
    </row>
    <row r="1002" spans="1:30" s="211" customFormat="1" x14ac:dyDescent="0.25">
      <c r="A1002" s="211" t="s">
        <v>161</v>
      </c>
      <c r="B1002" s="211">
        <v>121</v>
      </c>
      <c r="C1002" s="211" t="s">
        <v>270</v>
      </c>
      <c r="D1002" s="211">
        <v>210221746</v>
      </c>
      <c r="E1002" s="211">
        <v>1060</v>
      </c>
      <c r="F1002" s="211">
        <v>1220</v>
      </c>
      <c r="G1002" s="211">
        <v>1004</v>
      </c>
      <c r="I1002" s="211" t="s">
        <v>3761</v>
      </c>
      <c r="J1002" s="212" t="s">
        <v>841</v>
      </c>
      <c r="K1002" s="211" t="s">
        <v>353</v>
      </c>
      <c r="L1002" s="211" t="s">
        <v>3815</v>
      </c>
      <c r="AD1002" s="213"/>
    </row>
    <row r="1003" spans="1:30" s="211" customFormat="1" x14ac:dyDescent="0.25">
      <c r="A1003" s="211" t="s">
        <v>161</v>
      </c>
      <c r="B1003" s="211">
        <v>121</v>
      </c>
      <c r="C1003" s="211" t="s">
        <v>270</v>
      </c>
      <c r="D1003" s="211">
        <v>210225518</v>
      </c>
      <c r="E1003" s="211">
        <v>1060</v>
      </c>
      <c r="F1003" s="211">
        <v>1230</v>
      </c>
      <c r="G1003" s="211">
        <v>1004</v>
      </c>
      <c r="I1003" s="211" t="s">
        <v>3762</v>
      </c>
      <c r="J1003" s="212" t="s">
        <v>841</v>
      </c>
      <c r="K1003" s="211" t="s">
        <v>353</v>
      </c>
      <c r="L1003" s="211" t="s">
        <v>3816</v>
      </c>
      <c r="AD1003" s="213"/>
    </row>
    <row r="1004" spans="1:30" s="211" customFormat="1" x14ac:dyDescent="0.25">
      <c r="A1004" s="211" t="s">
        <v>161</v>
      </c>
      <c r="B1004" s="211">
        <v>121</v>
      </c>
      <c r="C1004" s="211" t="s">
        <v>270</v>
      </c>
      <c r="D1004" s="211">
        <v>210273387</v>
      </c>
      <c r="E1004" s="211">
        <v>1060</v>
      </c>
      <c r="F1004" s="211">
        <v>1274</v>
      </c>
      <c r="G1004" s="211">
        <v>1004</v>
      </c>
      <c r="I1004" s="211" t="s">
        <v>3763</v>
      </c>
      <c r="J1004" s="212" t="s">
        <v>841</v>
      </c>
      <c r="K1004" s="211" t="s">
        <v>353</v>
      </c>
      <c r="L1004" s="211" t="s">
        <v>3817</v>
      </c>
      <c r="AD1004" s="213"/>
    </row>
    <row r="1005" spans="1:30" s="211" customFormat="1" x14ac:dyDescent="0.25">
      <c r="A1005" s="211" t="s">
        <v>161</v>
      </c>
      <c r="B1005" s="211">
        <v>121</v>
      </c>
      <c r="C1005" s="211" t="s">
        <v>270</v>
      </c>
      <c r="D1005" s="211">
        <v>210273515</v>
      </c>
      <c r="E1005" s="211">
        <v>1060</v>
      </c>
      <c r="F1005" s="211">
        <v>1220</v>
      </c>
      <c r="G1005" s="211">
        <v>1004</v>
      </c>
      <c r="I1005" s="211" t="s">
        <v>3735</v>
      </c>
      <c r="J1005" s="212" t="s">
        <v>841</v>
      </c>
      <c r="K1005" s="211" t="s">
        <v>353</v>
      </c>
      <c r="L1005" s="211" t="s">
        <v>3818</v>
      </c>
      <c r="AD1005" s="213"/>
    </row>
    <row r="1006" spans="1:30" s="211" customFormat="1" x14ac:dyDescent="0.25">
      <c r="A1006" s="211" t="s">
        <v>161</v>
      </c>
      <c r="B1006" s="211">
        <v>121</v>
      </c>
      <c r="C1006" s="211" t="s">
        <v>270</v>
      </c>
      <c r="D1006" s="211">
        <v>210273618</v>
      </c>
      <c r="E1006" s="211">
        <v>1060</v>
      </c>
      <c r="F1006" s="211">
        <v>1274</v>
      </c>
      <c r="G1006" s="211">
        <v>1004</v>
      </c>
      <c r="I1006" s="211" t="s">
        <v>4542</v>
      </c>
      <c r="J1006" s="212" t="s">
        <v>841</v>
      </c>
      <c r="K1006" s="211" t="s">
        <v>842</v>
      </c>
      <c r="L1006" s="211" t="s">
        <v>5076</v>
      </c>
      <c r="AD1006" s="213"/>
    </row>
    <row r="1007" spans="1:30" s="211" customFormat="1" x14ac:dyDescent="0.25">
      <c r="A1007" s="211" t="s">
        <v>161</v>
      </c>
      <c r="B1007" s="211">
        <v>121</v>
      </c>
      <c r="C1007" s="211" t="s">
        <v>270</v>
      </c>
      <c r="D1007" s="211">
        <v>210273711</v>
      </c>
      <c r="E1007" s="211">
        <v>1060</v>
      </c>
      <c r="F1007" s="211">
        <v>1274</v>
      </c>
      <c r="G1007" s="211">
        <v>1004</v>
      </c>
      <c r="I1007" s="211" t="s">
        <v>4534</v>
      </c>
      <c r="J1007" s="212" t="s">
        <v>841</v>
      </c>
      <c r="K1007" s="211" t="s">
        <v>842</v>
      </c>
      <c r="L1007" s="211" t="s">
        <v>4624</v>
      </c>
      <c r="AD1007" s="213"/>
    </row>
    <row r="1008" spans="1:30" s="211" customFormat="1" x14ac:dyDescent="0.25">
      <c r="A1008" s="211" t="s">
        <v>161</v>
      </c>
      <c r="B1008" s="211">
        <v>121</v>
      </c>
      <c r="C1008" s="211" t="s">
        <v>270</v>
      </c>
      <c r="D1008" s="211">
        <v>210273716</v>
      </c>
      <c r="E1008" s="211">
        <v>1060</v>
      </c>
      <c r="F1008" s="211">
        <v>1274</v>
      </c>
      <c r="G1008" s="211">
        <v>1004</v>
      </c>
      <c r="I1008" s="211" t="s">
        <v>3764</v>
      </c>
      <c r="J1008" s="212" t="s">
        <v>841</v>
      </c>
      <c r="K1008" s="211" t="s">
        <v>353</v>
      </c>
      <c r="L1008" s="211" t="s">
        <v>3819</v>
      </c>
      <c r="AD1008" s="213"/>
    </row>
    <row r="1009" spans="1:30" s="211" customFormat="1" x14ac:dyDescent="0.25">
      <c r="A1009" s="211" t="s">
        <v>161</v>
      </c>
      <c r="B1009" s="211">
        <v>121</v>
      </c>
      <c r="C1009" s="211" t="s">
        <v>270</v>
      </c>
      <c r="D1009" s="211">
        <v>210273722</v>
      </c>
      <c r="E1009" s="211">
        <v>1060</v>
      </c>
      <c r="F1009" s="211">
        <v>1274</v>
      </c>
      <c r="G1009" s="211">
        <v>1004</v>
      </c>
      <c r="I1009" s="211" t="s">
        <v>3765</v>
      </c>
      <c r="J1009" s="212" t="s">
        <v>841</v>
      </c>
      <c r="K1009" s="211" t="s">
        <v>353</v>
      </c>
      <c r="L1009" s="211" t="s">
        <v>3820</v>
      </c>
      <c r="AD1009" s="213"/>
    </row>
    <row r="1010" spans="1:30" s="211" customFormat="1" x14ac:dyDescent="0.25">
      <c r="A1010" s="211" t="s">
        <v>161</v>
      </c>
      <c r="B1010" s="211">
        <v>121</v>
      </c>
      <c r="C1010" s="211" t="s">
        <v>270</v>
      </c>
      <c r="D1010" s="211">
        <v>210273740</v>
      </c>
      <c r="E1010" s="211">
        <v>1060</v>
      </c>
      <c r="F1010" s="211">
        <v>1274</v>
      </c>
      <c r="G1010" s="211">
        <v>1004</v>
      </c>
      <c r="I1010" s="211" t="s">
        <v>3766</v>
      </c>
      <c r="J1010" s="212" t="s">
        <v>841</v>
      </c>
      <c r="K1010" s="211" t="s">
        <v>353</v>
      </c>
      <c r="L1010" s="211" t="s">
        <v>3821</v>
      </c>
      <c r="AD1010" s="213"/>
    </row>
    <row r="1011" spans="1:30" s="211" customFormat="1" x14ac:dyDescent="0.25">
      <c r="A1011" s="211" t="s">
        <v>161</v>
      </c>
      <c r="B1011" s="211">
        <v>121</v>
      </c>
      <c r="C1011" s="211" t="s">
        <v>270</v>
      </c>
      <c r="D1011" s="211">
        <v>210273785</v>
      </c>
      <c r="E1011" s="211">
        <v>1060</v>
      </c>
      <c r="F1011" s="211">
        <v>1274</v>
      </c>
      <c r="G1011" s="211">
        <v>1004</v>
      </c>
      <c r="I1011" s="211" t="s">
        <v>3767</v>
      </c>
      <c r="J1011" s="212" t="s">
        <v>841</v>
      </c>
      <c r="K1011" s="211" t="s">
        <v>353</v>
      </c>
      <c r="L1011" s="211" t="s">
        <v>3822</v>
      </c>
      <c r="AD1011" s="213"/>
    </row>
    <row r="1012" spans="1:30" s="211" customFormat="1" x14ac:dyDescent="0.25">
      <c r="A1012" s="211" t="s">
        <v>161</v>
      </c>
      <c r="B1012" s="211">
        <v>121</v>
      </c>
      <c r="C1012" s="211" t="s">
        <v>270</v>
      </c>
      <c r="D1012" s="211">
        <v>210274027</v>
      </c>
      <c r="E1012" s="211">
        <v>1060</v>
      </c>
      <c r="F1012" s="211">
        <v>1274</v>
      </c>
      <c r="G1012" s="211">
        <v>1004</v>
      </c>
      <c r="I1012" s="211" t="s">
        <v>3768</v>
      </c>
      <c r="J1012" s="212" t="s">
        <v>841</v>
      </c>
      <c r="K1012" s="211" t="s">
        <v>353</v>
      </c>
      <c r="L1012" s="211" t="s">
        <v>3823</v>
      </c>
      <c r="AD1012" s="213"/>
    </row>
    <row r="1013" spans="1:30" s="211" customFormat="1" x14ac:dyDescent="0.25">
      <c r="A1013" s="211" t="s">
        <v>161</v>
      </c>
      <c r="B1013" s="211">
        <v>121</v>
      </c>
      <c r="C1013" s="211" t="s">
        <v>270</v>
      </c>
      <c r="D1013" s="211">
        <v>210274034</v>
      </c>
      <c r="E1013" s="211">
        <v>1060</v>
      </c>
      <c r="F1013" s="211">
        <v>1274</v>
      </c>
      <c r="G1013" s="211">
        <v>1004</v>
      </c>
      <c r="I1013" s="211" t="s">
        <v>1011</v>
      </c>
      <c r="J1013" s="212" t="s">
        <v>841</v>
      </c>
      <c r="K1013" s="211" t="s">
        <v>353</v>
      </c>
      <c r="L1013" s="211" t="s">
        <v>4606</v>
      </c>
      <c r="AD1013" s="213"/>
    </row>
    <row r="1014" spans="1:30" s="211" customFormat="1" x14ac:dyDescent="0.25">
      <c r="A1014" s="211" t="s">
        <v>161</v>
      </c>
      <c r="B1014" s="211">
        <v>121</v>
      </c>
      <c r="C1014" s="211" t="s">
        <v>270</v>
      </c>
      <c r="D1014" s="211">
        <v>210274111</v>
      </c>
      <c r="E1014" s="211">
        <v>1060</v>
      </c>
      <c r="F1014" s="211">
        <v>1274</v>
      </c>
      <c r="G1014" s="211">
        <v>1004</v>
      </c>
      <c r="I1014" s="211" t="s">
        <v>3769</v>
      </c>
      <c r="J1014" s="212" t="s">
        <v>841</v>
      </c>
      <c r="K1014" s="211" t="s">
        <v>842</v>
      </c>
      <c r="L1014" s="211" t="s">
        <v>3829</v>
      </c>
      <c r="AD1014" s="213"/>
    </row>
    <row r="1015" spans="1:30" s="211" customFormat="1" x14ac:dyDescent="0.25">
      <c r="A1015" s="211" t="s">
        <v>161</v>
      </c>
      <c r="B1015" s="211">
        <v>121</v>
      </c>
      <c r="C1015" s="211" t="s">
        <v>270</v>
      </c>
      <c r="D1015" s="211">
        <v>210298488</v>
      </c>
      <c r="E1015" s="211">
        <v>1030</v>
      </c>
      <c r="F1015" s="211">
        <v>1122</v>
      </c>
      <c r="G1015" s="211">
        <v>1004</v>
      </c>
      <c r="I1015" s="211" t="s">
        <v>3770</v>
      </c>
      <c r="J1015" s="212" t="s">
        <v>841</v>
      </c>
      <c r="K1015" s="211" t="s">
        <v>355</v>
      </c>
      <c r="L1015" s="211" t="s">
        <v>5551</v>
      </c>
      <c r="AD1015" s="213"/>
    </row>
    <row r="1016" spans="1:30" s="211" customFormat="1" x14ac:dyDescent="0.25">
      <c r="A1016" s="211" t="s">
        <v>161</v>
      </c>
      <c r="B1016" s="211">
        <v>121</v>
      </c>
      <c r="C1016" s="211" t="s">
        <v>270</v>
      </c>
      <c r="D1016" s="211">
        <v>210298489</v>
      </c>
      <c r="E1016" s="211">
        <v>1030</v>
      </c>
      <c r="F1016" s="211">
        <v>1122</v>
      </c>
      <c r="G1016" s="211">
        <v>1004</v>
      </c>
      <c r="I1016" s="211" t="s">
        <v>3771</v>
      </c>
      <c r="J1016" s="212" t="s">
        <v>841</v>
      </c>
      <c r="K1016" s="211" t="s">
        <v>355</v>
      </c>
      <c r="L1016" s="211" t="s">
        <v>5452</v>
      </c>
      <c r="AD1016" s="213"/>
    </row>
    <row r="1017" spans="1:30" s="211" customFormat="1" x14ac:dyDescent="0.25">
      <c r="A1017" s="211" t="s">
        <v>161</v>
      </c>
      <c r="B1017" s="211">
        <v>121</v>
      </c>
      <c r="C1017" s="211" t="s">
        <v>270</v>
      </c>
      <c r="D1017" s="211">
        <v>210298720</v>
      </c>
      <c r="E1017" s="211">
        <v>1030</v>
      </c>
      <c r="F1017" s="211">
        <v>1122</v>
      </c>
      <c r="G1017" s="211">
        <v>1004</v>
      </c>
      <c r="I1017" s="211" t="s">
        <v>3770</v>
      </c>
      <c r="J1017" s="212" t="s">
        <v>841</v>
      </c>
      <c r="K1017" s="211" t="s">
        <v>355</v>
      </c>
      <c r="L1017" s="211" t="s">
        <v>6797</v>
      </c>
      <c r="AD1017" s="213"/>
    </row>
    <row r="1018" spans="1:30" s="211" customFormat="1" x14ac:dyDescent="0.25">
      <c r="A1018" s="211" t="s">
        <v>161</v>
      </c>
      <c r="B1018" s="211">
        <v>121</v>
      </c>
      <c r="C1018" s="211" t="s">
        <v>270</v>
      </c>
      <c r="D1018" s="211">
        <v>210298721</v>
      </c>
      <c r="E1018" s="211">
        <v>1030</v>
      </c>
      <c r="F1018" s="211">
        <v>1122</v>
      </c>
      <c r="G1018" s="211">
        <v>1004</v>
      </c>
      <c r="I1018" s="211" t="s">
        <v>3770</v>
      </c>
      <c r="J1018" s="212" t="s">
        <v>841</v>
      </c>
      <c r="K1018" s="211" t="s">
        <v>355</v>
      </c>
      <c r="L1018" s="211" t="s">
        <v>5453</v>
      </c>
      <c r="AD1018" s="213"/>
    </row>
    <row r="1019" spans="1:30" s="211" customFormat="1" x14ac:dyDescent="0.25">
      <c r="A1019" s="211" t="s">
        <v>161</v>
      </c>
      <c r="B1019" s="211">
        <v>121</v>
      </c>
      <c r="C1019" s="211" t="s">
        <v>270</v>
      </c>
      <c r="D1019" s="211">
        <v>210298723</v>
      </c>
      <c r="E1019" s="211">
        <v>1030</v>
      </c>
      <c r="F1019" s="211">
        <v>1122</v>
      </c>
      <c r="G1019" s="211">
        <v>1004</v>
      </c>
      <c r="I1019" s="211" t="s">
        <v>3770</v>
      </c>
      <c r="J1019" s="212" t="s">
        <v>841</v>
      </c>
      <c r="K1019" s="211" t="s">
        <v>355</v>
      </c>
      <c r="L1019" s="211" t="s">
        <v>6919</v>
      </c>
      <c r="AD1019" s="213"/>
    </row>
    <row r="1020" spans="1:30" s="211" customFormat="1" x14ac:dyDescent="0.25">
      <c r="A1020" s="211" t="s">
        <v>161</v>
      </c>
      <c r="B1020" s="211">
        <v>131</v>
      </c>
      <c r="C1020" s="211" t="s">
        <v>271</v>
      </c>
      <c r="D1020" s="211">
        <v>52132</v>
      </c>
      <c r="E1020" s="211">
        <v>1020</v>
      </c>
      <c r="F1020" s="211">
        <v>1121</v>
      </c>
      <c r="G1020" s="211">
        <v>1004</v>
      </c>
      <c r="I1020" s="211" t="s">
        <v>3340</v>
      </c>
      <c r="J1020" s="212" t="s">
        <v>841</v>
      </c>
      <c r="K1020" s="211" t="s">
        <v>353</v>
      </c>
      <c r="L1020" s="211" t="s">
        <v>3423</v>
      </c>
      <c r="AD1020" s="213"/>
    </row>
    <row r="1021" spans="1:30" s="211" customFormat="1" x14ac:dyDescent="0.25">
      <c r="A1021" s="211" t="s">
        <v>161</v>
      </c>
      <c r="B1021" s="211">
        <v>131</v>
      </c>
      <c r="C1021" s="211" t="s">
        <v>271</v>
      </c>
      <c r="D1021" s="211">
        <v>52254</v>
      </c>
      <c r="E1021" s="211">
        <v>1020</v>
      </c>
      <c r="F1021" s="211">
        <v>1110</v>
      </c>
      <c r="G1021" s="211">
        <v>1004</v>
      </c>
      <c r="I1021" s="211" t="s">
        <v>5536</v>
      </c>
      <c r="J1021" s="212" t="s">
        <v>841</v>
      </c>
      <c r="K1021" s="211" t="s">
        <v>353</v>
      </c>
      <c r="L1021" s="211" t="s">
        <v>5552</v>
      </c>
      <c r="AD1021" s="213"/>
    </row>
    <row r="1022" spans="1:30" s="211" customFormat="1" x14ac:dyDescent="0.25">
      <c r="A1022" s="211" t="s">
        <v>161</v>
      </c>
      <c r="B1022" s="211">
        <v>131</v>
      </c>
      <c r="C1022" s="211" t="s">
        <v>271</v>
      </c>
      <c r="D1022" s="211">
        <v>52275</v>
      </c>
      <c r="E1022" s="211">
        <v>1040</v>
      </c>
      <c r="F1022" s="211">
        <v>1251</v>
      </c>
      <c r="G1022" s="211">
        <v>1004</v>
      </c>
      <c r="I1022" s="211" t="s">
        <v>4494</v>
      </c>
      <c r="J1022" s="212" t="s">
        <v>841</v>
      </c>
      <c r="K1022" s="211" t="s">
        <v>842</v>
      </c>
      <c r="L1022" s="211" t="s">
        <v>4625</v>
      </c>
      <c r="AD1022" s="213"/>
    </row>
    <row r="1023" spans="1:30" s="211" customFormat="1" x14ac:dyDescent="0.25">
      <c r="A1023" s="211" t="s">
        <v>161</v>
      </c>
      <c r="B1023" s="211">
        <v>131</v>
      </c>
      <c r="C1023" s="211" t="s">
        <v>271</v>
      </c>
      <c r="D1023" s="211">
        <v>52928</v>
      </c>
      <c r="E1023" s="211">
        <v>1020</v>
      </c>
      <c r="F1023" s="211">
        <v>1122</v>
      </c>
      <c r="G1023" s="211">
        <v>1004</v>
      </c>
      <c r="I1023" s="211" t="s">
        <v>3341</v>
      </c>
      <c r="J1023" s="212" t="s">
        <v>841</v>
      </c>
      <c r="K1023" s="211" t="s">
        <v>353</v>
      </c>
      <c r="L1023" s="211" t="s">
        <v>3424</v>
      </c>
      <c r="AD1023" s="213"/>
    </row>
    <row r="1024" spans="1:30" s="211" customFormat="1" x14ac:dyDescent="0.25">
      <c r="A1024" s="211" t="s">
        <v>161</v>
      </c>
      <c r="B1024" s="211">
        <v>131</v>
      </c>
      <c r="C1024" s="211" t="s">
        <v>271</v>
      </c>
      <c r="D1024" s="211">
        <v>52971</v>
      </c>
      <c r="E1024" s="211">
        <v>1030</v>
      </c>
      <c r="F1024" s="211">
        <v>1122</v>
      </c>
      <c r="G1024" s="211">
        <v>1004</v>
      </c>
      <c r="I1024" s="211" t="s">
        <v>3342</v>
      </c>
      <c r="J1024" s="212" t="s">
        <v>841</v>
      </c>
      <c r="K1024" s="211" t="s">
        <v>353</v>
      </c>
      <c r="L1024" s="211" t="s">
        <v>3425</v>
      </c>
      <c r="AD1024" s="213"/>
    </row>
    <row r="1025" spans="1:30" s="211" customFormat="1" x14ac:dyDescent="0.25">
      <c r="A1025" s="211" t="s">
        <v>161</v>
      </c>
      <c r="B1025" s="211">
        <v>131</v>
      </c>
      <c r="C1025" s="211" t="s">
        <v>271</v>
      </c>
      <c r="D1025" s="211">
        <v>53162</v>
      </c>
      <c r="E1025" s="211">
        <v>1020</v>
      </c>
      <c r="F1025" s="211">
        <v>1122</v>
      </c>
      <c r="G1025" s="211">
        <v>1004</v>
      </c>
      <c r="I1025" s="211" t="s">
        <v>3343</v>
      </c>
      <c r="J1025" s="212" t="s">
        <v>841</v>
      </c>
      <c r="K1025" s="211" t="s">
        <v>353</v>
      </c>
      <c r="L1025" s="211" t="s">
        <v>3426</v>
      </c>
      <c r="AD1025" s="213"/>
    </row>
    <row r="1026" spans="1:30" s="211" customFormat="1" x14ac:dyDescent="0.25">
      <c r="A1026" s="211" t="s">
        <v>161</v>
      </c>
      <c r="B1026" s="211">
        <v>131</v>
      </c>
      <c r="C1026" s="211" t="s">
        <v>271</v>
      </c>
      <c r="D1026" s="211">
        <v>53370</v>
      </c>
      <c r="E1026" s="211">
        <v>1020</v>
      </c>
      <c r="F1026" s="211">
        <v>1121</v>
      </c>
      <c r="G1026" s="211">
        <v>1004</v>
      </c>
      <c r="I1026" s="211" t="s">
        <v>5669</v>
      </c>
      <c r="J1026" s="212" t="s">
        <v>841</v>
      </c>
      <c r="K1026" s="211" t="s">
        <v>353</v>
      </c>
      <c r="L1026" s="211" t="s">
        <v>5693</v>
      </c>
      <c r="AD1026" s="213"/>
    </row>
    <row r="1027" spans="1:30" s="211" customFormat="1" x14ac:dyDescent="0.25">
      <c r="A1027" s="211" t="s">
        <v>161</v>
      </c>
      <c r="B1027" s="211">
        <v>131</v>
      </c>
      <c r="C1027" s="211" t="s">
        <v>271</v>
      </c>
      <c r="D1027" s="211">
        <v>53597</v>
      </c>
      <c r="E1027" s="211">
        <v>1020</v>
      </c>
      <c r="F1027" s="211">
        <v>1122</v>
      </c>
      <c r="G1027" s="211">
        <v>1004</v>
      </c>
      <c r="I1027" s="211" t="s">
        <v>3344</v>
      </c>
      <c r="J1027" s="212" t="s">
        <v>841</v>
      </c>
      <c r="K1027" s="211" t="s">
        <v>842</v>
      </c>
      <c r="L1027" s="211" t="s">
        <v>3451</v>
      </c>
      <c r="AD1027" s="213"/>
    </row>
    <row r="1028" spans="1:30" s="211" customFormat="1" x14ac:dyDescent="0.25">
      <c r="A1028" s="211" t="s">
        <v>161</v>
      </c>
      <c r="B1028" s="211">
        <v>131</v>
      </c>
      <c r="C1028" s="211" t="s">
        <v>271</v>
      </c>
      <c r="D1028" s="211">
        <v>2285397</v>
      </c>
      <c r="E1028" s="211">
        <v>1060</v>
      </c>
      <c r="G1028" s="211">
        <v>1004</v>
      </c>
      <c r="I1028" s="211" t="s">
        <v>3345</v>
      </c>
      <c r="J1028" s="212" t="s">
        <v>841</v>
      </c>
      <c r="K1028" s="211" t="s">
        <v>842</v>
      </c>
      <c r="L1028" s="211" t="s">
        <v>3452</v>
      </c>
      <c r="AD1028" s="213"/>
    </row>
    <row r="1029" spans="1:30" s="211" customFormat="1" x14ac:dyDescent="0.25">
      <c r="A1029" s="211" t="s">
        <v>161</v>
      </c>
      <c r="B1029" s="211">
        <v>131</v>
      </c>
      <c r="C1029" s="211" t="s">
        <v>271</v>
      </c>
      <c r="D1029" s="211">
        <v>2285549</v>
      </c>
      <c r="E1029" s="211">
        <v>1060</v>
      </c>
      <c r="F1029" s="211">
        <v>1220</v>
      </c>
      <c r="G1029" s="211">
        <v>1004</v>
      </c>
      <c r="I1029" s="211" t="s">
        <v>6088</v>
      </c>
      <c r="J1029" s="212" t="s">
        <v>841</v>
      </c>
      <c r="K1029" s="211" t="s">
        <v>842</v>
      </c>
      <c r="L1029" s="211" t="s">
        <v>6127</v>
      </c>
      <c r="AD1029" s="213"/>
    </row>
    <row r="1030" spans="1:30" s="211" customFormat="1" x14ac:dyDescent="0.25">
      <c r="A1030" s="211" t="s">
        <v>161</v>
      </c>
      <c r="B1030" s="211">
        <v>131</v>
      </c>
      <c r="C1030" s="211" t="s">
        <v>271</v>
      </c>
      <c r="D1030" s="211">
        <v>3063329</v>
      </c>
      <c r="E1030" s="211">
        <v>1030</v>
      </c>
      <c r="F1030" s="211">
        <v>1122</v>
      </c>
      <c r="G1030" s="211">
        <v>1004</v>
      </c>
      <c r="I1030" s="211" t="s">
        <v>3346</v>
      </c>
      <c r="J1030" s="212" t="s">
        <v>841</v>
      </c>
      <c r="K1030" s="211" t="s">
        <v>353</v>
      </c>
      <c r="L1030" s="211" t="s">
        <v>3427</v>
      </c>
      <c r="AD1030" s="213"/>
    </row>
    <row r="1031" spans="1:30" s="211" customFormat="1" x14ac:dyDescent="0.25">
      <c r="A1031" s="211" t="s">
        <v>161</v>
      </c>
      <c r="B1031" s="211">
        <v>131</v>
      </c>
      <c r="C1031" s="211" t="s">
        <v>271</v>
      </c>
      <c r="D1031" s="211">
        <v>9002888</v>
      </c>
      <c r="E1031" s="211">
        <v>1060</v>
      </c>
      <c r="G1031" s="211">
        <v>1004</v>
      </c>
      <c r="I1031" s="211" t="s">
        <v>3347</v>
      </c>
      <c r="J1031" s="212" t="s">
        <v>841</v>
      </c>
      <c r="K1031" s="211" t="s">
        <v>353</v>
      </c>
      <c r="L1031" s="211" t="s">
        <v>3428</v>
      </c>
      <c r="AD1031" s="213"/>
    </row>
    <row r="1032" spans="1:30" s="211" customFormat="1" x14ac:dyDescent="0.25">
      <c r="A1032" s="211" t="s">
        <v>161</v>
      </c>
      <c r="B1032" s="211">
        <v>131</v>
      </c>
      <c r="C1032" s="211" t="s">
        <v>271</v>
      </c>
      <c r="D1032" s="211">
        <v>9006666</v>
      </c>
      <c r="E1032" s="211">
        <v>1060</v>
      </c>
      <c r="G1032" s="211">
        <v>1004</v>
      </c>
      <c r="I1032" s="211" t="s">
        <v>3348</v>
      </c>
      <c r="J1032" s="212" t="s">
        <v>841</v>
      </c>
      <c r="K1032" s="211" t="s">
        <v>353</v>
      </c>
      <c r="L1032" s="211" t="s">
        <v>3429</v>
      </c>
      <c r="AD1032" s="213"/>
    </row>
    <row r="1033" spans="1:30" s="211" customFormat="1" x14ac:dyDescent="0.25">
      <c r="A1033" s="211" t="s">
        <v>161</v>
      </c>
      <c r="B1033" s="211">
        <v>131</v>
      </c>
      <c r="C1033" s="211" t="s">
        <v>271</v>
      </c>
      <c r="D1033" s="211">
        <v>9006668</v>
      </c>
      <c r="E1033" s="211">
        <v>1020</v>
      </c>
      <c r="F1033" s="211">
        <v>1110</v>
      </c>
      <c r="G1033" s="211">
        <v>1004</v>
      </c>
      <c r="I1033" s="211" t="s">
        <v>3342</v>
      </c>
      <c r="J1033" s="212" t="s">
        <v>841</v>
      </c>
      <c r="K1033" s="211" t="s">
        <v>353</v>
      </c>
      <c r="L1033" s="211" t="s">
        <v>3430</v>
      </c>
      <c r="AD1033" s="213"/>
    </row>
    <row r="1034" spans="1:30" s="211" customFormat="1" x14ac:dyDescent="0.25">
      <c r="A1034" s="211" t="s">
        <v>161</v>
      </c>
      <c r="B1034" s="211">
        <v>131</v>
      </c>
      <c r="C1034" s="211" t="s">
        <v>271</v>
      </c>
      <c r="D1034" s="211">
        <v>9071425</v>
      </c>
      <c r="E1034" s="211">
        <v>1060</v>
      </c>
      <c r="G1034" s="211">
        <v>1004</v>
      </c>
      <c r="I1034" s="211" t="s">
        <v>3349</v>
      </c>
      <c r="J1034" s="212" t="s">
        <v>841</v>
      </c>
      <c r="K1034" s="211" t="s">
        <v>353</v>
      </c>
      <c r="L1034" s="211" t="s">
        <v>3431</v>
      </c>
      <c r="AD1034" s="213"/>
    </row>
    <row r="1035" spans="1:30" s="211" customFormat="1" x14ac:dyDescent="0.25">
      <c r="A1035" s="211" t="s">
        <v>161</v>
      </c>
      <c r="B1035" s="211">
        <v>131</v>
      </c>
      <c r="C1035" s="211" t="s">
        <v>271</v>
      </c>
      <c r="D1035" s="211">
        <v>9083426</v>
      </c>
      <c r="E1035" s="211">
        <v>1060</v>
      </c>
      <c r="G1035" s="211">
        <v>1004</v>
      </c>
      <c r="I1035" s="211" t="s">
        <v>3347</v>
      </c>
      <c r="J1035" s="212" t="s">
        <v>841</v>
      </c>
      <c r="K1035" s="211" t="s">
        <v>353</v>
      </c>
      <c r="L1035" s="211" t="s">
        <v>3432</v>
      </c>
      <c r="AD1035" s="213"/>
    </row>
    <row r="1036" spans="1:30" s="211" customFormat="1" x14ac:dyDescent="0.25">
      <c r="A1036" s="211" t="s">
        <v>161</v>
      </c>
      <c r="B1036" s="211">
        <v>131</v>
      </c>
      <c r="C1036" s="211" t="s">
        <v>271</v>
      </c>
      <c r="D1036" s="211">
        <v>191955845</v>
      </c>
      <c r="E1036" s="211">
        <v>1020</v>
      </c>
      <c r="F1036" s="211">
        <v>1110</v>
      </c>
      <c r="G1036" s="211">
        <v>1004</v>
      </c>
      <c r="I1036" s="211" t="s">
        <v>6426</v>
      </c>
      <c r="J1036" s="212" t="s">
        <v>841</v>
      </c>
      <c r="K1036" s="211" t="s">
        <v>353</v>
      </c>
      <c r="L1036" s="211" t="s">
        <v>6488</v>
      </c>
      <c r="AD1036" s="213"/>
    </row>
    <row r="1037" spans="1:30" s="211" customFormat="1" x14ac:dyDescent="0.25">
      <c r="A1037" s="211" t="s">
        <v>161</v>
      </c>
      <c r="B1037" s="211">
        <v>131</v>
      </c>
      <c r="C1037" s="211" t="s">
        <v>271</v>
      </c>
      <c r="D1037" s="211">
        <v>191955847</v>
      </c>
      <c r="E1037" s="211">
        <v>1020</v>
      </c>
      <c r="F1037" s="211">
        <v>1110</v>
      </c>
      <c r="G1037" s="211">
        <v>1004</v>
      </c>
      <c r="I1037" s="211" t="s">
        <v>6426</v>
      </c>
      <c r="J1037" s="212" t="s">
        <v>841</v>
      </c>
      <c r="K1037" s="211" t="s">
        <v>353</v>
      </c>
      <c r="L1037" s="211" t="s">
        <v>6489</v>
      </c>
      <c r="AD1037" s="213"/>
    </row>
    <row r="1038" spans="1:30" s="211" customFormat="1" x14ac:dyDescent="0.25">
      <c r="A1038" s="211" t="s">
        <v>161</v>
      </c>
      <c r="B1038" s="211">
        <v>131</v>
      </c>
      <c r="C1038" s="211" t="s">
        <v>271</v>
      </c>
      <c r="D1038" s="211">
        <v>191955848</v>
      </c>
      <c r="E1038" s="211">
        <v>1020</v>
      </c>
      <c r="F1038" s="211">
        <v>1110</v>
      </c>
      <c r="G1038" s="211">
        <v>1004</v>
      </c>
      <c r="I1038" s="211" t="s">
        <v>6426</v>
      </c>
      <c r="J1038" s="212" t="s">
        <v>841</v>
      </c>
      <c r="K1038" s="211" t="s">
        <v>353</v>
      </c>
      <c r="L1038" s="211" t="s">
        <v>6490</v>
      </c>
      <c r="AD1038" s="213"/>
    </row>
    <row r="1039" spans="1:30" s="211" customFormat="1" x14ac:dyDescent="0.25">
      <c r="A1039" s="211" t="s">
        <v>161</v>
      </c>
      <c r="B1039" s="211">
        <v>131</v>
      </c>
      <c r="C1039" s="211" t="s">
        <v>271</v>
      </c>
      <c r="D1039" s="211">
        <v>191955849</v>
      </c>
      <c r="E1039" s="211">
        <v>1020</v>
      </c>
      <c r="F1039" s="211">
        <v>1110</v>
      </c>
      <c r="G1039" s="211">
        <v>1004</v>
      </c>
      <c r="I1039" s="211" t="s">
        <v>6426</v>
      </c>
      <c r="J1039" s="212" t="s">
        <v>841</v>
      </c>
      <c r="K1039" s="211" t="s">
        <v>353</v>
      </c>
      <c r="L1039" s="211" t="s">
        <v>6491</v>
      </c>
      <c r="AD1039" s="213"/>
    </row>
    <row r="1040" spans="1:30" s="211" customFormat="1" x14ac:dyDescent="0.25">
      <c r="A1040" s="211" t="s">
        <v>161</v>
      </c>
      <c r="B1040" s="211">
        <v>131</v>
      </c>
      <c r="C1040" s="211" t="s">
        <v>271</v>
      </c>
      <c r="D1040" s="211">
        <v>191985518</v>
      </c>
      <c r="E1040" s="211">
        <v>1020</v>
      </c>
      <c r="F1040" s="211">
        <v>1122</v>
      </c>
      <c r="G1040" s="211">
        <v>1003</v>
      </c>
      <c r="I1040" s="211" t="s">
        <v>6427</v>
      </c>
      <c r="J1040" s="212" t="s">
        <v>841</v>
      </c>
      <c r="K1040" s="211" t="s">
        <v>842</v>
      </c>
      <c r="L1040" s="211" t="s">
        <v>6501</v>
      </c>
      <c r="AD1040" s="213"/>
    </row>
    <row r="1041" spans="1:30" s="211" customFormat="1" x14ac:dyDescent="0.25">
      <c r="A1041" s="211" t="s">
        <v>161</v>
      </c>
      <c r="B1041" s="211">
        <v>131</v>
      </c>
      <c r="C1041" s="211" t="s">
        <v>271</v>
      </c>
      <c r="D1041" s="211">
        <v>192005369</v>
      </c>
      <c r="E1041" s="211">
        <v>1060</v>
      </c>
      <c r="F1041" s="211">
        <v>1263</v>
      </c>
      <c r="G1041" s="211">
        <v>1003</v>
      </c>
      <c r="I1041" s="211" t="s">
        <v>4792</v>
      </c>
      <c r="J1041" s="212" t="s">
        <v>841</v>
      </c>
      <c r="K1041" s="211" t="s">
        <v>842</v>
      </c>
      <c r="L1041" s="211" t="s">
        <v>4809</v>
      </c>
      <c r="AD1041" s="213"/>
    </row>
    <row r="1042" spans="1:30" s="211" customFormat="1" x14ac:dyDescent="0.25">
      <c r="A1042" s="211" t="s">
        <v>161</v>
      </c>
      <c r="B1042" s="211">
        <v>131</v>
      </c>
      <c r="C1042" s="211" t="s">
        <v>271</v>
      </c>
      <c r="D1042" s="211">
        <v>192010100</v>
      </c>
      <c r="E1042" s="211">
        <v>1060</v>
      </c>
      <c r="F1042" s="211">
        <v>1274</v>
      </c>
      <c r="G1042" s="211">
        <v>1004</v>
      </c>
      <c r="I1042" s="211" t="s">
        <v>4262</v>
      </c>
      <c r="J1042" s="212" t="s">
        <v>841</v>
      </c>
      <c r="K1042" s="211" t="s">
        <v>353</v>
      </c>
      <c r="L1042" s="211" t="s">
        <v>4274</v>
      </c>
      <c r="AD1042" s="213"/>
    </row>
    <row r="1043" spans="1:30" s="211" customFormat="1" x14ac:dyDescent="0.25">
      <c r="A1043" s="211" t="s">
        <v>161</v>
      </c>
      <c r="B1043" s="211">
        <v>131</v>
      </c>
      <c r="C1043" s="211" t="s">
        <v>271</v>
      </c>
      <c r="D1043" s="211">
        <v>210102613</v>
      </c>
      <c r="E1043" s="211">
        <v>1060</v>
      </c>
      <c r="G1043" s="211">
        <v>1004</v>
      </c>
      <c r="I1043" s="211" t="s">
        <v>3350</v>
      </c>
      <c r="J1043" s="212" t="s">
        <v>841</v>
      </c>
      <c r="K1043" s="211" t="s">
        <v>353</v>
      </c>
      <c r="L1043" s="211" t="s">
        <v>3433</v>
      </c>
      <c r="AD1043" s="213"/>
    </row>
    <row r="1044" spans="1:30" s="211" customFormat="1" x14ac:dyDescent="0.25">
      <c r="A1044" s="211" t="s">
        <v>161</v>
      </c>
      <c r="B1044" s="211">
        <v>131</v>
      </c>
      <c r="C1044" s="211" t="s">
        <v>271</v>
      </c>
      <c r="D1044" s="211">
        <v>210102748</v>
      </c>
      <c r="E1044" s="211">
        <v>1060</v>
      </c>
      <c r="F1044" s="211">
        <v>1252</v>
      </c>
      <c r="G1044" s="211">
        <v>1004</v>
      </c>
      <c r="I1044" s="211" t="s">
        <v>3351</v>
      </c>
      <c r="J1044" s="212" t="s">
        <v>841</v>
      </c>
      <c r="K1044" s="211" t="s">
        <v>353</v>
      </c>
      <c r="L1044" s="211" t="s">
        <v>3434</v>
      </c>
      <c r="AD1044" s="213"/>
    </row>
    <row r="1045" spans="1:30" s="211" customFormat="1" x14ac:dyDescent="0.25">
      <c r="A1045" s="211" t="s">
        <v>161</v>
      </c>
      <c r="B1045" s="211">
        <v>131</v>
      </c>
      <c r="C1045" s="211" t="s">
        <v>271</v>
      </c>
      <c r="D1045" s="211">
        <v>210102808</v>
      </c>
      <c r="E1045" s="211">
        <v>1060</v>
      </c>
      <c r="F1045" s="211">
        <v>1242</v>
      </c>
      <c r="G1045" s="211">
        <v>1004</v>
      </c>
      <c r="I1045" s="211" t="s">
        <v>3352</v>
      </c>
      <c r="J1045" s="212" t="s">
        <v>841</v>
      </c>
      <c r="K1045" s="211" t="s">
        <v>353</v>
      </c>
      <c r="L1045" s="211" t="s">
        <v>3435</v>
      </c>
      <c r="AD1045" s="213"/>
    </row>
    <row r="1046" spans="1:30" s="211" customFormat="1" x14ac:dyDescent="0.25">
      <c r="A1046" s="211" t="s">
        <v>161</v>
      </c>
      <c r="B1046" s="211">
        <v>131</v>
      </c>
      <c r="C1046" s="211" t="s">
        <v>271</v>
      </c>
      <c r="D1046" s="211">
        <v>210102809</v>
      </c>
      <c r="E1046" s="211">
        <v>1060</v>
      </c>
      <c r="F1046" s="211">
        <v>1274</v>
      </c>
      <c r="G1046" s="211">
        <v>1004</v>
      </c>
      <c r="I1046" s="211" t="s">
        <v>3353</v>
      </c>
      <c r="J1046" s="212" t="s">
        <v>841</v>
      </c>
      <c r="K1046" s="211" t="s">
        <v>353</v>
      </c>
      <c r="L1046" s="211" t="s">
        <v>3436</v>
      </c>
      <c r="AD1046" s="213"/>
    </row>
    <row r="1047" spans="1:30" s="211" customFormat="1" x14ac:dyDescent="0.25">
      <c r="A1047" s="211" t="s">
        <v>161</v>
      </c>
      <c r="B1047" s="211">
        <v>131</v>
      </c>
      <c r="C1047" s="211" t="s">
        <v>271</v>
      </c>
      <c r="D1047" s="211">
        <v>210187461</v>
      </c>
      <c r="E1047" s="211">
        <v>1020</v>
      </c>
      <c r="F1047" s="211">
        <v>1122</v>
      </c>
      <c r="G1047" s="211">
        <v>1004</v>
      </c>
      <c r="I1047" s="211" t="s">
        <v>3354</v>
      </c>
      <c r="J1047" s="212" t="s">
        <v>841</v>
      </c>
      <c r="K1047" s="211" t="s">
        <v>353</v>
      </c>
      <c r="L1047" s="211" t="s">
        <v>3437</v>
      </c>
      <c r="AD1047" s="213"/>
    </row>
    <row r="1048" spans="1:30" s="211" customFormat="1" x14ac:dyDescent="0.25">
      <c r="A1048" s="211" t="s">
        <v>161</v>
      </c>
      <c r="B1048" s="211">
        <v>131</v>
      </c>
      <c r="C1048" s="211" t="s">
        <v>271</v>
      </c>
      <c r="D1048" s="211">
        <v>210191188</v>
      </c>
      <c r="E1048" s="211">
        <v>1060</v>
      </c>
      <c r="F1048" s="211">
        <v>1265</v>
      </c>
      <c r="G1048" s="211">
        <v>1004</v>
      </c>
      <c r="I1048" s="211" t="s">
        <v>3355</v>
      </c>
      <c r="J1048" s="212" t="s">
        <v>841</v>
      </c>
      <c r="K1048" s="211" t="s">
        <v>353</v>
      </c>
      <c r="L1048" s="211" t="s">
        <v>3438</v>
      </c>
      <c r="AD1048" s="213"/>
    </row>
    <row r="1049" spans="1:30" s="211" customFormat="1" x14ac:dyDescent="0.25">
      <c r="A1049" s="211" t="s">
        <v>161</v>
      </c>
      <c r="B1049" s="211">
        <v>131</v>
      </c>
      <c r="C1049" s="211" t="s">
        <v>271</v>
      </c>
      <c r="D1049" s="211">
        <v>210212010</v>
      </c>
      <c r="E1049" s="211">
        <v>1020</v>
      </c>
      <c r="F1049" s="211">
        <v>1122</v>
      </c>
      <c r="G1049" s="211">
        <v>1004</v>
      </c>
      <c r="I1049" s="211" t="s">
        <v>3356</v>
      </c>
      <c r="J1049" s="212" t="s">
        <v>841</v>
      </c>
      <c r="K1049" s="211" t="s">
        <v>353</v>
      </c>
      <c r="L1049" s="211" t="s">
        <v>3439</v>
      </c>
      <c r="AD1049" s="213"/>
    </row>
    <row r="1050" spans="1:30" s="211" customFormat="1" x14ac:dyDescent="0.25">
      <c r="A1050" s="211" t="s">
        <v>161</v>
      </c>
      <c r="B1050" s="211">
        <v>131</v>
      </c>
      <c r="C1050" s="211" t="s">
        <v>271</v>
      </c>
      <c r="D1050" s="211">
        <v>210220621</v>
      </c>
      <c r="E1050" s="211">
        <v>1060</v>
      </c>
      <c r="F1050" s="211">
        <v>1274</v>
      </c>
      <c r="G1050" s="211">
        <v>1003</v>
      </c>
      <c r="I1050" s="211" t="s">
        <v>3357</v>
      </c>
      <c r="J1050" s="212" t="s">
        <v>841</v>
      </c>
      <c r="K1050" s="211" t="s">
        <v>842</v>
      </c>
      <c r="L1050" s="211" t="s">
        <v>3453</v>
      </c>
      <c r="AD1050" s="213"/>
    </row>
    <row r="1051" spans="1:30" s="211" customFormat="1" x14ac:dyDescent="0.25">
      <c r="A1051" s="211" t="s">
        <v>161</v>
      </c>
      <c r="B1051" s="211">
        <v>131</v>
      </c>
      <c r="C1051" s="211" t="s">
        <v>271</v>
      </c>
      <c r="D1051" s="211">
        <v>210220629</v>
      </c>
      <c r="E1051" s="211">
        <v>1060</v>
      </c>
      <c r="F1051" s="211">
        <v>1241</v>
      </c>
      <c r="G1051" s="211">
        <v>1004</v>
      </c>
      <c r="I1051" s="211" t="s">
        <v>3358</v>
      </c>
      <c r="J1051" s="212" t="s">
        <v>841</v>
      </c>
      <c r="K1051" s="211" t="s">
        <v>353</v>
      </c>
      <c r="L1051" s="211" t="s">
        <v>5024</v>
      </c>
      <c r="AD1051" s="213"/>
    </row>
    <row r="1052" spans="1:30" s="211" customFormat="1" x14ac:dyDescent="0.25">
      <c r="A1052" s="211" t="s">
        <v>161</v>
      </c>
      <c r="B1052" s="211">
        <v>131</v>
      </c>
      <c r="C1052" s="211" t="s">
        <v>271</v>
      </c>
      <c r="D1052" s="211">
        <v>210220630</v>
      </c>
      <c r="E1052" s="211">
        <v>1060</v>
      </c>
      <c r="F1052" s="211">
        <v>1242</v>
      </c>
      <c r="G1052" s="211">
        <v>1004</v>
      </c>
      <c r="I1052" s="211" t="s">
        <v>3358</v>
      </c>
      <c r="J1052" s="212" t="s">
        <v>841</v>
      </c>
      <c r="K1052" s="211" t="s">
        <v>353</v>
      </c>
      <c r="L1052" s="211" t="s">
        <v>3440</v>
      </c>
      <c r="AD1052" s="213"/>
    </row>
    <row r="1053" spans="1:30" s="211" customFormat="1" x14ac:dyDescent="0.25">
      <c r="A1053" s="211" t="s">
        <v>161</v>
      </c>
      <c r="B1053" s="211">
        <v>131</v>
      </c>
      <c r="C1053" s="211" t="s">
        <v>271</v>
      </c>
      <c r="D1053" s="211">
        <v>210221938</v>
      </c>
      <c r="E1053" s="211">
        <v>1080</v>
      </c>
      <c r="F1053" s="211">
        <v>1274</v>
      </c>
      <c r="G1053" s="211">
        <v>1004</v>
      </c>
      <c r="I1053" s="211" t="s">
        <v>6361</v>
      </c>
      <c r="J1053" s="212" t="s">
        <v>841</v>
      </c>
      <c r="K1053" s="211" t="s">
        <v>842</v>
      </c>
      <c r="L1053" s="211" t="s">
        <v>6402</v>
      </c>
      <c r="AD1053" s="213"/>
    </row>
    <row r="1054" spans="1:30" s="211" customFormat="1" x14ac:dyDescent="0.25">
      <c r="A1054" s="211" t="s">
        <v>161</v>
      </c>
      <c r="B1054" s="211">
        <v>131</v>
      </c>
      <c r="C1054" s="211" t="s">
        <v>271</v>
      </c>
      <c r="D1054" s="211">
        <v>210289807</v>
      </c>
      <c r="E1054" s="211">
        <v>1060</v>
      </c>
      <c r="F1054" s="211">
        <v>1274</v>
      </c>
      <c r="G1054" s="211">
        <v>1004</v>
      </c>
      <c r="I1054" s="211" t="s">
        <v>3359</v>
      </c>
      <c r="J1054" s="212" t="s">
        <v>841</v>
      </c>
      <c r="K1054" s="211" t="s">
        <v>353</v>
      </c>
      <c r="L1054" s="211" t="s">
        <v>3441</v>
      </c>
      <c r="AD1054" s="213"/>
    </row>
    <row r="1055" spans="1:30" s="211" customFormat="1" x14ac:dyDescent="0.25">
      <c r="A1055" s="211" t="s">
        <v>161</v>
      </c>
      <c r="B1055" s="211">
        <v>131</v>
      </c>
      <c r="C1055" s="211" t="s">
        <v>271</v>
      </c>
      <c r="D1055" s="211">
        <v>210289952</v>
      </c>
      <c r="E1055" s="211">
        <v>1060</v>
      </c>
      <c r="F1055" s="211">
        <v>1271</v>
      </c>
      <c r="G1055" s="211">
        <v>1004</v>
      </c>
      <c r="I1055" s="211" t="s">
        <v>3360</v>
      </c>
      <c r="J1055" s="212" t="s">
        <v>841</v>
      </c>
      <c r="K1055" s="211" t="s">
        <v>353</v>
      </c>
      <c r="L1055" s="211" t="s">
        <v>3442</v>
      </c>
      <c r="AD1055" s="213"/>
    </row>
    <row r="1056" spans="1:30" s="211" customFormat="1" x14ac:dyDescent="0.25">
      <c r="A1056" s="211" t="s">
        <v>161</v>
      </c>
      <c r="B1056" s="211">
        <v>131</v>
      </c>
      <c r="C1056" s="211" t="s">
        <v>271</v>
      </c>
      <c r="D1056" s="211">
        <v>210290076</v>
      </c>
      <c r="E1056" s="211">
        <v>1060</v>
      </c>
      <c r="F1056" s="211">
        <v>1271</v>
      </c>
      <c r="G1056" s="211">
        <v>1004</v>
      </c>
      <c r="I1056" s="211" t="s">
        <v>3361</v>
      </c>
      <c r="J1056" s="212" t="s">
        <v>841</v>
      </c>
      <c r="K1056" s="211" t="s">
        <v>353</v>
      </c>
      <c r="L1056" s="211" t="s">
        <v>3443</v>
      </c>
      <c r="AD1056" s="213"/>
    </row>
    <row r="1057" spans="1:30" s="211" customFormat="1" x14ac:dyDescent="0.25">
      <c r="A1057" s="211" t="s">
        <v>161</v>
      </c>
      <c r="B1057" s="211">
        <v>131</v>
      </c>
      <c r="C1057" s="211" t="s">
        <v>271</v>
      </c>
      <c r="D1057" s="211">
        <v>210290132</v>
      </c>
      <c r="E1057" s="211">
        <v>1060</v>
      </c>
      <c r="F1057" s="211">
        <v>1274</v>
      </c>
      <c r="G1057" s="211">
        <v>1004</v>
      </c>
      <c r="I1057" s="211" t="s">
        <v>3876</v>
      </c>
      <c r="J1057" s="212" t="s">
        <v>841</v>
      </c>
      <c r="K1057" s="211" t="s">
        <v>353</v>
      </c>
      <c r="L1057" s="211" t="s">
        <v>3886</v>
      </c>
      <c r="AD1057" s="213"/>
    </row>
    <row r="1058" spans="1:30" s="211" customFormat="1" x14ac:dyDescent="0.25">
      <c r="A1058" s="211" t="s">
        <v>161</v>
      </c>
      <c r="B1058" s="211">
        <v>131</v>
      </c>
      <c r="C1058" s="211" t="s">
        <v>271</v>
      </c>
      <c r="D1058" s="211">
        <v>210297483</v>
      </c>
      <c r="E1058" s="211">
        <v>1020</v>
      </c>
      <c r="F1058" s="211">
        <v>1121</v>
      </c>
      <c r="G1058" s="211">
        <v>1004</v>
      </c>
      <c r="I1058" s="211" t="s">
        <v>1012</v>
      </c>
      <c r="J1058" s="212" t="s">
        <v>841</v>
      </c>
      <c r="K1058" s="211" t="s">
        <v>353</v>
      </c>
      <c r="L1058" s="211" t="s">
        <v>5025</v>
      </c>
      <c r="AD1058" s="213"/>
    </row>
    <row r="1059" spans="1:30" s="211" customFormat="1" x14ac:dyDescent="0.25">
      <c r="A1059" s="211" t="s">
        <v>161</v>
      </c>
      <c r="B1059" s="211">
        <v>131</v>
      </c>
      <c r="C1059" s="211" t="s">
        <v>271</v>
      </c>
      <c r="D1059" s="211">
        <v>210297733</v>
      </c>
      <c r="E1059" s="211">
        <v>1060</v>
      </c>
      <c r="F1059" s="211">
        <v>1274</v>
      </c>
      <c r="G1059" s="211">
        <v>1004</v>
      </c>
      <c r="I1059" s="211" t="s">
        <v>3362</v>
      </c>
      <c r="J1059" s="212" t="s">
        <v>841</v>
      </c>
      <c r="K1059" s="211" t="s">
        <v>353</v>
      </c>
      <c r="L1059" s="211" t="s">
        <v>3444</v>
      </c>
      <c r="AD1059" s="213"/>
    </row>
    <row r="1060" spans="1:30" s="211" customFormat="1" x14ac:dyDescent="0.25">
      <c r="A1060" s="211" t="s">
        <v>161</v>
      </c>
      <c r="B1060" s="211">
        <v>131</v>
      </c>
      <c r="C1060" s="211" t="s">
        <v>271</v>
      </c>
      <c r="D1060" s="211">
        <v>210297986</v>
      </c>
      <c r="E1060" s="211">
        <v>1060</v>
      </c>
      <c r="F1060" s="211">
        <v>1274</v>
      </c>
      <c r="G1060" s="211">
        <v>1004</v>
      </c>
      <c r="I1060" s="211" t="s">
        <v>3363</v>
      </c>
      <c r="J1060" s="212" t="s">
        <v>841</v>
      </c>
      <c r="K1060" s="211" t="s">
        <v>353</v>
      </c>
      <c r="L1060" s="211" t="s">
        <v>3445</v>
      </c>
      <c r="AD1060" s="213"/>
    </row>
    <row r="1061" spans="1:30" s="211" customFormat="1" x14ac:dyDescent="0.25">
      <c r="A1061" s="211" t="s">
        <v>161</v>
      </c>
      <c r="B1061" s="211">
        <v>131</v>
      </c>
      <c r="C1061" s="211" t="s">
        <v>271</v>
      </c>
      <c r="D1061" s="211">
        <v>210298199</v>
      </c>
      <c r="E1061" s="211">
        <v>1060</v>
      </c>
      <c r="F1061" s="211">
        <v>1265</v>
      </c>
      <c r="G1061" s="211">
        <v>1004</v>
      </c>
      <c r="I1061" s="211" t="s">
        <v>3364</v>
      </c>
      <c r="J1061" s="212" t="s">
        <v>841</v>
      </c>
      <c r="K1061" s="211" t="s">
        <v>353</v>
      </c>
      <c r="L1061" s="211" t="s">
        <v>3446</v>
      </c>
      <c r="AD1061" s="213"/>
    </row>
    <row r="1062" spans="1:30" s="211" customFormat="1" x14ac:dyDescent="0.25">
      <c r="A1062" s="211" t="s">
        <v>161</v>
      </c>
      <c r="B1062" s="211">
        <v>135</v>
      </c>
      <c r="C1062" s="211" t="s">
        <v>272</v>
      </c>
      <c r="D1062" s="211">
        <v>56783</v>
      </c>
      <c r="E1062" s="211">
        <v>1020</v>
      </c>
      <c r="F1062" s="211">
        <v>1122</v>
      </c>
      <c r="G1062" s="211">
        <v>1004</v>
      </c>
      <c r="I1062" s="211" t="s">
        <v>5320</v>
      </c>
      <c r="J1062" s="212" t="s">
        <v>841</v>
      </c>
      <c r="K1062" s="211" t="s">
        <v>355</v>
      </c>
      <c r="L1062" s="211" t="s">
        <v>5332</v>
      </c>
      <c r="AD1062" s="213"/>
    </row>
    <row r="1063" spans="1:30" s="211" customFormat="1" x14ac:dyDescent="0.25">
      <c r="A1063" s="211" t="s">
        <v>161</v>
      </c>
      <c r="B1063" s="211">
        <v>135</v>
      </c>
      <c r="C1063" s="211" t="s">
        <v>272</v>
      </c>
      <c r="D1063" s="211">
        <v>56873</v>
      </c>
      <c r="E1063" s="211">
        <v>1020</v>
      </c>
      <c r="F1063" s="211">
        <v>1122</v>
      </c>
      <c r="G1063" s="211">
        <v>1004</v>
      </c>
      <c r="I1063" s="211" t="s">
        <v>5321</v>
      </c>
      <c r="J1063" s="212" t="s">
        <v>841</v>
      </c>
      <c r="K1063" s="211" t="s">
        <v>355</v>
      </c>
      <c r="L1063" s="211" t="s">
        <v>5333</v>
      </c>
      <c r="AD1063" s="213"/>
    </row>
    <row r="1064" spans="1:30" s="211" customFormat="1" x14ac:dyDescent="0.25">
      <c r="A1064" s="211" t="s">
        <v>161</v>
      </c>
      <c r="B1064" s="211">
        <v>135</v>
      </c>
      <c r="C1064" s="211" t="s">
        <v>272</v>
      </c>
      <c r="D1064" s="211">
        <v>56875</v>
      </c>
      <c r="E1064" s="211">
        <v>1020</v>
      </c>
      <c r="F1064" s="211">
        <v>1122</v>
      </c>
      <c r="G1064" s="211">
        <v>1004</v>
      </c>
      <c r="I1064" s="211" t="s">
        <v>5322</v>
      </c>
      <c r="J1064" s="212" t="s">
        <v>841</v>
      </c>
      <c r="K1064" s="211" t="s">
        <v>355</v>
      </c>
      <c r="L1064" s="211" t="s">
        <v>5333</v>
      </c>
      <c r="AD1064" s="213"/>
    </row>
    <row r="1065" spans="1:30" s="211" customFormat="1" x14ac:dyDescent="0.25">
      <c r="A1065" s="211" t="s">
        <v>161</v>
      </c>
      <c r="B1065" s="211">
        <v>135</v>
      </c>
      <c r="C1065" s="211" t="s">
        <v>272</v>
      </c>
      <c r="D1065" s="211">
        <v>56883</v>
      </c>
      <c r="E1065" s="211">
        <v>1020</v>
      </c>
      <c r="F1065" s="211">
        <v>1122</v>
      </c>
      <c r="G1065" s="211">
        <v>1004</v>
      </c>
      <c r="I1065" s="211" t="s">
        <v>5117</v>
      </c>
      <c r="J1065" s="212" t="s">
        <v>841</v>
      </c>
      <c r="K1065" s="211" t="s">
        <v>353</v>
      </c>
      <c r="L1065" s="211" t="s">
        <v>5151</v>
      </c>
      <c r="AD1065" s="213"/>
    </row>
    <row r="1066" spans="1:30" s="211" customFormat="1" x14ac:dyDescent="0.25">
      <c r="A1066" s="211" t="s">
        <v>161</v>
      </c>
      <c r="B1066" s="211">
        <v>135</v>
      </c>
      <c r="C1066" s="211" t="s">
        <v>272</v>
      </c>
      <c r="D1066" s="211">
        <v>56884</v>
      </c>
      <c r="E1066" s="211">
        <v>1020</v>
      </c>
      <c r="F1066" s="211">
        <v>1122</v>
      </c>
      <c r="G1066" s="211">
        <v>1004</v>
      </c>
      <c r="I1066" s="211" t="s">
        <v>5118</v>
      </c>
      <c r="J1066" s="212" t="s">
        <v>841</v>
      </c>
      <c r="K1066" s="211" t="s">
        <v>353</v>
      </c>
      <c r="L1066" s="211" t="s">
        <v>5152</v>
      </c>
      <c r="AD1066" s="213"/>
    </row>
    <row r="1067" spans="1:30" s="211" customFormat="1" x14ac:dyDescent="0.25">
      <c r="A1067" s="211" t="s">
        <v>161</v>
      </c>
      <c r="B1067" s="211">
        <v>135</v>
      </c>
      <c r="C1067" s="211" t="s">
        <v>272</v>
      </c>
      <c r="D1067" s="211">
        <v>56886</v>
      </c>
      <c r="E1067" s="211">
        <v>1020</v>
      </c>
      <c r="F1067" s="211">
        <v>1122</v>
      </c>
      <c r="G1067" s="211">
        <v>1004</v>
      </c>
      <c r="I1067" s="211" t="s">
        <v>5119</v>
      </c>
      <c r="J1067" s="212" t="s">
        <v>841</v>
      </c>
      <c r="K1067" s="211" t="s">
        <v>355</v>
      </c>
      <c r="L1067" s="211" t="s">
        <v>5146</v>
      </c>
      <c r="AD1067" s="213"/>
    </row>
    <row r="1068" spans="1:30" s="211" customFormat="1" x14ac:dyDescent="0.25">
      <c r="A1068" s="211" t="s">
        <v>161</v>
      </c>
      <c r="B1068" s="211">
        <v>135</v>
      </c>
      <c r="C1068" s="211" t="s">
        <v>272</v>
      </c>
      <c r="D1068" s="211">
        <v>56888</v>
      </c>
      <c r="E1068" s="211">
        <v>1020</v>
      </c>
      <c r="F1068" s="211">
        <v>1122</v>
      </c>
      <c r="G1068" s="211">
        <v>1004</v>
      </c>
      <c r="I1068" s="211" t="s">
        <v>5120</v>
      </c>
      <c r="J1068" s="212" t="s">
        <v>841</v>
      </c>
      <c r="K1068" s="211" t="s">
        <v>355</v>
      </c>
      <c r="L1068" s="211" t="s">
        <v>5146</v>
      </c>
      <c r="AD1068" s="213"/>
    </row>
    <row r="1069" spans="1:30" s="211" customFormat="1" x14ac:dyDescent="0.25">
      <c r="A1069" s="211" t="s">
        <v>161</v>
      </c>
      <c r="B1069" s="211">
        <v>135</v>
      </c>
      <c r="C1069" s="211" t="s">
        <v>272</v>
      </c>
      <c r="D1069" s="211">
        <v>56890</v>
      </c>
      <c r="E1069" s="211">
        <v>1020</v>
      </c>
      <c r="F1069" s="211">
        <v>1122</v>
      </c>
      <c r="G1069" s="211">
        <v>1004</v>
      </c>
      <c r="I1069" s="211" t="s">
        <v>5121</v>
      </c>
      <c r="J1069" s="212" t="s">
        <v>841</v>
      </c>
      <c r="K1069" s="211" t="s">
        <v>355</v>
      </c>
      <c r="L1069" s="211" t="s">
        <v>5147</v>
      </c>
      <c r="AD1069" s="213"/>
    </row>
    <row r="1070" spans="1:30" s="211" customFormat="1" x14ac:dyDescent="0.25">
      <c r="A1070" s="211" t="s">
        <v>161</v>
      </c>
      <c r="B1070" s="211">
        <v>135</v>
      </c>
      <c r="C1070" s="211" t="s">
        <v>272</v>
      </c>
      <c r="D1070" s="211">
        <v>56892</v>
      </c>
      <c r="E1070" s="211">
        <v>1020</v>
      </c>
      <c r="F1070" s="211">
        <v>1122</v>
      </c>
      <c r="G1070" s="211">
        <v>1004</v>
      </c>
      <c r="I1070" s="211" t="s">
        <v>5122</v>
      </c>
      <c r="J1070" s="212" t="s">
        <v>841</v>
      </c>
      <c r="K1070" s="211" t="s">
        <v>355</v>
      </c>
      <c r="L1070" s="211" t="s">
        <v>5147</v>
      </c>
      <c r="AD1070" s="213"/>
    </row>
    <row r="1071" spans="1:30" s="211" customFormat="1" x14ac:dyDescent="0.25">
      <c r="A1071" s="211" t="s">
        <v>161</v>
      </c>
      <c r="B1071" s="211">
        <v>135</v>
      </c>
      <c r="C1071" s="211" t="s">
        <v>272</v>
      </c>
      <c r="D1071" s="211">
        <v>56893</v>
      </c>
      <c r="E1071" s="211">
        <v>1020</v>
      </c>
      <c r="F1071" s="211">
        <v>1122</v>
      </c>
      <c r="G1071" s="211">
        <v>1004</v>
      </c>
      <c r="I1071" s="211" t="s">
        <v>5123</v>
      </c>
      <c r="J1071" s="212" t="s">
        <v>841</v>
      </c>
      <c r="K1071" s="211" t="s">
        <v>353</v>
      </c>
      <c r="L1071" s="211" t="s">
        <v>5153</v>
      </c>
      <c r="AD1071" s="213"/>
    </row>
    <row r="1072" spans="1:30" s="211" customFormat="1" x14ac:dyDescent="0.25">
      <c r="A1072" s="211" t="s">
        <v>161</v>
      </c>
      <c r="B1072" s="211">
        <v>135</v>
      </c>
      <c r="C1072" s="211" t="s">
        <v>272</v>
      </c>
      <c r="D1072" s="211">
        <v>56894</v>
      </c>
      <c r="E1072" s="211">
        <v>1020</v>
      </c>
      <c r="F1072" s="211">
        <v>1122</v>
      </c>
      <c r="G1072" s="211">
        <v>1004</v>
      </c>
      <c r="I1072" s="211" t="s">
        <v>5124</v>
      </c>
      <c r="J1072" s="212" t="s">
        <v>841</v>
      </c>
      <c r="K1072" s="211" t="s">
        <v>353</v>
      </c>
      <c r="L1072" s="211" t="s">
        <v>5154</v>
      </c>
      <c r="AD1072" s="213"/>
    </row>
    <row r="1073" spans="1:30" s="211" customFormat="1" x14ac:dyDescent="0.25">
      <c r="A1073" s="211" t="s">
        <v>161</v>
      </c>
      <c r="B1073" s="211">
        <v>135</v>
      </c>
      <c r="C1073" s="211" t="s">
        <v>272</v>
      </c>
      <c r="D1073" s="211">
        <v>57015</v>
      </c>
      <c r="E1073" s="211">
        <v>1020</v>
      </c>
      <c r="F1073" s="211">
        <v>1121</v>
      </c>
      <c r="G1073" s="211">
        <v>1004</v>
      </c>
      <c r="I1073" s="211" t="s">
        <v>4263</v>
      </c>
      <c r="J1073" s="212" t="s">
        <v>841</v>
      </c>
      <c r="K1073" s="211" t="s">
        <v>355</v>
      </c>
      <c r="L1073" s="211" t="s">
        <v>4272</v>
      </c>
      <c r="AD1073" s="213"/>
    </row>
    <row r="1074" spans="1:30" s="211" customFormat="1" x14ac:dyDescent="0.25">
      <c r="A1074" s="211" t="s">
        <v>161</v>
      </c>
      <c r="B1074" s="211">
        <v>135</v>
      </c>
      <c r="C1074" s="211" t="s">
        <v>272</v>
      </c>
      <c r="D1074" s="211">
        <v>57232</v>
      </c>
      <c r="E1074" s="211">
        <v>1030</v>
      </c>
      <c r="F1074" s="211">
        <v>1122</v>
      </c>
      <c r="G1074" s="211">
        <v>1004</v>
      </c>
      <c r="I1074" s="211" t="s">
        <v>5125</v>
      </c>
      <c r="J1074" s="212" t="s">
        <v>841</v>
      </c>
      <c r="K1074" s="211" t="s">
        <v>355</v>
      </c>
      <c r="L1074" s="211" t="s">
        <v>5148</v>
      </c>
      <c r="AD1074" s="213"/>
    </row>
    <row r="1075" spans="1:30" s="211" customFormat="1" x14ac:dyDescent="0.25">
      <c r="A1075" s="211" t="s">
        <v>161</v>
      </c>
      <c r="B1075" s="211">
        <v>135</v>
      </c>
      <c r="C1075" s="211" t="s">
        <v>272</v>
      </c>
      <c r="D1075" s="211">
        <v>57258</v>
      </c>
      <c r="E1075" s="211">
        <v>1020</v>
      </c>
      <c r="F1075" s="211">
        <v>1110</v>
      </c>
      <c r="G1075" s="211">
        <v>1004</v>
      </c>
      <c r="I1075" s="211" t="s">
        <v>6428</v>
      </c>
      <c r="J1075" s="212" t="s">
        <v>841</v>
      </c>
      <c r="K1075" s="211" t="s">
        <v>353</v>
      </c>
      <c r="L1075" s="211" t="s">
        <v>6492</v>
      </c>
      <c r="AD1075" s="213"/>
    </row>
    <row r="1076" spans="1:30" s="211" customFormat="1" x14ac:dyDescent="0.25">
      <c r="A1076" s="211" t="s">
        <v>161</v>
      </c>
      <c r="B1076" s="211">
        <v>135</v>
      </c>
      <c r="C1076" s="211" t="s">
        <v>272</v>
      </c>
      <c r="D1076" s="211">
        <v>57457</v>
      </c>
      <c r="E1076" s="211">
        <v>1020</v>
      </c>
      <c r="F1076" s="211">
        <v>1110</v>
      </c>
      <c r="G1076" s="211">
        <v>1004</v>
      </c>
      <c r="I1076" s="211" t="s">
        <v>6757</v>
      </c>
      <c r="J1076" s="212" t="s">
        <v>841</v>
      </c>
      <c r="K1076" s="211" t="s">
        <v>355</v>
      </c>
      <c r="L1076" s="211" t="s">
        <v>6793</v>
      </c>
      <c r="AD1076" s="213"/>
    </row>
    <row r="1077" spans="1:30" s="211" customFormat="1" x14ac:dyDescent="0.25">
      <c r="A1077" s="211" t="s">
        <v>161</v>
      </c>
      <c r="B1077" s="211">
        <v>135</v>
      </c>
      <c r="C1077" s="211" t="s">
        <v>272</v>
      </c>
      <c r="D1077" s="211">
        <v>9071449</v>
      </c>
      <c r="E1077" s="211">
        <v>1080</v>
      </c>
      <c r="F1077" s="211">
        <v>1274</v>
      </c>
      <c r="G1077" s="211">
        <v>1004</v>
      </c>
      <c r="I1077" s="211" t="s">
        <v>3554</v>
      </c>
      <c r="J1077" s="212" t="s">
        <v>841</v>
      </c>
      <c r="K1077" s="211" t="s">
        <v>353</v>
      </c>
      <c r="L1077" s="211" t="s">
        <v>3669</v>
      </c>
      <c r="AD1077" s="213"/>
    </row>
    <row r="1078" spans="1:30" s="211" customFormat="1" x14ac:dyDescent="0.25">
      <c r="A1078" s="211" t="s">
        <v>161</v>
      </c>
      <c r="B1078" s="211">
        <v>135</v>
      </c>
      <c r="C1078" s="211" t="s">
        <v>272</v>
      </c>
      <c r="D1078" s="211">
        <v>191971836</v>
      </c>
      <c r="E1078" s="211">
        <v>1020</v>
      </c>
      <c r="F1078" s="211">
        <v>1122</v>
      </c>
      <c r="G1078" s="211">
        <v>1003</v>
      </c>
      <c r="I1078" s="211" t="s">
        <v>4818</v>
      </c>
      <c r="J1078" s="212" t="s">
        <v>841</v>
      </c>
      <c r="K1078" s="211" t="s">
        <v>353</v>
      </c>
      <c r="L1078" s="211" t="s">
        <v>4841</v>
      </c>
      <c r="AD1078" s="213"/>
    </row>
    <row r="1079" spans="1:30" s="211" customFormat="1" x14ac:dyDescent="0.25">
      <c r="A1079" s="211" t="s">
        <v>161</v>
      </c>
      <c r="B1079" s="211">
        <v>135</v>
      </c>
      <c r="C1079" s="211" t="s">
        <v>272</v>
      </c>
      <c r="D1079" s="211">
        <v>191971837</v>
      </c>
      <c r="E1079" s="211">
        <v>1020</v>
      </c>
      <c r="F1079" s="211">
        <v>1122</v>
      </c>
      <c r="G1079" s="211">
        <v>1003</v>
      </c>
      <c r="I1079" s="211" t="s">
        <v>4819</v>
      </c>
      <c r="J1079" s="212" t="s">
        <v>841</v>
      </c>
      <c r="K1079" s="211" t="s">
        <v>353</v>
      </c>
      <c r="L1079" s="211" t="s">
        <v>4842</v>
      </c>
      <c r="AD1079" s="213"/>
    </row>
    <row r="1080" spans="1:30" s="211" customFormat="1" x14ac:dyDescent="0.25">
      <c r="A1080" s="211" t="s">
        <v>161</v>
      </c>
      <c r="B1080" s="211">
        <v>135</v>
      </c>
      <c r="C1080" s="211" t="s">
        <v>272</v>
      </c>
      <c r="D1080" s="211">
        <v>191983618</v>
      </c>
      <c r="E1080" s="211">
        <v>1080</v>
      </c>
      <c r="F1080" s="211">
        <v>1274</v>
      </c>
      <c r="G1080" s="211">
        <v>1003</v>
      </c>
      <c r="I1080" s="211" t="s">
        <v>4180</v>
      </c>
      <c r="J1080" s="212" t="s">
        <v>841</v>
      </c>
      <c r="K1080" s="211" t="s">
        <v>842</v>
      </c>
      <c r="L1080" s="211" t="s">
        <v>4192</v>
      </c>
      <c r="AD1080" s="213"/>
    </row>
    <row r="1081" spans="1:30" s="211" customFormat="1" x14ac:dyDescent="0.25">
      <c r="A1081" s="211" t="s">
        <v>161</v>
      </c>
      <c r="B1081" s="211">
        <v>135</v>
      </c>
      <c r="C1081" s="211" t="s">
        <v>272</v>
      </c>
      <c r="D1081" s="211">
        <v>192002315</v>
      </c>
      <c r="E1081" s="211">
        <v>1020</v>
      </c>
      <c r="F1081" s="211">
        <v>1122</v>
      </c>
      <c r="G1081" s="211">
        <v>1003</v>
      </c>
      <c r="I1081" s="211" t="s">
        <v>4351</v>
      </c>
      <c r="J1081" s="212" t="s">
        <v>841</v>
      </c>
      <c r="K1081" s="211" t="s">
        <v>353</v>
      </c>
      <c r="L1081" s="211" t="s">
        <v>4362</v>
      </c>
      <c r="AD1081" s="213"/>
    </row>
    <row r="1082" spans="1:30" s="211" customFormat="1" x14ac:dyDescent="0.25">
      <c r="A1082" s="211" t="s">
        <v>161</v>
      </c>
      <c r="B1082" s="211">
        <v>135</v>
      </c>
      <c r="C1082" s="211" t="s">
        <v>272</v>
      </c>
      <c r="D1082" s="211">
        <v>192002316</v>
      </c>
      <c r="E1082" s="211">
        <v>1020</v>
      </c>
      <c r="F1082" s="211">
        <v>1122</v>
      </c>
      <c r="G1082" s="211">
        <v>1003</v>
      </c>
      <c r="I1082" s="211" t="s">
        <v>4351</v>
      </c>
      <c r="J1082" s="212" t="s">
        <v>841</v>
      </c>
      <c r="K1082" s="211" t="s">
        <v>353</v>
      </c>
      <c r="L1082" s="211" t="s">
        <v>4363</v>
      </c>
      <c r="AD1082" s="213"/>
    </row>
    <row r="1083" spans="1:30" s="211" customFormat="1" x14ac:dyDescent="0.25">
      <c r="A1083" s="211" t="s">
        <v>161</v>
      </c>
      <c r="B1083" s="211">
        <v>135</v>
      </c>
      <c r="C1083" s="211" t="s">
        <v>272</v>
      </c>
      <c r="D1083" s="211">
        <v>192002378</v>
      </c>
      <c r="E1083" s="211">
        <v>1060</v>
      </c>
      <c r="F1083" s="211">
        <v>1274</v>
      </c>
      <c r="G1083" s="211">
        <v>1004</v>
      </c>
      <c r="I1083" s="211" t="s">
        <v>3956</v>
      </c>
      <c r="J1083" s="212" t="s">
        <v>841</v>
      </c>
      <c r="K1083" s="211" t="s">
        <v>353</v>
      </c>
      <c r="L1083" s="211" t="s">
        <v>3975</v>
      </c>
      <c r="AD1083" s="213"/>
    </row>
    <row r="1084" spans="1:30" s="211" customFormat="1" x14ac:dyDescent="0.25">
      <c r="A1084" s="211" t="s">
        <v>161</v>
      </c>
      <c r="B1084" s="211">
        <v>135</v>
      </c>
      <c r="C1084" s="211" t="s">
        <v>272</v>
      </c>
      <c r="D1084" s="211">
        <v>192019569</v>
      </c>
      <c r="E1084" s="211">
        <v>1060</v>
      </c>
      <c r="F1084" s="211">
        <v>1242</v>
      </c>
      <c r="G1084" s="211">
        <v>1004</v>
      </c>
      <c r="I1084" s="211" t="s">
        <v>5087</v>
      </c>
      <c r="J1084" s="212" t="s">
        <v>841</v>
      </c>
      <c r="K1084" s="211" t="s">
        <v>353</v>
      </c>
      <c r="L1084" s="211" t="s">
        <v>5107</v>
      </c>
      <c r="AD1084" s="213"/>
    </row>
    <row r="1085" spans="1:30" s="211" customFormat="1" x14ac:dyDescent="0.25">
      <c r="A1085" s="211" t="s">
        <v>161</v>
      </c>
      <c r="B1085" s="211">
        <v>135</v>
      </c>
      <c r="C1085" s="211" t="s">
        <v>272</v>
      </c>
      <c r="D1085" s="211">
        <v>210202586</v>
      </c>
      <c r="E1085" s="211">
        <v>1060</v>
      </c>
      <c r="F1085" s="211">
        <v>1274</v>
      </c>
      <c r="G1085" s="211">
        <v>1004</v>
      </c>
      <c r="I1085" s="211" t="s">
        <v>4352</v>
      </c>
      <c r="J1085" s="212" t="s">
        <v>841</v>
      </c>
      <c r="K1085" s="211" t="s">
        <v>842</v>
      </c>
      <c r="L1085" s="211" t="s">
        <v>4365</v>
      </c>
      <c r="AD1085" s="213"/>
    </row>
    <row r="1086" spans="1:30" s="211" customFormat="1" x14ac:dyDescent="0.25">
      <c r="A1086" s="211" t="s">
        <v>161</v>
      </c>
      <c r="B1086" s="211">
        <v>135</v>
      </c>
      <c r="C1086" s="211" t="s">
        <v>272</v>
      </c>
      <c r="D1086" s="211">
        <v>210217224</v>
      </c>
      <c r="E1086" s="211">
        <v>1060</v>
      </c>
      <c r="F1086" s="211">
        <v>1242</v>
      </c>
      <c r="G1086" s="211">
        <v>1004</v>
      </c>
      <c r="I1086" s="211" t="s">
        <v>3555</v>
      </c>
      <c r="J1086" s="212" t="s">
        <v>841</v>
      </c>
      <c r="K1086" s="211" t="s">
        <v>353</v>
      </c>
      <c r="L1086" s="211" t="s">
        <v>3670</v>
      </c>
      <c r="AD1086" s="213"/>
    </row>
    <row r="1087" spans="1:30" s="211" customFormat="1" x14ac:dyDescent="0.25">
      <c r="A1087" s="211" t="s">
        <v>161</v>
      </c>
      <c r="B1087" s="211">
        <v>135</v>
      </c>
      <c r="C1087" s="211" t="s">
        <v>272</v>
      </c>
      <c r="D1087" s="211">
        <v>210236317</v>
      </c>
      <c r="E1087" s="211">
        <v>1060</v>
      </c>
      <c r="F1087" s="211">
        <v>1122</v>
      </c>
      <c r="G1087" s="211">
        <v>1004</v>
      </c>
      <c r="I1087" s="211" t="s">
        <v>5126</v>
      </c>
      <c r="J1087" s="212" t="s">
        <v>841</v>
      </c>
      <c r="K1087" s="211" t="s">
        <v>355</v>
      </c>
      <c r="L1087" s="211" t="s">
        <v>5148</v>
      </c>
      <c r="AD1087" s="213"/>
    </row>
    <row r="1088" spans="1:30" s="211" customFormat="1" x14ac:dyDescent="0.25">
      <c r="A1088" s="211" t="s">
        <v>161</v>
      </c>
      <c r="B1088" s="211">
        <v>135</v>
      </c>
      <c r="C1088" s="211" t="s">
        <v>272</v>
      </c>
      <c r="D1088" s="211">
        <v>210236381</v>
      </c>
      <c r="E1088" s="211">
        <v>1060</v>
      </c>
      <c r="F1088" s="211">
        <v>1274</v>
      </c>
      <c r="G1088" s="211">
        <v>1004</v>
      </c>
      <c r="I1088" s="211" t="s">
        <v>3556</v>
      </c>
      <c r="J1088" s="212" t="s">
        <v>841</v>
      </c>
      <c r="K1088" s="211" t="s">
        <v>353</v>
      </c>
      <c r="L1088" s="211" t="s">
        <v>3671</v>
      </c>
      <c r="AD1088" s="213"/>
    </row>
    <row r="1089" spans="1:30" s="211" customFormat="1" x14ac:dyDescent="0.25">
      <c r="A1089" s="211" t="s">
        <v>161</v>
      </c>
      <c r="B1089" s="211">
        <v>135</v>
      </c>
      <c r="C1089" s="211" t="s">
        <v>272</v>
      </c>
      <c r="D1089" s="211">
        <v>210236393</v>
      </c>
      <c r="E1089" s="211">
        <v>1060</v>
      </c>
      <c r="F1089" s="211">
        <v>1274</v>
      </c>
      <c r="G1089" s="211">
        <v>1004</v>
      </c>
      <c r="I1089" s="211" t="s">
        <v>3557</v>
      </c>
      <c r="J1089" s="212" t="s">
        <v>841</v>
      </c>
      <c r="K1089" s="211" t="s">
        <v>353</v>
      </c>
      <c r="L1089" s="211" t="s">
        <v>3672</v>
      </c>
      <c r="AD1089" s="213"/>
    </row>
    <row r="1090" spans="1:30" s="211" customFormat="1" x14ac:dyDescent="0.25">
      <c r="A1090" s="211" t="s">
        <v>161</v>
      </c>
      <c r="B1090" s="211">
        <v>135</v>
      </c>
      <c r="C1090" s="211" t="s">
        <v>272</v>
      </c>
      <c r="D1090" s="211">
        <v>210236419</v>
      </c>
      <c r="E1090" s="211">
        <v>1060</v>
      </c>
      <c r="F1090" s="211">
        <v>1274</v>
      </c>
      <c r="G1090" s="211">
        <v>1004</v>
      </c>
      <c r="I1090" s="211" t="s">
        <v>5127</v>
      </c>
      <c r="J1090" s="212" t="s">
        <v>841</v>
      </c>
      <c r="K1090" s="211" t="s">
        <v>353</v>
      </c>
      <c r="L1090" s="211" t="s">
        <v>5155</v>
      </c>
      <c r="AD1090" s="213"/>
    </row>
    <row r="1091" spans="1:30" s="211" customFormat="1" x14ac:dyDescent="0.25">
      <c r="A1091" s="211" t="s">
        <v>161</v>
      </c>
      <c r="B1091" s="211">
        <v>135</v>
      </c>
      <c r="C1091" s="211" t="s">
        <v>272</v>
      </c>
      <c r="D1091" s="211">
        <v>210236438</v>
      </c>
      <c r="E1091" s="211">
        <v>1060</v>
      </c>
      <c r="F1091" s="211">
        <v>1274</v>
      </c>
      <c r="G1091" s="211">
        <v>1004</v>
      </c>
      <c r="I1091" s="211" t="s">
        <v>3558</v>
      </c>
      <c r="J1091" s="212" t="s">
        <v>841</v>
      </c>
      <c r="K1091" s="211" t="s">
        <v>842</v>
      </c>
      <c r="L1091" s="211" t="s">
        <v>3711</v>
      </c>
      <c r="AD1091" s="213"/>
    </row>
    <row r="1092" spans="1:30" s="211" customFormat="1" x14ac:dyDescent="0.25">
      <c r="A1092" s="211" t="s">
        <v>161</v>
      </c>
      <c r="B1092" s="211">
        <v>135</v>
      </c>
      <c r="C1092" s="211" t="s">
        <v>272</v>
      </c>
      <c r="D1092" s="211">
        <v>210236452</v>
      </c>
      <c r="E1092" s="211">
        <v>1060</v>
      </c>
      <c r="F1092" s="211">
        <v>1274</v>
      </c>
      <c r="G1092" s="211">
        <v>1004</v>
      </c>
      <c r="I1092" s="211" t="s">
        <v>3559</v>
      </c>
      <c r="J1092" s="212" t="s">
        <v>841</v>
      </c>
      <c r="K1092" s="211" t="s">
        <v>842</v>
      </c>
      <c r="L1092" s="211" t="s">
        <v>3711</v>
      </c>
      <c r="AD1092" s="213"/>
    </row>
    <row r="1093" spans="1:30" s="211" customFormat="1" x14ac:dyDescent="0.25">
      <c r="A1093" s="211" t="s">
        <v>161</v>
      </c>
      <c r="B1093" s="211">
        <v>135</v>
      </c>
      <c r="C1093" s="211" t="s">
        <v>272</v>
      </c>
      <c r="D1093" s="211">
        <v>210236457</v>
      </c>
      <c r="E1093" s="211">
        <v>1060</v>
      </c>
      <c r="F1093" s="211">
        <v>1274</v>
      </c>
      <c r="G1093" s="211">
        <v>1004</v>
      </c>
      <c r="I1093" s="211" t="s">
        <v>5128</v>
      </c>
      <c r="J1093" s="212" t="s">
        <v>841</v>
      </c>
      <c r="K1093" s="211" t="s">
        <v>353</v>
      </c>
      <c r="L1093" s="211" t="s">
        <v>5156</v>
      </c>
      <c r="AD1093" s="213"/>
    </row>
    <row r="1094" spans="1:30" s="211" customFormat="1" x14ac:dyDescent="0.25">
      <c r="A1094" s="211" t="s">
        <v>161</v>
      </c>
      <c r="B1094" s="211">
        <v>135</v>
      </c>
      <c r="C1094" s="211" t="s">
        <v>272</v>
      </c>
      <c r="D1094" s="211">
        <v>210236507</v>
      </c>
      <c r="E1094" s="211">
        <v>1060</v>
      </c>
      <c r="F1094" s="211">
        <v>1274</v>
      </c>
      <c r="G1094" s="211">
        <v>1004</v>
      </c>
      <c r="I1094" s="211" t="s">
        <v>5129</v>
      </c>
      <c r="J1094" s="212" t="s">
        <v>841</v>
      </c>
      <c r="K1094" s="211" t="s">
        <v>353</v>
      </c>
      <c r="L1094" s="211" t="s">
        <v>5157</v>
      </c>
      <c r="AD1094" s="213"/>
    </row>
    <row r="1095" spans="1:30" s="211" customFormat="1" x14ac:dyDescent="0.25">
      <c r="A1095" s="211" t="s">
        <v>161</v>
      </c>
      <c r="B1095" s="211">
        <v>135</v>
      </c>
      <c r="C1095" s="211" t="s">
        <v>272</v>
      </c>
      <c r="D1095" s="211">
        <v>210236577</v>
      </c>
      <c r="E1095" s="211">
        <v>1060</v>
      </c>
      <c r="F1095" s="211">
        <v>1274</v>
      </c>
      <c r="G1095" s="211">
        <v>1004</v>
      </c>
      <c r="I1095" s="211" t="s">
        <v>5130</v>
      </c>
      <c r="J1095" s="212" t="s">
        <v>841</v>
      </c>
      <c r="K1095" s="211" t="s">
        <v>353</v>
      </c>
      <c r="L1095" s="211" t="s">
        <v>5158</v>
      </c>
      <c r="AD1095" s="213"/>
    </row>
    <row r="1096" spans="1:30" s="211" customFormat="1" x14ac:dyDescent="0.25">
      <c r="A1096" s="211" t="s">
        <v>161</v>
      </c>
      <c r="B1096" s="211">
        <v>135</v>
      </c>
      <c r="C1096" s="211" t="s">
        <v>272</v>
      </c>
      <c r="D1096" s="211">
        <v>210236619</v>
      </c>
      <c r="E1096" s="211">
        <v>1060</v>
      </c>
      <c r="F1096" s="211">
        <v>1274</v>
      </c>
      <c r="G1096" s="211">
        <v>1004</v>
      </c>
      <c r="I1096" s="211" t="s">
        <v>5269</v>
      </c>
      <c r="J1096" s="212" t="s">
        <v>841</v>
      </c>
      <c r="K1096" s="211" t="s">
        <v>842</v>
      </c>
      <c r="L1096" s="211" t="s">
        <v>5293</v>
      </c>
      <c r="AD1096" s="213"/>
    </row>
    <row r="1097" spans="1:30" s="211" customFormat="1" x14ac:dyDescent="0.25">
      <c r="A1097" s="211" t="s">
        <v>161</v>
      </c>
      <c r="B1097" s="211">
        <v>135</v>
      </c>
      <c r="C1097" s="211" t="s">
        <v>272</v>
      </c>
      <c r="D1097" s="211">
        <v>210236646</v>
      </c>
      <c r="E1097" s="211">
        <v>1060</v>
      </c>
      <c r="F1097" s="211">
        <v>1274</v>
      </c>
      <c r="G1097" s="211">
        <v>1004</v>
      </c>
      <c r="I1097" s="211" t="s">
        <v>3560</v>
      </c>
      <c r="J1097" s="212" t="s">
        <v>841</v>
      </c>
      <c r="K1097" s="211" t="s">
        <v>353</v>
      </c>
      <c r="L1097" s="211" t="s">
        <v>3673</v>
      </c>
      <c r="AD1097" s="213"/>
    </row>
    <row r="1098" spans="1:30" s="211" customFormat="1" x14ac:dyDescent="0.25">
      <c r="A1098" s="211" t="s">
        <v>161</v>
      </c>
      <c r="B1098" s="211">
        <v>135</v>
      </c>
      <c r="C1098" s="211" t="s">
        <v>272</v>
      </c>
      <c r="D1098" s="211">
        <v>210236679</v>
      </c>
      <c r="E1098" s="211">
        <v>1060</v>
      </c>
      <c r="F1098" s="211">
        <v>1274</v>
      </c>
      <c r="G1098" s="211">
        <v>1004</v>
      </c>
      <c r="I1098" s="211" t="s">
        <v>5537</v>
      </c>
      <c r="J1098" s="212" t="s">
        <v>841</v>
      </c>
      <c r="K1098" s="211" t="s">
        <v>353</v>
      </c>
      <c r="L1098" s="211" t="s">
        <v>5553</v>
      </c>
      <c r="AD1098" s="213"/>
    </row>
    <row r="1099" spans="1:30" s="211" customFormat="1" x14ac:dyDescent="0.25">
      <c r="A1099" s="211" t="s">
        <v>161</v>
      </c>
      <c r="B1099" s="211">
        <v>135</v>
      </c>
      <c r="C1099" s="211" t="s">
        <v>272</v>
      </c>
      <c r="D1099" s="211">
        <v>210236747</v>
      </c>
      <c r="E1099" s="211">
        <v>1080</v>
      </c>
      <c r="F1099" s="211">
        <v>1122</v>
      </c>
      <c r="G1099" s="211">
        <v>1004</v>
      </c>
      <c r="I1099" s="211" t="s">
        <v>5323</v>
      </c>
      <c r="J1099" s="212" t="s">
        <v>841</v>
      </c>
      <c r="K1099" s="211" t="s">
        <v>355</v>
      </c>
      <c r="L1099" s="211" t="s">
        <v>5334</v>
      </c>
      <c r="AD1099" s="213"/>
    </row>
    <row r="1100" spans="1:30" s="211" customFormat="1" x14ac:dyDescent="0.25">
      <c r="A1100" s="211" t="s">
        <v>161</v>
      </c>
      <c r="B1100" s="211">
        <v>135</v>
      </c>
      <c r="C1100" s="211" t="s">
        <v>272</v>
      </c>
      <c r="D1100" s="211">
        <v>210268894</v>
      </c>
      <c r="E1100" s="211">
        <v>1060</v>
      </c>
      <c r="F1100" s="211">
        <v>1274</v>
      </c>
      <c r="G1100" s="211">
        <v>1004</v>
      </c>
      <c r="I1100" s="211" t="s">
        <v>3561</v>
      </c>
      <c r="J1100" s="212" t="s">
        <v>841</v>
      </c>
      <c r="K1100" s="211" t="s">
        <v>353</v>
      </c>
      <c r="L1100" s="211" t="s">
        <v>3674</v>
      </c>
      <c r="AD1100" s="213"/>
    </row>
    <row r="1101" spans="1:30" s="211" customFormat="1" x14ac:dyDescent="0.25">
      <c r="A1101" s="211" t="s">
        <v>161</v>
      </c>
      <c r="B1101" s="211">
        <v>135</v>
      </c>
      <c r="C1101" s="211" t="s">
        <v>272</v>
      </c>
      <c r="D1101" s="211">
        <v>210270947</v>
      </c>
      <c r="E1101" s="211">
        <v>1020</v>
      </c>
      <c r="F1101" s="211">
        <v>1110</v>
      </c>
      <c r="G1101" s="211">
        <v>1004</v>
      </c>
      <c r="I1101" s="211" t="s">
        <v>3562</v>
      </c>
      <c r="J1101" s="212" t="s">
        <v>841</v>
      </c>
      <c r="K1101" s="211" t="s">
        <v>353</v>
      </c>
      <c r="L1101" s="211" t="s">
        <v>3675</v>
      </c>
      <c r="AD1101" s="213"/>
    </row>
    <row r="1102" spans="1:30" s="211" customFormat="1" x14ac:dyDescent="0.25">
      <c r="A1102" s="211" t="s">
        <v>161</v>
      </c>
      <c r="B1102" s="211">
        <v>135</v>
      </c>
      <c r="C1102" s="211" t="s">
        <v>272</v>
      </c>
      <c r="D1102" s="211">
        <v>210295386</v>
      </c>
      <c r="E1102" s="211">
        <v>1020</v>
      </c>
      <c r="F1102" s="211">
        <v>1122</v>
      </c>
      <c r="G1102" s="211">
        <v>1004</v>
      </c>
      <c r="I1102" s="211" t="s">
        <v>5787</v>
      </c>
      <c r="J1102" s="212" t="s">
        <v>841</v>
      </c>
      <c r="K1102" s="211" t="s">
        <v>353</v>
      </c>
      <c r="L1102" s="211" t="s">
        <v>5810</v>
      </c>
      <c r="AD1102" s="213"/>
    </row>
    <row r="1103" spans="1:30" s="211" customFormat="1" x14ac:dyDescent="0.25">
      <c r="A1103" s="211" t="s">
        <v>161</v>
      </c>
      <c r="B1103" s="211">
        <v>135</v>
      </c>
      <c r="C1103" s="211" t="s">
        <v>272</v>
      </c>
      <c r="D1103" s="211">
        <v>210295668</v>
      </c>
      <c r="E1103" s="211">
        <v>1020</v>
      </c>
      <c r="F1103" s="211">
        <v>1110</v>
      </c>
      <c r="G1103" s="211">
        <v>1004</v>
      </c>
      <c r="I1103" s="211" t="s">
        <v>1013</v>
      </c>
      <c r="J1103" s="212" t="s">
        <v>841</v>
      </c>
      <c r="K1103" s="211" t="s">
        <v>842</v>
      </c>
      <c r="L1103" s="211" t="s">
        <v>5294</v>
      </c>
      <c r="AD1103" s="213"/>
    </row>
    <row r="1104" spans="1:30" s="211" customFormat="1" x14ac:dyDescent="0.25">
      <c r="A1104" s="211" t="s">
        <v>161</v>
      </c>
      <c r="B1104" s="211">
        <v>135</v>
      </c>
      <c r="C1104" s="211" t="s">
        <v>272</v>
      </c>
      <c r="D1104" s="211">
        <v>210296709</v>
      </c>
      <c r="E1104" s="211">
        <v>1020</v>
      </c>
      <c r="F1104" s="211">
        <v>1122</v>
      </c>
      <c r="G1104" s="211">
        <v>1004</v>
      </c>
      <c r="I1104" s="211" t="s">
        <v>4208</v>
      </c>
      <c r="J1104" s="212" t="s">
        <v>841</v>
      </c>
      <c r="K1104" s="211" t="s">
        <v>353</v>
      </c>
      <c r="L1104" s="211" t="s">
        <v>4212</v>
      </c>
      <c r="AD1104" s="213"/>
    </row>
    <row r="1105" spans="1:30" s="211" customFormat="1" x14ac:dyDescent="0.25">
      <c r="A1105" s="211" t="s">
        <v>161</v>
      </c>
      <c r="B1105" s="211">
        <v>136</v>
      </c>
      <c r="C1105" s="211" t="s">
        <v>273</v>
      </c>
      <c r="D1105" s="211">
        <v>58681</v>
      </c>
      <c r="E1105" s="211">
        <v>1020</v>
      </c>
      <c r="F1105" s="211">
        <v>1110</v>
      </c>
      <c r="G1105" s="211">
        <v>1004</v>
      </c>
      <c r="I1105" s="211" t="s">
        <v>4575</v>
      </c>
      <c r="J1105" s="212" t="s">
        <v>841</v>
      </c>
      <c r="K1105" s="211" t="s">
        <v>355</v>
      </c>
      <c r="L1105" s="211" t="s">
        <v>4600</v>
      </c>
      <c r="AD1105" s="213"/>
    </row>
    <row r="1106" spans="1:30" s="211" customFormat="1" x14ac:dyDescent="0.25">
      <c r="A1106" s="211" t="s">
        <v>161</v>
      </c>
      <c r="B1106" s="211">
        <v>136</v>
      </c>
      <c r="C1106" s="211" t="s">
        <v>273</v>
      </c>
      <c r="D1106" s="211">
        <v>58682</v>
      </c>
      <c r="E1106" s="211">
        <v>1020</v>
      </c>
      <c r="F1106" s="211">
        <v>1122</v>
      </c>
      <c r="G1106" s="211">
        <v>1004</v>
      </c>
      <c r="I1106" s="211" t="s">
        <v>4576</v>
      </c>
      <c r="J1106" s="212" t="s">
        <v>841</v>
      </c>
      <c r="K1106" s="211" t="s">
        <v>355</v>
      </c>
      <c r="L1106" s="211" t="s">
        <v>4601</v>
      </c>
      <c r="AD1106" s="213"/>
    </row>
    <row r="1107" spans="1:30" s="211" customFormat="1" x14ac:dyDescent="0.25">
      <c r="A1107" s="211" t="s">
        <v>161</v>
      </c>
      <c r="B1107" s="211">
        <v>136</v>
      </c>
      <c r="C1107" s="211" t="s">
        <v>273</v>
      </c>
      <c r="D1107" s="211">
        <v>191962941</v>
      </c>
      <c r="E1107" s="211">
        <v>1020</v>
      </c>
      <c r="F1107" s="211">
        <v>1122</v>
      </c>
      <c r="G1107" s="211">
        <v>1004</v>
      </c>
      <c r="I1107" s="211" t="s">
        <v>5206</v>
      </c>
      <c r="J1107" s="212" t="s">
        <v>841</v>
      </c>
      <c r="K1107" s="211" t="s">
        <v>353</v>
      </c>
      <c r="L1107" s="211" t="s">
        <v>5336</v>
      </c>
      <c r="AD1107" s="213"/>
    </row>
    <row r="1108" spans="1:30" s="211" customFormat="1" x14ac:dyDescent="0.25">
      <c r="A1108" s="211" t="s">
        <v>161</v>
      </c>
      <c r="B1108" s="211">
        <v>136</v>
      </c>
      <c r="C1108" s="211" t="s">
        <v>273</v>
      </c>
      <c r="D1108" s="211">
        <v>192020283</v>
      </c>
      <c r="E1108" s="211">
        <v>1060</v>
      </c>
      <c r="F1108" s="211">
        <v>1242</v>
      </c>
      <c r="G1108" s="211">
        <v>1004</v>
      </c>
      <c r="I1108" s="211" t="s">
        <v>4765</v>
      </c>
      <c r="J1108" s="212" t="s">
        <v>841</v>
      </c>
      <c r="K1108" s="211" t="s">
        <v>353</v>
      </c>
      <c r="L1108" s="211" t="s">
        <v>4779</v>
      </c>
      <c r="AD1108" s="213"/>
    </row>
    <row r="1109" spans="1:30" s="211" customFormat="1" x14ac:dyDescent="0.25">
      <c r="A1109" s="211" t="s">
        <v>161</v>
      </c>
      <c r="B1109" s="211">
        <v>136</v>
      </c>
      <c r="C1109" s="211" t="s">
        <v>273</v>
      </c>
      <c r="D1109" s="211">
        <v>192021310</v>
      </c>
      <c r="E1109" s="211">
        <v>1060</v>
      </c>
      <c r="F1109" s="211">
        <v>1274</v>
      </c>
      <c r="G1109" s="211">
        <v>1004</v>
      </c>
      <c r="I1109" s="211" t="s">
        <v>4820</v>
      </c>
      <c r="J1109" s="212" t="s">
        <v>841</v>
      </c>
      <c r="K1109" s="211" t="s">
        <v>353</v>
      </c>
      <c r="L1109" s="211" t="s">
        <v>4843</v>
      </c>
      <c r="AD1109" s="213"/>
    </row>
    <row r="1110" spans="1:30" s="211" customFormat="1" x14ac:dyDescent="0.25">
      <c r="A1110" s="211" t="s">
        <v>161</v>
      </c>
      <c r="B1110" s="211">
        <v>136</v>
      </c>
      <c r="C1110" s="211" t="s">
        <v>273</v>
      </c>
      <c r="D1110" s="211">
        <v>192048106</v>
      </c>
      <c r="E1110" s="211">
        <v>1080</v>
      </c>
      <c r="F1110" s="211">
        <v>1242</v>
      </c>
      <c r="G1110" s="211">
        <v>1004</v>
      </c>
      <c r="I1110" s="211" t="s">
        <v>6302</v>
      </c>
      <c r="J1110" s="212" t="s">
        <v>841</v>
      </c>
      <c r="K1110" s="211" t="s">
        <v>353</v>
      </c>
      <c r="L1110" s="211" t="s">
        <v>6337</v>
      </c>
      <c r="AD1110" s="213"/>
    </row>
    <row r="1111" spans="1:30" s="211" customFormat="1" x14ac:dyDescent="0.25">
      <c r="A1111" s="211" t="s">
        <v>161</v>
      </c>
      <c r="B1111" s="211">
        <v>136</v>
      </c>
      <c r="C1111" s="211" t="s">
        <v>273</v>
      </c>
      <c r="D1111" s="211">
        <v>210225527</v>
      </c>
      <c r="E1111" s="211">
        <v>1020</v>
      </c>
      <c r="F1111" s="211">
        <v>1122</v>
      </c>
      <c r="G1111" s="211">
        <v>1004</v>
      </c>
      <c r="I1111" s="211" t="s">
        <v>5037</v>
      </c>
      <c r="J1111" s="212" t="s">
        <v>841</v>
      </c>
      <c r="K1111" s="211" t="s">
        <v>353</v>
      </c>
      <c r="L1111" s="211" t="s">
        <v>5108</v>
      </c>
      <c r="AD1111" s="213"/>
    </row>
    <row r="1112" spans="1:30" s="211" customFormat="1" x14ac:dyDescent="0.25">
      <c r="A1112" s="211" t="s">
        <v>161</v>
      </c>
      <c r="B1112" s="211">
        <v>136</v>
      </c>
      <c r="C1112" s="211" t="s">
        <v>273</v>
      </c>
      <c r="D1112" s="211">
        <v>210237530</v>
      </c>
      <c r="E1112" s="211">
        <v>1060</v>
      </c>
      <c r="F1112" s="211">
        <v>1110</v>
      </c>
      <c r="G1112" s="211">
        <v>1004</v>
      </c>
      <c r="I1112" s="211" t="s">
        <v>4577</v>
      </c>
      <c r="J1112" s="212" t="s">
        <v>841</v>
      </c>
      <c r="K1112" s="211" t="s">
        <v>355</v>
      </c>
      <c r="L1112" s="211" t="s">
        <v>4600</v>
      </c>
      <c r="AD1112" s="213"/>
    </row>
    <row r="1113" spans="1:30" s="211" customFormat="1" x14ac:dyDescent="0.25">
      <c r="A1113" s="211" t="s">
        <v>161</v>
      </c>
      <c r="B1113" s="211">
        <v>136</v>
      </c>
      <c r="C1113" s="211" t="s">
        <v>273</v>
      </c>
      <c r="D1113" s="211">
        <v>210237572</v>
      </c>
      <c r="E1113" s="211">
        <v>1060</v>
      </c>
      <c r="F1113" s="211">
        <v>1274</v>
      </c>
      <c r="G1113" s="211">
        <v>1004</v>
      </c>
      <c r="I1113" s="211" t="s">
        <v>6758</v>
      </c>
      <c r="J1113" s="212" t="s">
        <v>841</v>
      </c>
      <c r="K1113" s="211" t="s">
        <v>353</v>
      </c>
      <c r="L1113" s="211" t="s">
        <v>6809</v>
      </c>
      <c r="AD1113" s="213"/>
    </row>
    <row r="1114" spans="1:30" s="211" customFormat="1" x14ac:dyDescent="0.25">
      <c r="A1114" s="211" t="s">
        <v>161</v>
      </c>
      <c r="B1114" s="211">
        <v>136</v>
      </c>
      <c r="C1114" s="211" t="s">
        <v>273</v>
      </c>
      <c r="D1114" s="211">
        <v>210237625</v>
      </c>
      <c r="E1114" s="211">
        <v>1060</v>
      </c>
      <c r="F1114" s="211">
        <v>1274</v>
      </c>
      <c r="G1114" s="211">
        <v>1004</v>
      </c>
      <c r="I1114" s="211" t="s">
        <v>3365</v>
      </c>
      <c r="J1114" s="212" t="s">
        <v>841</v>
      </c>
      <c r="K1114" s="211" t="s">
        <v>353</v>
      </c>
      <c r="L1114" s="211" t="s">
        <v>3447</v>
      </c>
      <c r="AD1114" s="213"/>
    </row>
    <row r="1115" spans="1:30" s="211" customFormat="1" x14ac:dyDescent="0.25">
      <c r="A1115" s="211" t="s">
        <v>161</v>
      </c>
      <c r="B1115" s="211">
        <v>136</v>
      </c>
      <c r="C1115" s="211" t="s">
        <v>273</v>
      </c>
      <c r="D1115" s="211">
        <v>210237780</v>
      </c>
      <c r="E1115" s="211">
        <v>1060</v>
      </c>
      <c r="F1115" s="211">
        <v>1271</v>
      </c>
      <c r="G1115" s="211">
        <v>1004</v>
      </c>
      <c r="I1115" s="211" t="s">
        <v>5349</v>
      </c>
      <c r="J1115" s="212" t="s">
        <v>841</v>
      </c>
      <c r="K1115" s="211" t="s">
        <v>353</v>
      </c>
      <c r="L1115" s="211" t="s">
        <v>5366</v>
      </c>
      <c r="AD1115" s="213"/>
    </row>
    <row r="1116" spans="1:30" s="211" customFormat="1" x14ac:dyDescent="0.25">
      <c r="A1116" s="211" t="s">
        <v>161</v>
      </c>
      <c r="B1116" s="211">
        <v>136</v>
      </c>
      <c r="C1116" s="211" t="s">
        <v>273</v>
      </c>
      <c r="D1116" s="211">
        <v>210237902</v>
      </c>
      <c r="E1116" s="211">
        <v>1060</v>
      </c>
      <c r="F1116" s="211">
        <v>1271</v>
      </c>
      <c r="G1116" s="211">
        <v>1004</v>
      </c>
      <c r="I1116" s="211" t="s">
        <v>4264</v>
      </c>
      <c r="J1116" s="212" t="s">
        <v>841</v>
      </c>
      <c r="K1116" s="211" t="s">
        <v>353</v>
      </c>
      <c r="L1116" s="211" t="s">
        <v>4275</v>
      </c>
      <c r="AD1116" s="213"/>
    </row>
    <row r="1117" spans="1:30" s="211" customFormat="1" x14ac:dyDescent="0.25">
      <c r="A1117" s="211" t="s">
        <v>161</v>
      </c>
      <c r="B1117" s="211">
        <v>136</v>
      </c>
      <c r="C1117" s="211" t="s">
        <v>273</v>
      </c>
      <c r="D1117" s="211">
        <v>210283700</v>
      </c>
      <c r="E1117" s="211">
        <v>1020</v>
      </c>
      <c r="F1117" s="211">
        <v>1122</v>
      </c>
      <c r="G1117" s="211">
        <v>1003</v>
      </c>
      <c r="I1117" s="211" t="s">
        <v>5207</v>
      </c>
      <c r="J1117" s="212" t="s">
        <v>841</v>
      </c>
      <c r="K1117" s="211" t="s">
        <v>353</v>
      </c>
      <c r="L1117" s="211" t="s">
        <v>5231</v>
      </c>
      <c r="AD1117" s="213"/>
    </row>
    <row r="1118" spans="1:30" s="211" customFormat="1" x14ac:dyDescent="0.25">
      <c r="A1118" s="211" t="s">
        <v>161</v>
      </c>
      <c r="B1118" s="211">
        <v>137</v>
      </c>
      <c r="C1118" s="211" t="s">
        <v>274</v>
      </c>
      <c r="D1118" s="211">
        <v>59248</v>
      </c>
      <c r="E1118" s="211">
        <v>1020</v>
      </c>
      <c r="F1118" s="211">
        <v>1110</v>
      </c>
      <c r="G1118" s="211">
        <v>1004</v>
      </c>
      <c r="I1118" s="211" t="s">
        <v>2854</v>
      </c>
      <c r="J1118" s="212" t="s">
        <v>841</v>
      </c>
      <c r="K1118" s="211" t="s">
        <v>353</v>
      </c>
      <c r="L1118" s="211" t="s">
        <v>3068</v>
      </c>
      <c r="AD1118" s="213"/>
    </row>
    <row r="1119" spans="1:30" s="211" customFormat="1" x14ac:dyDescent="0.25">
      <c r="A1119" s="211" t="s">
        <v>161</v>
      </c>
      <c r="B1119" s="211">
        <v>137</v>
      </c>
      <c r="C1119" s="211" t="s">
        <v>274</v>
      </c>
      <c r="D1119" s="211">
        <v>191975535</v>
      </c>
      <c r="E1119" s="211">
        <v>1020</v>
      </c>
      <c r="F1119" s="211">
        <v>1121</v>
      </c>
      <c r="G1119" s="211">
        <v>1003</v>
      </c>
      <c r="I1119" s="211" t="s">
        <v>4706</v>
      </c>
      <c r="J1119" s="212" t="s">
        <v>841</v>
      </c>
      <c r="K1119" s="211" t="s">
        <v>355</v>
      </c>
      <c r="L1119" s="211" t="s">
        <v>4723</v>
      </c>
      <c r="AD1119" s="213"/>
    </row>
    <row r="1120" spans="1:30" s="211" customFormat="1" x14ac:dyDescent="0.25">
      <c r="A1120" s="211" t="s">
        <v>161</v>
      </c>
      <c r="B1120" s="211">
        <v>137</v>
      </c>
      <c r="C1120" s="211" t="s">
        <v>274</v>
      </c>
      <c r="D1120" s="211">
        <v>191975536</v>
      </c>
      <c r="E1120" s="211">
        <v>1020</v>
      </c>
      <c r="F1120" s="211">
        <v>1121</v>
      </c>
      <c r="G1120" s="211">
        <v>1003</v>
      </c>
      <c r="I1120" s="211" t="s">
        <v>4706</v>
      </c>
      <c r="J1120" s="212" t="s">
        <v>841</v>
      </c>
      <c r="K1120" s="211" t="s">
        <v>355</v>
      </c>
      <c r="L1120" s="211" t="s">
        <v>4724</v>
      </c>
      <c r="AD1120" s="213"/>
    </row>
    <row r="1121" spans="1:30" s="211" customFormat="1" x14ac:dyDescent="0.25">
      <c r="A1121" s="211" t="s">
        <v>161</v>
      </c>
      <c r="B1121" s="211">
        <v>137</v>
      </c>
      <c r="C1121" s="211" t="s">
        <v>274</v>
      </c>
      <c r="D1121" s="211">
        <v>191975546</v>
      </c>
      <c r="E1121" s="211">
        <v>1020</v>
      </c>
      <c r="F1121" s="211">
        <v>1121</v>
      </c>
      <c r="G1121" s="211">
        <v>1003</v>
      </c>
      <c r="I1121" s="211" t="s">
        <v>2855</v>
      </c>
      <c r="J1121" s="212" t="s">
        <v>841</v>
      </c>
      <c r="K1121" s="211" t="s">
        <v>355</v>
      </c>
      <c r="L1121" s="211" t="s">
        <v>4725</v>
      </c>
      <c r="AD1121" s="213"/>
    </row>
    <row r="1122" spans="1:30" s="211" customFormat="1" x14ac:dyDescent="0.25">
      <c r="A1122" s="211" t="s">
        <v>161</v>
      </c>
      <c r="B1122" s="211">
        <v>137</v>
      </c>
      <c r="C1122" s="211" t="s">
        <v>274</v>
      </c>
      <c r="D1122" s="211">
        <v>191975548</v>
      </c>
      <c r="E1122" s="211">
        <v>1020</v>
      </c>
      <c r="F1122" s="211">
        <v>1121</v>
      </c>
      <c r="G1122" s="211">
        <v>1004</v>
      </c>
      <c r="I1122" s="211" t="s">
        <v>2855</v>
      </c>
      <c r="J1122" s="212" t="s">
        <v>841</v>
      </c>
      <c r="K1122" s="211" t="s">
        <v>355</v>
      </c>
      <c r="L1122" s="211" t="s">
        <v>4726</v>
      </c>
      <c r="AD1122" s="213"/>
    </row>
    <row r="1123" spans="1:30" s="211" customFormat="1" x14ac:dyDescent="0.25">
      <c r="A1123" s="211" t="s">
        <v>161</v>
      </c>
      <c r="B1123" s="211">
        <v>137</v>
      </c>
      <c r="C1123" s="211" t="s">
        <v>274</v>
      </c>
      <c r="D1123" s="211">
        <v>191977217</v>
      </c>
      <c r="E1123" s="211">
        <v>1020</v>
      </c>
      <c r="F1123" s="211">
        <v>1110</v>
      </c>
      <c r="G1123" s="211">
        <v>1004</v>
      </c>
      <c r="I1123" s="211" t="s">
        <v>2856</v>
      </c>
      <c r="J1123" s="212" t="s">
        <v>841</v>
      </c>
      <c r="K1123" s="211" t="s">
        <v>355</v>
      </c>
      <c r="L1123" s="211" t="s">
        <v>3999</v>
      </c>
      <c r="AD1123" s="213"/>
    </row>
    <row r="1124" spans="1:30" s="211" customFormat="1" x14ac:dyDescent="0.25">
      <c r="A1124" s="211" t="s">
        <v>161</v>
      </c>
      <c r="B1124" s="211">
        <v>137</v>
      </c>
      <c r="C1124" s="211" t="s">
        <v>274</v>
      </c>
      <c r="D1124" s="211">
        <v>191977218</v>
      </c>
      <c r="E1124" s="211">
        <v>1020</v>
      </c>
      <c r="F1124" s="211">
        <v>1110</v>
      </c>
      <c r="G1124" s="211">
        <v>1004</v>
      </c>
      <c r="I1124" s="211" t="s">
        <v>2856</v>
      </c>
      <c r="J1124" s="212" t="s">
        <v>841</v>
      </c>
      <c r="K1124" s="211" t="s">
        <v>355</v>
      </c>
      <c r="L1124" s="211" t="s">
        <v>4000</v>
      </c>
      <c r="AD1124" s="213"/>
    </row>
    <row r="1125" spans="1:30" s="211" customFormat="1" x14ac:dyDescent="0.25">
      <c r="A1125" s="211" t="s">
        <v>161</v>
      </c>
      <c r="B1125" s="211">
        <v>137</v>
      </c>
      <c r="C1125" s="211" t="s">
        <v>274</v>
      </c>
      <c r="D1125" s="211">
        <v>191977219</v>
      </c>
      <c r="E1125" s="211">
        <v>1020</v>
      </c>
      <c r="F1125" s="211">
        <v>1110</v>
      </c>
      <c r="G1125" s="211">
        <v>1004</v>
      </c>
      <c r="I1125" s="211" t="s">
        <v>2856</v>
      </c>
      <c r="J1125" s="212" t="s">
        <v>841</v>
      </c>
      <c r="K1125" s="211" t="s">
        <v>355</v>
      </c>
      <c r="L1125" s="211" t="s">
        <v>4001</v>
      </c>
      <c r="AD1125" s="213"/>
    </row>
    <row r="1126" spans="1:30" s="211" customFormat="1" x14ac:dyDescent="0.25">
      <c r="A1126" s="211" t="s">
        <v>161</v>
      </c>
      <c r="B1126" s="211">
        <v>137</v>
      </c>
      <c r="C1126" s="211" t="s">
        <v>274</v>
      </c>
      <c r="D1126" s="211">
        <v>191977220</v>
      </c>
      <c r="E1126" s="211">
        <v>1020</v>
      </c>
      <c r="F1126" s="211">
        <v>1110</v>
      </c>
      <c r="G1126" s="211">
        <v>1004</v>
      </c>
      <c r="I1126" s="211" t="s">
        <v>2856</v>
      </c>
      <c r="J1126" s="212" t="s">
        <v>841</v>
      </c>
      <c r="K1126" s="211" t="s">
        <v>355</v>
      </c>
      <c r="L1126" s="211" t="s">
        <v>4002</v>
      </c>
      <c r="AD1126" s="213"/>
    </row>
    <row r="1127" spans="1:30" s="211" customFormat="1" x14ac:dyDescent="0.25">
      <c r="A1127" s="211" t="s">
        <v>161</v>
      </c>
      <c r="B1127" s="211">
        <v>137</v>
      </c>
      <c r="C1127" s="211" t="s">
        <v>274</v>
      </c>
      <c r="D1127" s="211">
        <v>191977221</v>
      </c>
      <c r="E1127" s="211">
        <v>1020</v>
      </c>
      <c r="F1127" s="211">
        <v>1110</v>
      </c>
      <c r="G1127" s="211">
        <v>1004</v>
      </c>
      <c r="I1127" s="211" t="s">
        <v>2856</v>
      </c>
      <c r="J1127" s="212" t="s">
        <v>841</v>
      </c>
      <c r="K1127" s="211" t="s">
        <v>355</v>
      </c>
      <c r="L1127" s="211" t="s">
        <v>4003</v>
      </c>
      <c r="AD1127" s="213"/>
    </row>
    <row r="1128" spans="1:30" s="211" customFormat="1" x14ac:dyDescent="0.25">
      <c r="A1128" s="211" t="s">
        <v>161</v>
      </c>
      <c r="B1128" s="211">
        <v>137</v>
      </c>
      <c r="C1128" s="211" t="s">
        <v>274</v>
      </c>
      <c r="D1128" s="211">
        <v>191977226</v>
      </c>
      <c r="E1128" s="211">
        <v>1080</v>
      </c>
      <c r="F1128" s="211">
        <v>1110</v>
      </c>
      <c r="G1128" s="211">
        <v>1004</v>
      </c>
      <c r="I1128" s="211" t="s">
        <v>2856</v>
      </c>
      <c r="J1128" s="212" t="s">
        <v>841</v>
      </c>
      <c r="K1128" s="211" t="s">
        <v>355</v>
      </c>
      <c r="L1128" s="211" t="s">
        <v>5686</v>
      </c>
      <c r="AD1128" s="213"/>
    </row>
    <row r="1129" spans="1:30" s="211" customFormat="1" x14ac:dyDescent="0.25">
      <c r="A1129" s="211" t="s">
        <v>161</v>
      </c>
      <c r="B1129" s="211">
        <v>137</v>
      </c>
      <c r="C1129" s="211" t="s">
        <v>274</v>
      </c>
      <c r="D1129" s="211">
        <v>192003397</v>
      </c>
      <c r="E1129" s="211">
        <v>1020</v>
      </c>
      <c r="F1129" s="211">
        <v>1122</v>
      </c>
      <c r="G1129" s="211">
        <v>1004</v>
      </c>
      <c r="I1129" s="211" t="s">
        <v>4432</v>
      </c>
      <c r="J1129" s="212" t="s">
        <v>841</v>
      </c>
      <c r="K1129" s="211" t="s">
        <v>353</v>
      </c>
      <c r="L1129" s="211" t="s">
        <v>4446</v>
      </c>
      <c r="AD1129" s="213"/>
    </row>
    <row r="1130" spans="1:30" s="211" customFormat="1" x14ac:dyDescent="0.25">
      <c r="A1130" s="211" t="s">
        <v>161</v>
      </c>
      <c r="B1130" s="211">
        <v>137</v>
      </c>
      <c r="C1130" s="211" t="s">
        <v>274</v>
      </c>
      <c r="D1130" s="211">
        <v>192015486</v>
      </c>
      <c r="E1130" s="211">
        <v>1020</v>
      </c>
      <c r="F1130" s="211">
        <v>1122</v>
      </c>
      <c r="G1130" s="211">
        <v>1003</v>
      </c>
      <c r="I1130" s="211" t="s">
        <v>6140</v>
      </c>
      <c r="J1130" s="212" t="s">
        <v>841</v>
      </c>
      <c r="K1130" s="211" t="s">
        <v>353</v>
      </c>
      <c r="L1130" s="211" t="s">
        <v>6164</v>
      </c>
      <c r="AD1130" s="213"/>
    </row>
    <row r="1131" spans="1:30" s="211" customFormat="1" x14ac:dyDescent="0.25">
      <c r="A1131" s="211" t="s">
        <v>161</v>
      </c>
      <c r="B1131" s="211">
        <v>137</v>
      </c>
      <c r="C1131" s="211" t="s">
        <v>274</v>
      </c>
      <c r="D1131" s="211">
        <v>192026003</v>
      </c>
      <c r="E1131" s="211">
        <v>1060</v>
      </c>
      <c r="F1131" s="211">
        <v>1242</v>
      </c>
      <c r="G1131" s="211">
        <v>1003</v>
      </c>
      <c r="I1131" s="211" t="s">
        <v>5305</v>
      </c>
      <c r="J1131" s="212" t="s">
        <v>841</v>
      </c>
      <c r="K1131" s="211" t="s">
        <v>842</v>
      </c>
      <c r="L1131" s="211" t="s">
        <v>5317</v>
      </c>
      <c r="AD1131" s="213"/>
    </row>
    <row r="1132" spans="1:30" s="211" customFormat="1" x14ac:dyDescent="0.25">
      <c r="A1132" s="211" t="s">
        <v>161</v>
      </c>
      <c r="B1132" s="211">
        <v>137</v>
      </c>
      <c r="C1132" s="211" t="s">
        <v>274</v>
      </c>
      <c r="D1132" s="211">
        <v>210198849</v>
      </c>
      <c r="E1132" s="211">
        <v>1060</v>
      </c>
      <c r="F1132" s="211">
        <v>1252</v>
      </c>
      <c r="G1132" s="211">
        <v>1004</v>
      </c>
      <c r="I1132" s="211" t="s">
        <v>2857</v>
      </c>
      <c r="J1132" s="212" t="s">
        <v>841</v>
      </c>
      <c r="K1132" s="211" t="s">
        <v>353</v>
      </c>
      <c r="L1132" s="211" t="s">
        <v>3069</v>
      </c>
      <c r="AD1132" s="213"/>
    </row>
    <row r="1133" spans="1:30" s="211" customFormat="1" x14ac:dyDescent="0.25">
      <c r="A1133" s="211" t="s">
        <v>161</v>
      </c>
      <c r="B1133" s="211">
        <v>137</v>
      </c>
      <c r="C1133" s="211" t="s">
        <v>274</v>
      </c>
      <c r="D1133" s="211">
        <v>210218821</v>
      </c>
      <c r="E1133" s="211">
        <v>1060</v>
      </c>
      <c r="F1133" s="211">
        <v>1274</v>
      </c>
      <c r="G1133" s="211">
        <v>1004</v>
      </c>
      <c r="I1133" s="211" t="s">
        <v>2858</v>
      </c>
      <c r="J1133" s="212" t="s">
        <v>841</v>
      </c>
      <c r="K1133" s="211" t="s">
        <v>353</v>
      </c>
      <c r="L1133" s="211" t="s">
        <v>3070</v>
      </c>
      <c r="AD1133" s="213"/>
    </row>
    <row r="1134" spans="1:30" s="211" customFormat="1" x14ac:dyDescent="0.25">
      <c r="A1134" s="211" t="s">
        <v>161</v>
      </c>
      <c r="B1134" s="211">
        <v>137</v>
      </c>
      <c r="C1134" s="211" t="s">
        <v>274</v>
      </c>
      <c r="D1134" s="211">
        <v>210218952</v>
      </c>
      <c r="E1134" s="211">
        <v>1060</v>
      </c>
      <c r="F1134" s="211">
        <v>1274</v>
      </c>
      <c r="G1134" s="211">
        <v>1004</v>
      </c>
      <c r="I1134" s="211" t="s">
        <v>2859</v>
      </c>
      <c r="J1134" s="212" t="s">
        <v>841</v>
      </c>
      <c r="K1134" s="211" t="s">
        <v>842</v>
      </c>
      <c r="L1134" s="211" t="s">
        <v>3220</v>
      </c>
      <c r="AD1134" s="213"/>
    </row>
    <row r="1135" spans="1:30" s="211" customFormat="1" x14ac:dyDescent="0.25">
      <c r="A1135" s="211" t="s">
        <v>161</v>
      </c>
      <c r="B1135" s="211">
        <v>137</v>
      </c>
      <c r="C1135" s="211" t="s">
        <v>274</v>
      </c>
      <c r="D1135" s="211">
        <v>210219037</v>
      </c>
      <c r="E1135" s="211">
        <v>1060</v>
      </c>
      <c r="F1135" s="211">
        <v>1242</v>
      </c>
      <c r="G1135" s="211">
        <v>1004</v>
      </c>
      <c r="I1135" s="211" t="s">
        <v>2858</v>
      </c>
      <c r="J1135" s="212" t="s">
        <v>841</v>
      </c>
      <c r="K1135" s="211" t="s">
        <v>353</v>
      </c>
      <c r="L1135" s="211" t="s">
        <v>3071</v>
      </c>
      <c r="AD1135" s="213"/>
    </row>
    <row r="1136" spans="1:30" s="211" customFormat="1" x14ac:dyDescent="0.25">
      <c r="A1136" s="211" t="s">
        <v>161</v>
      </c>
      <c r="B1136" s="211">
        <v>137</v>
      </c>
      <c r="C1136" s="211" t="s">
        <v>274</v>
      </c>
      <c r="D1136" s="211">
        <v>210219053</v>
      </c>
      <c r="E1136" s="211">
        <v>1060</v>
      </c>
      <c r="F1136" s="211">
        <v>1274</v>
      </c>
      <c r="G1136" s="211">
        <v>1004</v>
      </c>
      <c r="I1136" s="211" t="s">
        <v>2860</v>
      </c>
      <c r="J1136" s="212" t="s">
        <v>841</v>
      </c>
      <c r="K1136" s="211" t="s">
        <v>842</v>
      </c>
      <c r="L1136" s="211" t="s">
        <v>3221</v>
      </c>
      <c r="AD1136" s="213"/>
    </row>
    <row r="1137" spans="1:30" s="211" customFormat="1" x14ac:dyDescent="0.25">
      <c r="A1137" s="211" t="s">
        <v>161</v>
      </c>
      <c r="B1137" s="211">
        <v>137</v>
      </c>
      <c r="C1137" s="211" t="s">
        <v>274</v>
      </c>
      <c r="D1137" s="211">
        <v>210219080</v>
      </c>
      <c r="E1137" s="211">
        <v>1060</v>
      </c>
      <c r="F1137" s="211">
        <v>1274</v>
      </c>
      <c r="G1137" s="211">
        <v>1004</v>
      </c>
      <c r="I1137" s="211" t="s">
        <v>2861</v>
      </c>
      <c r="J1137" s="212" t="s">
        <v>841</v>
      </c>
      <c r="K1137" s="211" t="s">
        <v>353</v>
      </c>
      <c r="L1137" s="211" t="s">
        <v>3072</v>
      </c>
      <c r="AD1137" s="213"/>
    </row>
    <row r="1138" spans="1:30" s="211" customFormat="1" x14ac:dyDescent="0.25">
      <c r="A1138" s="211" t="s">
        <v>161</v>
      </c>
      <c r="B1138" s="211">
        <v>137</v>
      </c>
      <c r="C1138" s="211" t="s">
        <v>274</v>
      </c>
      <c r="D1138" s="211">
        <v>210219111</v>
      </c>
      <c r="E1138" s="211">
        <v>1060</v>
      </c>
      <c r="F1138" s="211">
        <v>1274</v>
      </c>
      <c r="G1138" s="211">
        <v>1004</v>
      </c>
      <c r="I1138" s="211" t="s">
        <v>2862</v>
      </c>
      <c r="J1138" s="212" t="s">
        <v>841</v>
      </c>
      <c r="K1138" s="211" t="s">
        <v>353</v>
      </c>
      <c r="L1138" s="211" t="s">
        <v>3073</v>
      </c>
      <c r="AD1138" s="213"/>
    </row>
    <row r="1139" spans="1:30" s="211" customFormat="1" x14ac:dyDescent="0.25">
      <c r="A1139" s="211" t="s">
        <v>161</v>
      </c>
      <c r="B1139" s="211">
        <v>137</v>
      </c>
      <c r="C1139" s="211" t="s">
        <v>274</v>
      </c>
      <c r="D1139" s="211">
        <v>210219139</v>
      </c>
      <c r="E1139" s="211">
        <v>1060</v>
      </c>
      <c r="F1139" s="211">
        <v>1274</v>
      </c>
      <c r="G1139" s="211">
        <v>1004</v>
      </c>
      <c r="I1139" s="211" t="s">
        <v>2863</v>
      </c>
      <c r="J1139" s="212" t="s">
        <v>841</v>
      </c>
      <c r="K1139" s="211" t="s">
        <v>353</v>
      </c>
      <c r="L1139" s="211" t="s">
        <v>3074</v>
      </c>
      <c r="AD1139" s="213"/>
    </row>
    <row r="1140" spans="1:30" s="211" customFormat="1" x14ac:dyDescent="0.25">
      <c r="A1140" s="211" t="s">
        <v>161</v>
      </c>
      <c r="B1140" s="211">
        <v>137</v>
      </c>
      <c r="C1140" s="211" t="s">
        <v>274</v>
      </c>
      <c r="D1140" s="211">
        <v>210219141</v>
      </c>
      <c r="E1140" s="211">
        <v>1060</v>
      </c>
      <c r="F1140" s="211">
        <v>1242</v>
      </c>
      <c r="G1140" s="211">
        <v>1004</v>
      </c>
      <c r="I1140" s="211" t="s">
        <v>2864</v>
      </c>
      <c r="J1140" s="212" t="s">
        <v>841</v>
      </c>
      <c r="K1140" s="211" t="s">
        <v>842</v>
      </c>
      <c r="L1140" s="211" t="s">
        <v>3222</v>
      </c>
      <c r="AD1140" s="213"/>
    </row>
    <row r="1141" spans="1:30" s="211" customFormat="1" x14ac:dyDescent="0.25">
      <c r="A1141" s="211" t="s">
        <v>161</v>
      </c>
      <c r="B1141" s="211">
        <v>137</v>
      </c>
      <c r="C1141" s="211" t="s">
        <v>274</v>
      </c>
      <c r="D1141" s="211">
        <v>210289415</v>
      </c>
      <c r="E1141" s="211">
        <v>1060</v>
      </c>
      <c r="F1141" s="211">
        <v>1274</v>
      </c>
      <c r="G1141" s="211">
        <v>1004</v>
      </c>
      <c r="I1141" s="211" t="s">
        <v>2865</v>
      </c>
      <c r="J1141" s="212" t="s">
        <v>841</v>
      </c>
      <c r="K1141" s="211" t="s">
        <v>353</v>
      </c>
      <c r="L1141" s="211" t="s">
        <v>3075</v>
      </c>
      <c r="AD1141" s="213"/>
    </row>
    <row r="1142" spans="1:30" s="211" customFormat="1" x14ac:dyDescent="0.25">
      <c r="A1142" s="211" t="s">
        <v>161</v>
      </c>
      <c r="B1142" s="211">
        <v>137</v>
      </c>
      <c r="C1142" s="211" t="s">
        <v>274</v>
      </c>
      <c r="D1142" s="211">
        <v>210289465</v>
      </c>
      <c r="E1142" s="211">
        <v>1060</v>
      </c>
      <c r="F1142" s="211">
        <v>1274</v>
      </c>
      <c r="G1142" s="211">
        <v>1004</v>
      </c>
      <c r="I1142" s="211" t="s">
        <v>2866</v>
      </c>
      <c r="J1142" s="212" t="s">
        <v>841</v>
      </c>
      <c r="K1142" s="211" t="s">
        <v>353</v>
      </c>
      <c r="L1142" s="211" t="s">
        <v>3076</v>
      </c>
      <c r="AD1142" s="213"/>
    </row>
    <row r="1143" spans="1:30" s="211" customFormat="1" x14ac:dyDescent="0.25">
      <c r="A1143" s="211" t="s">
        <v>161</v>
      </c>
      <c r="B1143" s="211">
        <v>137</v>
      </c>
      <c r="C1143" s="211" t="s">
        <v>274</v>
      </c>
      <c r="D1143" s="211">
        <v>210298688</v>
      </c>
      <c r="E1143" s="211">
        <v>1060</v>
      </c>
      <c r="F1143" s="211">
        <v>1242</v>
      </c>
      <c r="G1143" s="211">
        <v>1004</v>
      </c>
      <c r="I1143" s="211" t="s">
        <v>2867</v>
      </c>
      <c r="J1143" s="212" t="s">
        <v>841</v>
      </c>
      <c r="K1143" s="211" t="s">
        <v>353</v>
      </c>
      <c r="L1143" s="211" t="s">
        <v>3077</v>
      </c>
      <c r="AD1143" s="213"/>
    </row>
    <row r="1144" spans="1:30" s="211" customFormat="1" x14ac:dyDescent="0.25">
      <c r="A1144" s="211" t="s">
        <v>161</v>
      </c>
      <c r="B1144" s="211">
        <v>138</v>
      </c>
      <c r="C1144" s="211" t="s">
        <v>275</v>
      </c>
      <c r="D1144" s="211">
        <v>59841</v>
      </c>
      <c r="E1144" s="211">
        <v>1040</v>
      </c>
      <c r="F1144" s="211">
        <v>1251</v>
      </c>
      <c r="G1144" s="211">
        <v>1004</v>
      </c>
      <c r="I1144" s="211" t="s">
        <v>6303</v>
      </c>
      <c r="J1144" s="212" t="s">
        <v>841</v>
      </c>
      <c r="K1144" s="211" t="s">
        <v>355</v>
      </c>
      <c r="L1144" s="211" t="s">
        <v>6324</v>
      </c>
      <c r="AD1144" s="213"/>
    </row>
    <row r="1145" spans="1:30" s="211" customFormat="1" x14ac:dyDescent="0.25">
      <c r="A1145" s="211" t="s">
        <v>161</v>
      </c>
      <c r="B1145" s="211">
        <v>138</v>
      </c>
      <c r="C1145" s="211" t="s">
        <v>275</v>
      </c>
      <c r="D1145" s="211">
        <v>60065</v>
      </c>
      <c r="E1145" s="211">
        <v>1020</v>
      </c>
      <c r="F1145" s="211">
        <v>1110</v>
      </c>
      <c r="G1145" s="211">
        <v>1004</v>
      </c>
      <c r="I1145" s="211" t="s">
        <v>6304</v>
      </c>
      <c r="J1145" s="212" t="s">
        <v>841</v>
      </c>
      <c r="K1145" s="211" t="s">
        <v>355</v>
      </c>
      <c r="L1145" s="211" t="s">
        <v>6325</v>
      </c>
      <c r="AD1145" s="213"/>
    </row>
    <row r="1146" spans="1:30" s="211" customFormat="1" x14ac:dyDescent="0.25">
      <c r="A1146" s="211" t="s">
        <v>161</v>
      </c>
      <c r="B1146" s="211">
        <v>138</v>
      </c>
      <c r="C1146" s="211" t="s">
        <v>275</v>
      </c>
      <c r="D1146" s="211">
        <v>60066</v>
      </c>
      <c r="E1146" s="211">
        <v>1020</v>
      </c>
      <c r="F1146" s="211">
        <v>1110</v>
      </c>
      <c r="G1146" s="211">
        <v>1004</v>
      </c>
      <c r="I1146" s="211" t="s">
        <v>6305</v>
      </c>
      <c r="J1146" s="212" t="s">
        <v>841</v>
      </c>
      <c r="K1146" s="211" t="s">
        <v>355</v>
      </c>
      <c r="L1146" s="211" t="s">
        <v>6325</v>
      </c>
      <c r="AD1146" s="213"/>
    </row>
    <row r="1147" spans="1:30" s="211" customFormat="1" x14ac:dyDescent="0.25">
      <c r="A1147" s="211" t="s">
        <v>161</v>
      </c>
      <c r="B1147" s="211">
        <v>138</v>
      </c>
      <c r="C1147" s="211" t="s">
        <v>275</v>
      </c>
      <c r="D1147" s="211">
        <v>60332</v>
      </c>
      <c r="E1147" s="211">
        <v>1020</v>
      </c>
      <c r="F1147" s="211">
        <v>1110</v>
      </c>
      <c r="G1147" s="211">
        <v>1004</v>
      </c>
      <c r="I1147" s="211" t="s">
        <v>6306</v>
      </c>
      <c r="J1147" s="212" t="s">
        <v>841</v>
      </c>
      <c r="K1147" s="211" t="s">
        <v>353</v>
      </c>
      <c r="L1147" s="211" t="s">
        <v>6338</v>
      </c>
      <c r="AD1147" s="213"/>
    </row>
    <row r="1148" spans="1:30" s="211" customFormat="1" x14ac:dyDescent="0.25">
      <c r="A1148" s="211" t="s">
        <v>161</v>
      </c>
      <c r="B1148" s="211">
        <v>138</v>
      </c>
      <c r="C1148" s="211" t="s">
        <v>275</v>
      </c>
      <c r="D1148" s="211">
        <v>2289291</v>
      </c>
      <c r="E1148" s="211">
        <v>1060</v>
      </c>
      <c r="F1148" s="211">
        <v>1263</v>
      </c>
      <c r="G1148" s="211">
        <v>1004</v>
      </c>
      <c r="I1148" s="211" t="s">
        <v>6307</v>
      </c>
      <c r="J1148" s="212" t="s">
        <v>841</v>
      </c>
      <c r="K1148" s="211" t="s">
        <v>355</v>
      </c>
      <c r="L1148" s="211" t="s">
        <v>6326</v>
      </c>
      <c r="AD1148" s="213"/>
    </row>
    <row r="1149" spans="1:30" s="211" customFormat="1" x14ac:dyDescent="0.25">
      <c r="A1149" s="211" t="s">
        <v>161</v>
      </c>
      <c r="B1149" s="211">
        <v>138</v>
      </c>
      <c r="C1149" s="211" t="s">
        <v>275</v>
      </c>
      <c r="D1149" s="211">
        <v>191917997</v>
      </c>
      <c r="E1149" s="211">
        <v>1020</v>
      </c>
      <c r="F1149" s="211">
        <v>1242</v>
      </c>
      <c r="G1149" s="211">
        <v>1004</v>
      </c>
      <c r="I1149" s="211" t="s">
        <v>3907</v>
      </c>
      <c r="J1149" s="212" t="s">
        <v>841</v>
      </c>
      <c r="K1149" s="211" t="s">
        <v>355</v>
      </c>
      <c r="L1149" s="211" t="s">
        <v>5219</v>
      </c>
      <c r="AD1149" s="213"/>
    </row>
    <row r="1150" spans="1:30" s="211" customFormat="1" x14ac:dyDescent="0.25">
      <c r="A1150" s="211" t="s">
        <v>161</v>
      </c>
      <c r="B1150" s="211">
        <v>138</v>
      </c>
      <c r="C1150" s="211" t="s">
        <v>275</v>
      </c>
      <c r="D1150" s="211">
        <v>191917999</v>
      </c>
      <c r="E1150" s="211">
        <v>1020</v>
      </c>
      <c r="F1150" s="211">
        <v>1242</v>
      </c>
      <c r="G1150" s="211">
        <v>1004</v>
      </c>
      <c r="I1150" s="211" t="s">
        <v>3908</v>
      </c>
      <c r="J1150" s="212" t="s">
        <v>841</v>
      </c>
      <c r="K1150" s="211" t="s">
        <v>355</v>
      </c>
      <c r="L1150" s="211" t="s">
        <v>5219</v>
      </c>
      <c r="AD1150" s="213"/>
    </row>
    <row r="1151" spans="1:30" s="211" customFormat="1" x14ac:dyDescent="0.25">
      <c r="A1151" s="211" t="s">
        <v>161</v>
      </c>
      <c r="B1151" s="211">
        <v>138</v>
      </c>
      <c r="C1151" s="211" t="s">
        <v>275</v>
      </c>
      <c r="D1151" s="211">
        <v>191918001</v>
      </c>
      <c r="E1151" s="211">
        <v>1020</v>
      </c>
      <c r="F1151" s="211">
        <v>1242</v>
      </c>
      <c r="G1151" s="211">
        <v>1004</v>
      </c>
      <c r="I1151" s="211" t="s">
        <v>3909</v>
      </c>
      <c r="J1151" s="212" t="s">
        <v>841</v>
      </c>
      <c r="K1151" s="211" t="s">
        <v>355</v>
      </c>
      <c r="L1151" s="211" t="s">
        <v>5219</v>
      </c>
      <c r="AD1151" s="213"/>
    </row>
    <row r="1152" spans="1:30" s="211" customFormat="1" x14ac:dyDescent="0.25">
      <c r="A1152" s="211" t="s">
        <v>161</v>
      </c>
      <c r="B1152" s="211">
        <v>138</v>
      </c>
      <c r="C1152" s="211" t="s">
        <v>275</v>
      </c>
      <c r="D1152" s="211">
        <v>191918011</v>
      </c>
      <c r="E1152" s="211">
        <v>1020</v>
      </c>
      <c r="F1152" s="211">
        <v>1242</v>
      </c>
      <c r="G1152" s="211">
        <v>1004</v>
      </c>
      <c r="I1152" s="211" t="s">
        <v>3910</v>
      </c>
      <c r="J1152" s="212" t="s">
        <v>841</v>
      </c>
      <c r="K1152" s="211" t="s">
        <v>355</v>
      </c>
      <c r="L1152" s="211" t="s">
        <v>5219</v>
      </c>
      <c r="AD1152" s="213"/>
    </row>
    <row r="1153" spans="1:30" s="211" customFormat="1" x14ac:dyDescent="0.25">
      <c r="A1153" s="211" t="s">
        <v>161</v>
      </c>
      <c r="B1153" s="211">
        <v>138</v>
      </c>
      <c r="C1153" s="211" t="s">
        <v>275</v>
      </c>
      <c r="D1153" s="211">
        <v>191930519</v>
      </c>
      <c r="E1153" s="211">
        <v>1080</v>
      </c>
      <c r="F1153" s="211">
        <v>1242</v>
      </c>
      <c r="G1153" s="211">
        <v>1004</v>
      </c>
      <c r="I1153" s="211" t="s">
        <v>3563</v>
      </c>
      <c r="J1153" s="212" t="s">
        <v>841</v>
      </c>
      <c r="K1153" s="211" t="s">
        <v>353</v>
      </c>
      <c r="L1153" s="211" t="s">
        <v>3676</v>
      </c>
      <c r="AD1153" s="213"/>
    </row>
    <row r="1154" spans="1:30" s="211" customFormat="1" x14ac:dyDescent="0.25">
      <c r="A1154" s="211" t="s">
        <v>161</v>
      </c>
      <c r="B1154" s="211">
        <v>138</v>
      </c>
      <c r="C1154" s="211" t="s">
        <v>275</v>
      </c>
      <c r="D1154" s="211">
        <v>191931046</v>
      </c>
      <c r="E1154" s="211">
        <v>1080</v>
      </c>
      <c r="F1154" s="211">
        <v>1274</v>
      </c>
      <c r="G1154" s="211">
        <v>1004</v>
      </c>
      <c r="I1154" s="211" t="s">
        <v>3564</v>
      </c>
      <c r="J1154" s="212" t="s">
        <v>841</v>
      </c>
      <c r="K1154" s="211" t="s">
        <v>842</v>
      </c>
      <c r="L1154" s="211" t="s">
        <v>3712</v>
      </c>
      <c r="AD1154" s="213"/>
    </row>
    <row r="1155" spans="1:30" s="211" customFormat="1" x14ac:dyDescent="0.25">
      <c r="A1155" s="211" t="s">
        <v>161</v>
      </c>
      <c r="B1155" s="211">
        <v>138</v>
      </c>
      <c r="C1155" s="211" t="s">
        <v>275</v>
      </c>
      <c r="D1155" s="211">
        <v>191931049</v>
      </c>
      <c r="E1155" s="211">
        <v>1080</v>
      </c>
      <c r="F1155" s="211">
        <v>1242</v>
      </c>
      <c r="G1155" s="211">
        <v>1004</v>
      </c>
      <c r="I1155" s="211" t="s">
        <v>6308</v>
      </c>
      <c r="J1155" s="212" t="s">
        <v>841</v>
      </c>
      <c r="K1155" s="211" t="s">
        <v>353</v>
      </c>
      <c r="L1155" s="211" t="s">
        <v>6339</v>
      </c>
      <c r="AD1155" s="213"/>
    </row>
    <row r="1156" spans="1:30" s="211" customFormat="1" x14ac:dyDescent="0.25">
      <c r="A1156" s="211" t="s">
        <v>161</v>
      </c>
      <c r="B1156" s="211">
        <v>138</v>
      </c>
      <c r="C1156" s="211" t="s">
        <v>275</v>
      </c>
      <c r="D1156" s="211">
        <v>191931158</v>
      </c>
      <c r="E1156" s="211">
        <v>1060</v>
      </c>
      <c r="F1156" s="211">
        <v>1274</v>
      </c>
      <c r="G1156" s="211">
        <v>1004</v>
      </c>
      <c r="I1156" s="211" t="s">
        <v>6309</v>
      </c>
      <c r="J1156" s="212" t="s">
        <v>841</v>
      </c>
      <c r="K1156" s="211" t="s">
        <v>353</v>
      </c>
      <c r="L1156" s="211" t="s">
        <v>6340</v>
      </c>
      <c r="AD1156" s="213"/>
    </row>
    <row r="1157" spans="1:30" s="211" customFormat="1" x14ac:dyDescent="0.25">
      <c r="A1157" s="211" t="s">
        <v>161</v>
      </c>
      <c r="B1157" s="211">
        <v>138</v>
      </c>
      <c r="C1157" s="211" t="s">
        <v>275</v>
      </c>
      <c r="D1157" s="211">
        <v>191961599</v>
      </c>
      <c r="E1157" s="211">
        <v>1020</v>
      </c>
      <c r="F1157" s="211">
        <v>1122</v>
      </c>
      <c r="G1157" s="211">
        <v>1003</v>
      </c>
      <c r="I1157" s="211" t="s">
        <v>5990</v>
      </c>
      <c r="J1157" s="212" t="s">
        <v>841</v>
      </c>
      <c r="K1157" s="211" t="s">
        <v>353</v>
      </c>
      <c r="L1157" s="211" t="s">
        <v>5996</v>
      </c>
      <c r="AD1157" s="213"/>
    </row>
    <row r="1158" spans="1:30" s="211" customFormat="1" x14ac:dyDescent="0.25">
      <c r="A1158" s="211" t="s">
        <v>161</v>
      </c>
      <c r="B1158" s="211">
        <v>138</v>
      </c>
      <c r="C1158" s="211" t="s">
        <v>275</v>
      </c>
      <c r="D1158" s="211">
        <v>191961616</v>
      </c>
      <c r="E1158" s="211">
        <v>1020</v>
      </c>
      <c r="F1158" s="211">
        <v>1122</v>
      </c>
      <c r="G1158" s="211">
        <v>1003</v>
      </c>
      <c r="I1158" s="211" t="s">
        <v>5828</v>
      </c>
      <c r="J1158" s="212" t="s">
        <v>841</v>
      </c>
      <c r="K1158" s="211" t="s">
        <v>353</v>
      </c>
      <c r="L1158" s="211" t="s">
        <v>5868</v>
      </c>
      <c r="AD1158" s="213"/>
    </row>
    <row r="1159" spans="1:30" s="211" customFormat="1" x14ac:dyDescent="0.25">
      <c r="A1159" s="211" t="s">
        <v>161</v>
      </c>
      <c r="B1159" s="211">
        <v>138</v>
      </c>
      <c r="C1159" s="211" t="s">
        <v>275</v>
      </c>
      <c r="D1159" s="211">
        <v>191961623</v>
      </c>
      <c r="E1159" s="211">
        <v>1020</v>
      </c>
      <c r="F1159" s="211">
        <v>1122</v>
      </c>
      <c r="G1159" s="211">
        <v>1003</v>
      </c>
      <c r="I1159" s="211" t="s">
        <v>5991</v>
      </c>
      <c r="J1159" s="212" t="s">
        <v>841</v>
      </c>
      <c r="K1159" s="211" t="s">
        <v>353</v>
      </c>
      <c r="L1159" s="211" t="s">
        <v>5997</v>
      </c>
      <c r="AD1159" s="213"/>
    </row>
    <row r="1160" spans="1:30" s="211" customFormat="1" x14ac:dyDescent="0.25">
      <c r="A1160" s="211" t="s">
        <v>161</v>
      </c>
      <c r="B1160" s="211">
        <v>138</v>
      </c>
      <c r="C1160" s="211" t="s">
        <v>275</v>
      </c>
      <c r="D1160" s="211">
        <v>191961632</v>
      </c>
      <c r="E1160" s="211">
        <v>1020</v>
      </c>
      <c r="F1160" s="211">
        <v>1122</v>
      </c>
      <c r="G1160" s="211">
        <v>1003</v>
      </c>
      <c r="I1160" s="211" t="s">
        <v>5829</v>
      </c>
      <c r="J1160" s="212" t="s">
        <v>841</v>
      </c>
      <c r="K1160" s="211" t="s">
        <v>353</v>
      </c>
      <c r="L1160" s="211" t="s">
        <v>5869</v>
      </c>
      <c r="AD1160" s="213"/>
    </row>
    <row r="1161" spans="1:30" s="211" customFormat="1" x14ac:dyDescent="0.25">
      <c r="A1161" s="211" t="s">
        <v>161</v>
      </c>
      <c r="B1161" s="211">
        <v>138</v>
      </c>
      <c r="C1161" s="211" t="s">
        <v>275</v>
      </c>
      <c r="D1161" s="211">
        <v>191961640</v>
      </c>
      <c r="E1161" s="211">
        <v>1020</v>
      </c>
      <c r="F1161" s="211">
        <v>1122</v>
      </c>
      <c r="G1161" s="211">
        <v>1003</v>
      </c>
      <c r="I1161" s="211" t="s">
        <v>5830</v>
      </c>
      <c r="J1161" s="212" t="s">
        <v>841</v>
      </c>
      <c r="K1161" s="211" t="s">
        <v>353</v>
      </c>
      <c r="L1161" s="211" t="s">
        <v>5870</v>
      </c>
      <c r="AD1161" s="213"/>
    </row>
    <row r="1162" spans="1:30" s="211" customFormat="1" x14ac:dyDescent="0.25">
      <c r="A1162" s="211" t="s">
        <v>161</v>
      </c>
      <c r="B1162" s="211">
        <v>138</v>
      </c>
      <c r="C1162" s="211" t="s">
        <v>275</v>
      </c>
      <c r="D1162" s="211">
        <v>191961642</v>
      </c>
      <c r="E1162" s="211">
        <v>1020</v>
      </c>
      <c r="F1162" s="211">
        <v>1122</v>
      </c>
      <c r="G1162" s="211">
        <v>1003</v>
      </c>
      <c r="I1162" s="211" t="s">
        <v>5831</v>
      </c>
      <c r="J1162" s="212" t="s">
        <v>841</v>
      </c>
      <c r="K1162" s="211" t="s">
        <v>353</v>
      </c>
      <c r="L1162" s="211" t="s">
        <v>5871</v>
      </c>
      <c r="AD1162" s="213"/>
    </row>
    <row r="1163" spans="1:30" s="211" customFormat="1" x14ac:dyDescent="0.25">
      <c r="A1163" s="211" t="s">
        <v>161</v>
      </c>
      <c r="B1163" s="211">
        <v>138</v>
      </c>
      <c r="C1163" s="211" t="s">
        <v>275</v>
      </c>
      <c r="D1163" s="211">
        <v>191961759</v>
      </c>
      <c r="E1163" s="211">
        <v>1060</v>
      </c>
      <c r="F1163" s="211">
        <v>1230</v>
      </c>
      <c r="G1163" s="211">
        <v>1003</v>
      </c>
      <c r="I1163" s="211" t="s">
        <v>6310</v>
      </c>
      <c r="J1163" s="212" t="s">
        <v>841</v>
      </c>
      <c r="K1163" s="211" t="s">
        <v>353</v>
      </c>
      <c r="L1163" s="211" t="s">
        <v>6341</v>
      </c>
      <c r="AD1163" s="213"/>
    </row>
    <row r="1164" spans="1:30" s="211" customFormat="1" x14ac:dyDescent="0.25">
      <c r="A1164" s="211" t="s">
        <v>161</v>
      </c>
      <c r="B1164" s="211">
        <v>138</v>
      </c>
      <c r="C1164" s="211" t="s">
        <v>275</v>
      </c>
      <c r="D1164" s="211">
        <v>191977418</v>
      </c>
      <c r="E1164" s="211">
        <v>1020</v>
      </c>
      <c r="F1164" s="211">
        <v>1110</v>
      </c>
      <c r="G1164" s="211">
        <v>1003</v>
      </c>
      <c r="I1164" s="211" t="s">
        <v>5626</v>
      </c>
      <c r="J1164" s="212" t="s">
        <v>841</v>
      </c>
      <c r="K1164" s="211" t="s">
        <v>355</v>
      </c>
      <c r="L1164" s="211" t="s">
        <v>5630</v>
      </c>
      <c r="AD1164" s="213"/>
    </row>
    <row r="1165" spans="1:30" s="211" customFormat="1" x14ac:dyDescent="0.25">
      <c r="A1165" s="211" t="s">
        <v>161</v>
      </c>
      <c r="B1165" s="211">
        <v>138</v>
      </c>
      <c r="C1165" s="211" t="s">
        <v>275</v>
      </c>
      <c r="D1165" s="211">
        <v>191977419</v>
      </c>
      <c r="E1165" s="211">
        <v>1020</v>
      </c>
      <c r="F1165" s="211">
        <v>1110</v>
      </c>
      <c r="G1165" s="211">
        <v>1003</v>
      </c>
      <c r="I1165" s="211" t="s">
        <v>5626</v>
      </c>
      <c r="J1165" s="212" t="s">
        <v>841</v>
      </c>
      <c r="K1165" s="211" t="s">
        <v>355</v>
      </c>
      <c r="L1165" s="211" t="s">
        <v>5630</v>
      </c>
      <c r="AD1165" s="213"/>
    </row>
    <row r="1166" spans="1:30" s="211" customFormat="1" x14ac:dyDescent="0.25">
      <c r="A1166" s="211" t="s">
        <v>161</v>
      </c>
      <c r="B1166" s="211">
        <v>138</v>
      </c>
      <c r="C1166" s="211" t="s">
        <v>275</v>
      </c>
      <c r="D1166" s="211">
        <v>191977420</v>
      </c>
      <c r="E1166" s="211">
        <v>1020</v>
      </c>
      <c r="F1166" s="211">
        <v>1110</v>
      </c>
      <c r="G1166" s="211">
        <v>1003</v>
      </c>
      <c r="I1166" s="211" t="s">
        <v>5626</v>
      </c>
      <c r="J1166" s="212" t="s">
        <v>841</v>
      </c>
      <c r="K1166" s="211" t="s">
        <v>355</v>
      </c>
      <c r="L1166" s="211" t="s">
        <v>5630</v>
      </c>
      <c r="AD1166" s="213"/>
    </row>
    <row r="1167" spans="1:30" s="211" customFormat="1" x14ac:dyDescent="0.25">
      <c r="A1167" s="211" t="s">
        <v>161</v>
      </c>
      <c r="B1167" s="211">
        <v>138</v>
      </c>
      <c r="C1167" s="211" t="s">
        <v>275</v>
      </c>
      <c r="D1167" s="211">
        <v>191977421</v>
      </c>
      <c r="E1167" s="211">
        <v>1020</v>
      </c>
      <c r="F1167" s="211">
        <v>1110</v>
      </c>
      <c r="G1167" s="211">
        <v>1003</v>
      </c>
      <c r="I1167" s="211" t="s">
        <v>5626</v>
      </c>
      <c r="J1167" s="212" t="s">
        <v>841</v>
      </c>
      <c r="K1167" s="211" t="s">
        <v>355</v>
      </c>
      <c r="L1167" s="211" t="s">
        <v>5630</v>
      </c>
      <c r="AD1167" s="213"/>
    </row>
    <row r="1168" spans="1:30" s="211" customFormat="1" x14ac:dyDescent="0.25">
      <c r="A1168" s="211" t="s">
        <v>161</v>
      </c>
      <c r="B1168" s="211">
        <v>138</v>
      </c>
      <c r="C1168" s="211" t="s">
        <v>275</v>
      </c>
      <c r="D1168" s="211">
        <v>191977422</v>
      </c>
      <c r="E1168" s="211">
        <v>1020</v>
      </c>
      <c r="F1168" s="211">
        <v>1110</v>
      </c>
      <c r="G1168" s="211">
        <v>1003</v>
      </c>
      <c r="I1168" s="211" t="s">
        <v>5626</v>
      </c>
      <c r="J1168" s="212" t="s">
        <v>841</v>
      </c>
      <c r="K1168" s="211" t="s">
        <v>355</v>
      </c>
      <c r="L1168" s="211" t="s">
        <v>5630</v>
      </c>
      <c r="AD1168" s="213"/>
    </row>
    <row r="1169" spans="1:30" s="211" customFormat="1" x14ac:dyDescent="0.25">
      <c r="A1169" s="211" t="s">
        <v>161</v>
      </c>
      <c r="B1169" s="211">
        <v>138</v>
      </c>
      <c r="C1169" s="211" t="s">
        <v>275</v>
      </c>
      <c r="D1169" s="211">
        <v>191977423</v>
      </c>
      <c r="E1169" s="211">
        <v>1020</v>
      </c>
      <c r="F1169" s="211">
        <v>1110</v>
      </c>
      <c r="G1169" s="211">
        <v>1003</v>
      </c>
      <c r="I1169" s="211" t="s">
        <v>5626</v>
      </c>
      <c r="J1169" s="212" t="s">
        <v>841</v>
      </c>
      <c r="K1169" s="211" t="s">
        <v>355</v>
      </c>
      <c r="L1169" s="211" t="s">
        <v>5630</v>
      </c>
      <c r="AD1169" s="213"/>
    </row>
    <row r="1170" spans="1:30" s="211" customFormat="1" x14ac:dyDescent="0.25">
      <c r="A1170" s="211" t="s">
        <v>161</v>
      </c>
      <c r="B1170" s="211">
        <v>138</v>
      </c>
      <c r="C1170" s="211" t="s">
        <v>275</v>
      </c>
      <c r="D1170" s="211">
        <v>191977551</v>
      </c>
      <c r="E1170" s="211">
        <v>1080</v>
      </c>
      <c r="F1170" s="211">
        <v>1242</v>
      </c>
      <c r="G1170" s="211">
        <v>1004</v>
      </c>
      <c r="I1170" s="211" t="s">
        <v>3911</v>
      </c>
      <c r="J1170" s="212" t="s">
        <v>841</v>
      </c>
      <c r="K1170" s="211" t="s">
        <v>355</v>
      </c>
      <c r="L1170" s="211" t="s">
        <v>6481</v>
      </c>
      <c r="AD1170" s="213"/>
    </row>
    <row r="1171" spans="1:30" s="211" customFormat="1" x14ac:dyDescent="0.25">
      <c r="A1171" s="211" t="s">
        <v>161</v>
      </c>
      <c r="B1171" s="211">
        <v>138</v>
      </c>
      <c r="C1171" s="211" t="s">
        <v>275</v>
      </c>
      <c r="D1171" s="211">
        <v>192001152</v>
      </c>
      <c r="E1171" s="211">
        <v>1080</v>
      </c>
      <c r="F1171" s="211">
        <v>1242</v>
      </c>
      <c r="G1171" s="211">
        <v>1004</v>
      </c>
      <c r="I1171" s="211" t="s">
        <v>5007</v>
      </c>
      <c r="J1171" s="212" t="s">
        <v>841</v>
      </c>
      <c r="K1171" s="211" t="s">
        <v>353</v>
      </c>
      <c r="L1171" s="211" t="s">
        <v>6395</v>
      </c>
      <c r="AD1171" s="213"/>
    </row>
    <row r="1172" spans="1:30" s="211" customFormat="1" x14ac:dyDescent="0.25">
      <c r="A1172" s="211" t="s">
        <v>161</v>
      </c>
      <c r="B1172" s="211">
        <v>138</v>
      </c>
      <c r="C1172" s="211" t="s">
        <v>275</v>
      </c>
      <c r="D1172" s="211">
        <v>192008620</v>
      </c>
      <c r="E1172" s="211">
        <v>1080</v>
      </c>
      <c r="F1172" s="211">
        <v>1274</v>
      </c>
      <c r="G1172" s="211">
        <v>1004</v>
      </c>
      <c r="I1172" s="211" t="s">
        <v>5208</v>
      </c>
      <c r="J1172" s="212" t="s">
        <v>841</v>
      </c>
      <c r="K1172" s="211" t="s">
        <v>353</v>
      </c>
      <c r="L1172" s="211" t="s">
        <v>5232</v>
      </c>
      <c r="AD1172" s="213"/>
    </row>
    <row r="1173" spans="1:30" s="211" customFormat="1" x14ac:dyDescent="0.25">
      <c r="A1173" s="211" t="s">
        <v>161</v>
      </c>
      <c r="B1173" s="211">
        <v>138</v>
      </c>
      <c r="C1173" s="211" t="s">
        <v>275</v>
      </c>
      <c r="D1173" s="211">
        <v>192009008</v>
      </c>
      <c r="E1173" s="211">
        <v>1060</v>
      </c>
      <c r="F1173" s="211">
        <v>1252</v>
      </c>
      <c r="G1173" s="211">
        <v>1004</v>
      </c>
      <c r="I1173" s="211" t="s">
        <v>4382</v>
      </c>
      <c r="J1173" s="212" t="s">
        <v>841</v>
      </c>
      <c r="K1173" s="211" t="s">
        <v>353</v>
      </c>
      <c r="L1173" s="211" t="s">
        <v>4396</v>
      </c>
      <c r="AD1173" s="213"/>
    </row>
    <row r="1174" spans="1:30" s="211" customFormat="1" x14ac:dyDescent="0.25">
      <c r="A1174" s="211" t="s">
        <v>161</v>
      </c>
      <c r="B1174" s="211">
        <v>138</v>
      </c>
      <c r="C1174" s="211" t="s">
        <v>275</v>
      </c>
      <c r="D1174" s="211">
        <v>192010284</v>
      </c>
      <c r="E1174" s="211">
        <v>1080</v>
      </c>
      <c r="F1174" s="211">
        <v>1242</v>
      </c>
      <c r="G1174" s="211">
        <v>1003</v>
      </c>
      <c r="I1174" s="211" t="s">
        <v>5008</v>
      </c>
      <c r="J1174" s="212" t="s">
        <v>841</v>
      </c>
      <c r="K1174" s="211" t="s">
        <v>353</v>
      </c>
      <c r="L1174" s="211" t="s">
        <v>5026</v>
      </c>
      <c r="AD1174" s="213"/>
    </row>
    <row r="1175" spans="1:30" s="211" customFormat="1" x14ac:dyDescent="0.25">
      <c r="A1175" s="211" t="s">
        <v>161</v>
      </c>
      <c r="B1175" s="211">
        <v>138</v>
      </c>
      <c r="C1175" s="211" t="s">
        <v>275</v>
      </c>
      <c r="D1175" s="211">
        <v>192045974</v>
      </c>
      <c r="E1175" s="211">
        <v>1080</v>
      </c>
      <c r="F1175" s="211">
        <v>1271</v>
      </c>
      <c r="G1175" s="211">
        <v>1004</v>
      </c>
      <c r="I1175" s="211" t="s">
        <v>6089</v>
      </c>
      <c r="J1175" s="212" t="s">
        <v>841</v>
      </c>
      <c r="K1175" s="211" t="s">
        <v>842</v>
      </c>
      <c r="L1175" s="211" t="s">
        <v>6128</v>
      </c>
      <c r="AD1175" s="213"/>
    </row>
    <row r="1176" spans="1:30" s="211" customFormat="1" x14ac:dyDescent="0.25">
      <c r="A1176" s="211" t="s">
        <v>161</v>
      </c>
      <c r="B1176" s="211">
        <v>138</v>
      </c>
      <c r="C1176" s="211" t="s">
        <v>275</v>
      </c>
      <c r="D1176" s="211">
        <v>192047224</v>
      </c>
      <c r="E1176" s="211">
        <v>1080</v>
      </c>
      <c r="F1176" s="211">
        <v>1242</v>
      </c>
      <c r="G1176" s="211">
        <v>1003</v>
      </c>
      <c r="I1176" s="211" t="s">
        <v>6429</v>
      </c>
      <c r="J1176" s="212" t="s">
        <v>841</v>
      </c>
      <c r="K1176" s="211" t="s">
        <v>355</v>
      </c>
      <c r="L1176" s="211" t="s">
        <v>6482</v>
      </c>
      <c r="AD1176" s="213"/>
    </row>
    <row r="1177" spans="1:30" s="211" customFormat="1" x14ac:dyDescent="0.25">
      <c r="A1177" s="211" t="s">
        <v>161</v>
      </c>
      <c r="B1177" s="211">
        <v>138</v>
      </c>
      <c r="C1177" s="211" t="s">
        <v>275</v>
      </c>
      <c r="D1177" s="211">
        <v>192047229</v>
      </c>
      <c r="E1177" s="211">
        <v>1080</v>
      </c>
      <c r="F1177" s="211">
        <v>1242</v>
      </c>
      <c r="G1177" s="211">
        <v>1003</v>
      </c>
      <c r="I1177" s="211" t="s">
        <v>6429</v>
      </c>
      <c r="J1177" s="212" t="s">
        <v>841</v>
      </c>
      <c r="K1177" s="211" t="s">
        <v>355</v>
      </c>
      <c r="L1177" s="211" t="s">
        <v>6482</v>
      </c>
      <c r="AD1177" s="213"/>
    </row>
    <row r="1178" spans="1:30" s="211" customFormat="1" x14ac:dyDescent="0.25">
      <c r="A1178" s="211" t="s">
        <v>161</v>
      </c>
      <c r="B1178" s="211">
        <v>138</v>
      </c>
      <c r="C1178" s="211" t="s">
        <v>275</v>
      </c>
      <c r="D1178" s="211">
        <v>192052052</v>
      </c>
      <c r="E1178" s="211">
        <v>1060</v>
      </c>
      <c r="F1178" s="211">
        <v>1263</v>
      </c>
      <c r="G1178" s="211">
        <v>1004</v>
      </c>
      <c r="I1178" s="211" t="s">
        <v>6877</v>
      </c>
      <c r="J1178" s="212" t="s">
        <v>841</v>
      </c>
      <c r="K1178" s="211" t="s">
        <v>842</v>
      </c>
      <c r="L1178" s="211" t="s">
        <v>6947</v>
      </c>
      <c r="AD1178" s="213"/>
    </row>
    <row r="1179" spans="1:30" s="211" customFormat="1" x14ac:dyDescent="0.25">
      <c r="A1179" s="211" t="s">
        <v>161</v>
      </c>
      <c r="B1179" s="211">
        <v>138</v>
      </c>
      <c r="C1179" s="211" t="s">
        <v>275</v>
      </c>
      <c r="D1179" s="211">
        <v>192052061</v>
      </c>
      <c r="E1179" s="211">
        <v>1020</v>
      </c>
      <c r="F1179" s="211">
        <v>1110</v>
      </c>
      <c r="G1179" s="211">
        <v>1004</v>
      </c>
      <c r="I1179" s="211" t="s">
        <v>6878</v>
      </c>
      <c r="J1179" s="212" t="s">
        <v>841</v>
      </c>
      <c r="K1179" s="211" t="s">
        <v>353</v>
      </c>
      <c r="L1179" s="211" t="s">
        <v>6930</v>
      </c>
      <c r="AD1179" s="213"/>
    </row>
    <row r="1180" spans="1:30" s="211" customFormat="1" x14ac:dyDescent="0.25">
      <c r="A1180" s="211" t="s">
        <v>161</v>
      </c>
      <c r="B1180" s="211">
        <v>138</v>
      </c>
      <c r="C1180" s="211" t="s">
        <v>275</v>
      </c>
      <c r="D1180" s="211">
        <v>192052064</v>
      </c>
      <c r="E1180" s="211">
        <v>1060</v>
      </c>
      <c r="F1180" s="211">
        <v>1242</v>
      </c>
      <c r="G1180" s="211">
        <v>1004</v>
      </c>
      <c r="I1180" s="211" t="s">
        <v>6879</v>
      </c>
      <c r="J1180" s="212" t="s">
        <v>841</v>
      </c>
      <c r="K1180" s="211" t="s">
        <v>842</v>
      </c>
      <c r="L1180" s="211" t="s">
        <v>6948</v>
      </c>
      <c r="AD1180" s="213"/>
    </row>
    <row r="1181" spans="1:30" s="211" customFormat="1" x14ac:dyDescent="0.25">
      <c r="A1181" s="211" t="s">
        <v>161</v>
      </c>
      <c r="B1181" s="211">
        <v>138</v>
      </c>
      <c r="C1181" s="211" t="s">
        <v>275</v>
      </c>
      <c r="D1181" s="211">
        <v>210222349</v>
      </c>
      <c r="E1181" s="211">
        <v>1020</v>
      </c>
      <c r="F1181" s="211">
        <v>1122</v>
      </c>
      <c r="G1181" s="211">
        <v>1003</v>
      </c>
      <c r="I1181" s="211" t="s">
        <v>6880</v>
      </c>
      <c r="J1181" s="212" t="s">
        <v>841</v>
      </c>
      <c r="K1181" s="211" t="s">
        <v>353</v>
      </c>
      <c r="L1181" s="211" t="s">
        <v>6931</v>
      </c>
      <c r="AD1181" s="213"/>
    </row>
    <row r="1182" spans="1:30" s="211" customFormat="1" x14ac:dyDescent="0.25">
      <c r="A1182" s="211" t="s">
        <v>161</v>
      </c>
      <c r="B1182" s="211">
        <v>138</v>
      </c>
      <c r="C1182" s="211" t="s">
        <v>275</v>
      </c>
      <c r="D1182" s="211">
        <v>210222350</v>
      </c>
      <c r="E1182" s="211">
        <v>1020</v>
      </c>
      <c r="F1182" s="211">
        <v>1122</v>
      </c>
      <c r="G1182" s="211">
        <v>1003</v>
      </c>
      <c r="I1182" s="211" t="s">
        <v>6880</v>
      </c>
      <c r="J1182" s="212" t="s">
        <v>841</v>
      </c>
      <c r="K1182" s="211" t="s">
        <v>353</v>
      </c>
      <c r="L1182" s="211" t="s">
        <v>6932</v>
      </c>
      <c r="AD1182" s="213"/>
    </row>
    <row r="1183" spans="1:30" s="211" customFormat="1" x14ac:dyDescent="0.25">
      <c r="A1183" s="211" t="s">
        <v>161</v>
      </c>
      <c r="B1183" s="211">
        <v>138</v>
      </c>
      <c r="C1183" s="211" t="s">
        <v>275</v>
      </c>
      <c r="D1183" s="211">
        <v>210225525</v>
      </c>
      <c r="E1183" s="211">
        <v>1060</v>
      </c>
      <c r="F1183" s="211">
        <v>1271</v>
      </c>
      <c r="G1183" s="211">
        <v>1003</v>
      </c>
      <c r="I1183" s="211" t="s">
        <v>4890</v>
      </c>
      <c r="J1183" s="212" t="s">
        <v>841</v>
      </c>
      <c r="K1183" s="211" t="s">
        <v>353</v>
      </c>
      <c r="L1183" s="211" t="s">
        <v>5027</v>
      </c>
      <c r="AD1183" s="213"/>
    </row>
    <row r="1184" spans="1:30" s="211" customFormat="1" x14ac:dyDescent="0.25">
      <c r="A1184" s="211" t="s">
        <v>161</v>
      </c>
      <c r="B1184" s="211">
        <v>138</v>
      </c>
      <c r="C1184" s="211" t="s">
        <v>275</v>
      </c>
      <c r="D1184" s="211">
        <v>210225526</v>
      </c>
      <c r="E1184" s="211">
        <v>1080</v>
      </c>
      <c r="F1184" s="211">
        <v>1271</v>
      </c>
      <c r="G1184" s="211">
        <v>1003</v>
      </c>
      <c r="I1184" s="211" t="s">
        <v>4890</v>
      </c>
      <c r="J1184" s="212" t="s">
        <v>841</v>
      </c>
      <c r="K1184" s="211" t="s">
        <v>353</v>
      </c>
      <c r="L1184" s="211" t="s">
        <v>4963</v>
      </c>
      <c r="AD1184" s="213"/>
    </row>
    <row r="1185" spans="1:30" s="211" customFormat="1" x14ac:dyDescent="0.25">
      <c r="A1185" s="211" t="s">
        <v>161</v>
      </c>
      <c r="B1185" s="211">
        <v>138</v>
      </c>
      <c r="C1185" s="211" t="s">
        <v>275</v>
      </c>
      <c r="D1185" s="211">
        <v>210271777</v>
      </c>
      <c r="E1185" s="211">
        <v>1020</v>
      </c>
      <c r="F1185" s="211">
        <v>1121</v>
      </c>
      <c r="G1185" s="211">
        <v>1003</v>
      </c>
      <c r="I1185" s="211" t="s">
        <v>6141</v>
      </c>
      <c r="J1185" s="212" t="s">
        <v>841</v>
      </c>
      <c r="K1185" s="211" t="s">
        <v>353</v>
      </c>
      <c r="L1185" s="211" t="s">
        <v>6165</v>
      </c>
      <c r="AD1185" s="213"/>
    </row>
    <row r="1186" spans="1:30" s="211" customFormat="1" x14ac:dyDescent="0.25">
      <c r="A1186" s="211" t="s">
        <v>161</v>
      </c>
      <c r="B1186" s="211">
        <v>138</v>
      </c>
      <c r="C1186" s="211" t="s">
        <v>275</v>
      </c>
      <c r="D1186" s="211">
        <v>210271778</v>
      </c>
      <c r="E1186" s="211">
        <v>1020</v>
      </c>
      <c r="F1186" s="211">
        <v>1121</v>
      </c>
      <c r="G1186" s="211">
        <v>1003</v>
      </c>
      <c r="I1186" s="211" t="s">
        <v>6430</v>
      </c>
      <c r="J1186" s="212" t="s">
        <v>841</v>
      </c>
      <c r="K1186" s="211" t="s">
        <v>353</v>
      </c>
      <c r="L1186" s="211" t="s">
        <v>6493</v>
      </c>
      <c r="AD1186" s="213"/>
    </row>
    <row r="1187" spans="1:30" s="211" customFormat="1" x14ac:dyDescent="0.25">
      <c r="A1187" s="211" t="s">
        <v>161</v>
      </c>
      <c r="B1187" s="211">
        <v>138</v>
      </c>
      <c r="C1187" s="211" t="s">
        <v>275</v>
      </c>
      <c r="D1187" s="211">
        <v>210281258</v>
      </c>
      <c r="E1187" s="211">
        <v>1060</v>
      </c>
      <c r="F1187" s="211">
        <v>1220</v>
      </c>
      <c r="G1187" s="211">
        <v>1004</v>
      </c>
      <c r="I1187" s="211" t="s">
        <v>6311</v>
      </c>
      <c r="J1187" s="212" t="s">
        <v>841</v>
      </c>
      <c r="K1187" s="211" t="s">
        <v>353</v>
      </c>
      <c r="L1187" s="211" t="s">
        <v>6342</v>
      </c>
      <c r="AD1187" s="213"/>
    </row>
    <row r="1188" spans="1:30" s="211" customFormat="1" x14ac:dyDescent="0.25">
      <c r="A1188" s="211" t="s">
        <v>161</v>
      </c>
      <c r="B1188" s="211">
        <v>138</v>
      </c>
      <c r="C1188" s="211" t="s">
        <v>275</v>
      </c>
      <c r="D1188" s="211">
        <v>210281414</v>
      </c>
      <c r="E1188" s="211">
        <v>1060</v>
      </c>
      <c r="F1188" s="211">
        <v>1274</v>
      </c>
      <c r="G1188" s="211">
        <v>1004</v>
      </c>
      <c r="I1188" s="211" t="s">
        <v>5832</v>
      </c>
      <c r="J1188" s="212" t="s">
        <v>841</v>
      </c>
      <c r="K1188" s="211" t="s">
        <v>842</v>
      </c>
      <c r="L1188" s="211" t="s">
        <v>5894</v>
      </c>
      <c r="AD1188" s="213"/>
    </row>
    <row r="1189" spans="1:30" s="211" customFormat="1" x14ac:dyDescent="0.25">
      <c r="A1189" s="211" t="s">
        <v>161</v>
      </c>
      <c r="B1189" s="211">
        <v>138</v>
      </c>
      <c r="C1189" s="211" t="s">
        <v>275</v>
      </c>
      <c r="D1189" s="211">
        <v>210285996</v>
      </c>
      <c r="E1189" s="211">
        <v>1080</v>
      </c>
      <c r="F1189" s="211">
        <v>1242</v>
      </c>
      <c r="G1189" s="211">
        <v>1004</v>
      </c>
      <c r="I1189" s="211" t="s">
        <v>3565</v>
      </c>
      <c r="J1189" s="212" t="s">
        <v>841</v>
      </c>
      <c r="K1189" s="211" t="s">
        <v>353</v>
      </c>
      <c r="L1189" s="211" t="s">
        <v>3677</v>
      </c>
      <c r="AD1189" s="213"/>
    </row>
    <row r="1190" spans="1:30" s="211" customFormat="1" x14ac:dyDescent="0.25">
      <c r="A1190" s="211" t="s">
        <v>161</v>
      </c>
      <c r="B1190" s="211">
        <v>139</v>
      </c>
      <c r="C1190" s="211" t="s">
        <v>276</v>
      </c>
      <c r="D1190" s="211">
        <v>61519</v>
      </c>
      <c r="E1190" s="211">
        <v>1020</v>
      </c>
      <c r="F1190" s="211">
        <v>1110</v>
      </c>
      <c r="G1190" s="211">
        <v>1004</v>
      </c>
      <c r="I1190" s="211" t="s">
        <v>2502</v>
      </c>
      <c r="J1190" s="212" t="s">
        <v>841</v>
      </c>
      <c r="K1190" s="211" t="s">
        <v>842</v>
      </c>
      <c r="L1190" s="211" t="s">
        <v>2506</v>
      </c>
      <c r="AD1190" s="213"/>
    </row>
    <row r="1191" spans="1:30" s="211" customFormat="1" x14ac:dyDescent="0.25">
      <c r="A1191" s="211" t="s">
        <v>161</v>
      </c>
      <c r="B1191" s="211">
        <v>139</v>
      </c>
      <c r="C1191" s="211" t="s">
        <v>276</v>
      </c>
      <c r="D1191" s="211">
        <v>61556</v>
      </c>
      <c r="E1191" s="211">
        <v>1020</v>
      </c>
      <c r="F1191" s="211">
        <v>1122</v>
      </c>
      <c r="G1191" s="211">
        <v>1004</v>
      </c>
      <c r="I1191" s="211" t="s">
        <v>4123</v>
      </c>
      <c r="J1191" s="212" t="s">
        <v>841</v>
      </c>
      <c r="K1191" s="211" t="s">
        <v>842</v>
      </c>
      <c r="L1191" s="211" t="s">
        <v>4147</v>
      </c>
      <c r="AD1191" s="213"/>
    </row>
    <row r="1192" spans="1:30" s="211" customFormat="1" x14ac:dyDescent="0.25">
      <c r="A1192" s="211" t="s">
        <v>161</v>
      </c>
      <c r="B1192" s="211">
        <v>139</v>
      </c>
      <c r="C1192" s="211" t="s">
        <v>276</v>
      </c>
      <c r="D1192" s="211">
        <v>61581</v>
      </c>
      <c r="E1192" s="211">
        <v>1030</v>
      </c>
      <c r="F1192" s="211">
        <v>1122</v>
      </c>
      <c r="G1192" s="211">
        <v>1004</v>
      </c>
      <c r="I1192" s="211" t="s">
        <v>6188</v>
      </c>
      <c r="J1192" s="212" t="s">
        <v>841</v>
      </c>
      <c r="K1192" s="211" t="s">
        <v>842</v>
      </c>
      <c r="L1192" s="211" t="s">
        <v>6235</v>
      </c>
      <c r="AD1192" s="213"/>
    </row>
    <row r="1193" spans="1:30" s="211" customFormat="1" x14ac:dyDescent="0.25">
      <c r="A1193" s="211" t="s">
        <v>161</v>
      </c>
      <c r="B1193" s="211">
        <v>139</v>
      </c>
      <c r="C1193" s="211" t="s">
        <v>276</v>
      </c>
      <c r="D1193" s="211">
        <v>61583</v>
      </c>
      <c r="E1193" s="211">
        <v>1020</v>
      </c>
      <c r="F1193" s="211">
        <v>1121</v>
      </c>
      <c r="G1193" s="211">
        <v>1004</v>
      </c>
      <c r="I1193" s="211" t="s">
        <v>6189</v>
      </c>
      <c r="J1193" s="212" t="s">
        <v>841</v>
      </c>
      <c r="K1193" s="211" t="s">
        <v>842</v>
      </c>
      <c r="L1193" s="211" t="s">
        <v>6235</v>
      </c>
      <c r="AD1193" s="213"/>
    </row>
    <row r="1194" spans="1:30" s="211" customFormat="1" x14ac:dyDescent="0.25">
      <c r="A1194" s="211" t="s">
        <v>161</v>
      </c>
      <c r="B1194" s="211">
        <v>139</v>
      </c>
      <c r="C1194" s="211" t="s">
        <v>276</v>
      </c>
      <c r="D1194" s="211">
        <v>61740</v>
      </c>
      <c r="E1194" s="211">
        <v>1020</v>
      </c>
      <c r="F1194" s="211">
        <v>1122</v>
      </c>
      <c r="G1194" s="211">
        <v>1004</v>
      </c>
      <c r="I1194" s="211" t="s">
        <v>5131</v>
      </c>
      <c r="J1194" s="212" t="s">
        <v>841</v>
      </c>
      <c r="K1194" s="211" t="s">
        <v>842</v>
      </c>
      <c r="L1194" s="211" t="s">
        <v>5168</v>
      </c>
      <c r="AD1194" s="213"/>
    </row>
    <row r="1195" spans="1:30" s="211" customFormat="1" x14ac:dyDescent="0.25">
      <c r="A1195" s="211" t="s">
        <v>161</v>
      </c>
      <c r="B1195" s="211">
        <v>139</v>
      </c>
      <c r="C1195" s="211" t="s">
        <v>276</v>
      </c>
      <c r="D1195" s="211">
        <v>61742</v>
      </c>
      <c r="E1195" s="211">
        <v>1030</v>
      </c>
      <c r="F1195" s="211">
        <v>1122</v>
      </c>
      <c r="G1195" s="211">
        <v>1004</v>
      </c>
      <c r="I1195" s="211" t="s">
        <v>1014</v>
      </c>
      <c r="J1195" s="212" t="s">
        <v>841</v>
      </c>
      <c r="K1195" s="211" t="s">
        <v>842</v>
      </c>
      <c r="L1195" s="211" t="s">
        <v>2390</v>
      </c>
      <c r="AD1195" s="213"/>
    </row>
    <row r="1196" spans="1:30" s="211" customFormat="1" x14ac:dyDescent="0.25">
      <c r="A1196" s="211" t="s">
        <v>161</v>
      </c>
      <c r="B1196" s="211">
        <v>139</v>
      </c>
      <c r="C1196" s="211" t="s">
        <v>276</v>
      </c>
      <c r="D1196" s="211">
        <v>61822</v>
      </c>
      <c r="E1196" s="211">
        <v>1020</v>
      </c>
      <c r="F1196" s="211">
        <v>1110</v>
      </c>
      <c r="G1196" s="211">
        <v>1004</v>
      </c>
      <c r="I1196" s="211" t="s">
        <v>4821</v>
      </c>
      <c r="J1196" s="212" t="s">
        <v>841</v>
      </c>
      <c r="K1196" s="211" t="s">
        <v>842</v>
      </c>
      <c r="L1196" s="211" t="s">
        <v>4851</v>
      </c>
      <c r="AD1196" s="213"/>
    </row>
    <row r="1197" spans="1:30" s="211" customFormat="1" x14ac:dyDescent="0.25">
      <c r="A1197" s="211" t="s">
        <v>161</v>
      </c>
      <c r="B1197" s="211">
        <v>139</v>
      </c>
      <c r="C1197" s="211" t="s">
        <v>276</v>
      </c>
      <c r="D1197" s="211">
        <v>61903</v>
      </c>
      <c r="E1197" s="211">
        <v>1030</v>
      </c>
      <c r="F1197" s="211">
        <v>1110</v>
      </c>
      <c r="G1197" s="211">
        <v>1004</v>
      </c>
      <c r="I1197" s="211" t="s">
        <v>4630</v>
      </c>
      <c r="J1197" s="212" t="s">
        <v>841</v>
      </c>
      <c r="K1197" s="211" t="s">
        <v>842</v>
      </c>
      <c r="L1197" s="211" t="s">
        <v>5342</v>
      </c>
      <c r="AD1197" s="213"/>
    </row>
    <row r="1198" spans="1:30" s="211" customFormat="1" x14ac:dyDescent="0.25">
      <c r="A1198" s="211" t="s">
        <v>161</v>
      </c>
      <c r="B1198" s="211">
        <v>139</v>
      </c>
      <c r="C1198" s="211" t="s">
        <v>276</v>
      </c>
      <c r="D1198" s="211">
        <v>61954</v>
      </c>
      <c r="E1198" s="211">
        <v>1020</v>
      </c>
      <c r="F1198" s="211">
        <v>1110</v>
      </c>
      <c r="G1198" s="211">
        <v>1004</v>
      </c>
      <c r="I1198" s="211" t="s">
        <v>5833</v>
      </c>
      <c r="J1198" s="212" t="s">
        <v>841</v>
      </c>
      <c r="K1198" s="211" t="s">
        <v>842</v>
      </c>
      <c r="L1198" s="211" t="s">
        <v>5895</v>
      </c>
      <c r="AD1198" s="213"/>
    </row>
    <row r="1199" spans="1:30" s="211" customFormat="1" x14ac:dyDescent="0.25">
      <c r="A1199" s="211" t="s">
        <v>161</v>
      </c>
      <c r="B1199" s="211">
        <v>139</v>
      </c>
      <c r="C1199" s="211" t="s">
        <v>276</v>
      </c>
      <c r="D1199" s="211">
        <v>62064</v>
      </c>
      <c r="E1199" s="211">
        <v>1020</v>
      </c>
      <c r="F1199" s="211">
        <v>1122</v>
      </c>
      <c r="G1199" s="211">
        <v>1004</v>
      </c>
      <c r="I1199" s="211" t="s">
        <v>2503</v>
      </c>
      <c r="J1199" s="212" t="s">
        <v>841</v>
      </c>
      <c r="K1199" s="211" t="s">
        <v>842</v>
      </c>
      <c r="L1199" s="211" t="s">
        <v>2507</v>
      </c>
      <c r="AD1199" s="213"/>
    </row>
    <row r="1200" spans="1:30" s="211" customFormat="1" x14ac:dyDescent="0.25">
      <c r="A1200" s="211" t="s">
        <v>161</v>
      </c>
      <c r="B1200" s="211">
        <v>139</v>
      </c>
      <c r="C1200" s="211" t="s">
        <v>276</v>
      </c>
      <c r="D1200" s="211">
        <v>62102</v>
      </c>
      <c r="E1200" s="211">
        <v>1030</v>
      </c>
      <c r="F1200" s="211">
        <v>1110</v>
      </c>
      <c r="G1200" s="211">
        <v>1004</v>
      </c>
      <c r="I1200" s="211" t="s">
        <v>6881</v>
      </c>
      <c r="J1200" s="212" t="s">
        <v>841</v>
      </c>
      <c r="K1200" s="211" t="s">
        <v>353</v>
      </c>
      <c r="L1200" s="211" t="s">
        <v>6933</v>
      </c>
      <c r="AD1200" s="213"/>
    </row>
    <row r="1201" spans="1:30" s="211" customFormat="1" x14ac:dyDescent="0.25">
      <c r="A1201" s="211" t="s">
        <v>161</v>
      </c>
      <c r="B1201" s="211">
        <v>139</v>
      </c>
      <c r="C1201" s="211" t="s">
        <v>276</v>
      </c>
      <c r="D1201" s="211">
        <v>191989136</v>
      </c>
      <c r="E1201" s="211">
        <v>1060</v>
      </c>
      <c r="F1201" s="211">
        <v>1274</v>
      </c>
      <c r="G1201" s="211">
        <v>1004</v>
      </c>
      <c r="I1201" s="211" t="s">
        <v>4982</v>
      </c>
      <c r="J1201" s="212" t="s">
        <v>841</v>
      </c>
      <c r="K1201" s="211" t="s">
        <v>353</v>
      </c>
      <c r="L1201" s="211" t="s">
        <v>4995</v>
      </c>
      <c r="AD1201" s="213"/>
    </row>
    <row r="1202" spans="1:30" s="211" customFormat="1" x14ac:dyDescent="0.25">
      <c r="A1202" s="211" t="s">
        <v>161</v>
      </c>
      <c r="B1202" s="211">
        <v>139</v>
      </c>
      <c r="C1202" s="211" t="s">
        <v>276</v>
      </c>
      <c r="D1202" s="211">
        <v>200171814</v>
      </c>
      <c r="E1202" s="211">
        <v>1020</v>
      </c>
      <c r="F1202" s="211">
        <v>1110</v>
      </c>
      <c r="G1202" s="211">
        <v>1004</v>
      </c>
      <c r="I1202" s="211" t="s">
        <v>4124</v>
      </c>
      <c r="J1202" s="212" t="s">
        <v>841</v>
      </c>
      <c r="K1202" s="211" t="s">
        <v>842</v>
      </c>
      <c r="L1202" s="211" t="s">
        <v>4148</v>
      </c>
      <c r="AD1202" s="213"/>
    </row>
    <row r="1203" spans="1:30" s="211" customFormat="1" x14ac:dyDescent="0.25">
      <c r="A1203" s="211" t="s">
        <v>161</v>
      </c>
      <c r="B1203" s="211">
        <v>139</v>
      </c>
      <c r="C1203" s="211" t="s">
        <v>276</v>
      </c>
      <c r="D1203" s="211">
        <v>210186343</v>
      </c>
      <c r="E1203" s="211">
        <v>1060</v>
      </c>
      <c r="F1203" s="211">
        <v>1271</v>
      </c>
      <c r="G1203" s="211">
        <v>1004</v>
      </c>
      <c r="I1203" s="211" t="s">
        <v>1015</v>
      </c>
      <c r="J1203" s="212" t="s">
        <v>841</v>
      </c>
      <c r="K1203" s="211" t="s">
        <v>353</v>
      </c>
      <c r="L1203" s="211" t="s">
        <v>2210</v>
      </c>
      <c r="AD1203" s="213"/>
    </row>
    <row r="1204" spans="1:30" s="211" customFormat="1" x14ac:dyDescent="0.25">
      <c r="A1204" s="211" t="s">
        <v>161</v>
      </c>
      <c r="B1204" s="211">
        <v>139</v>
      </c>
      <c r="C1204" s="211" t="s">
        <v>276</v>
      </c>
      <c r="D1204" s="211">
        <v>210193500</v>
      </c>
      <c r="E1204" s="211">
        <v>1060</v>
      </c>
      <c r="F1204" s="211">
        <v>1252</v>
      </c>
      <c r="G1204" s="211">
        <v>1004</v>
      </c>
      <c r="I1204" s="211" t="s">
        <v>1016</v>
      </c>
      <c r="J1204" s="212" t="s">
        <v>841</v>
      </c>
      <c r="K1204" s="211" t="s">
        <v>353</v>
      </c>
      <c r="L1204" s="211" t="s">
        <v>2211</v>
      </c>
      <c r="AD1204" s="213"/>
    </row>
    <row r="1205" spans="1:30" s="211" customFormat="1" x14ac:dyDescent="0.25">
      <c r="A1205" s="211" t="s">
        <v>161</v>
      </c>
      <c r="B1205" s="211">
        <v>139</v>
      </c>
      <c r="C1205" s="211" t="s">
        <v>276</v>
      </c>
      <c r="D1205" s="211">
        <v>210196105</v>
      </c>
      <c r="E1205" s="211">
        <v>1060</v>
      </c>
      <c r="F1205" s="211">
        <v>1252</v>
      </c>
      <c r="G1205" s="211">
        <v>1004</v>
      </c>
      <c r="I1205" s="211" t="s">
        <v>1017</v>
      </c>
      <c r="J1205" s="212" t="s">
        <v>841</v>
      </c>
      <c r="K1205" s="211" t="s">
        <v>353</v>
      </c>
      <c r="L1205" s="211" t="s">
        <v>2212</v>
      </c>
      <c r="AD1205" s="213"/>
    </row>
    <row r="1206" spans="1:30" s="211" customFormat="1" x14ac:dyDescent="0.25">
      <c r="A1206" s="211" t="s">
        <v>161</v>
      </c>
      <c r="B1206" s="211">
        <v>139</v>
      </c>
      <c r="C1206" s="211" t="s">
        <v>276</v>
      </c>
      <c r="D1206" s="211">
        <v>210199381</v>
      </c>
      <c r="E1206" s="211">
        <v>1060</v>
      </c>
      <c r="F1206" s="211">
        <v>1261</v>
      </c>
      <c r="G1206" s="211">
        <v>1004</v>
      </c>
      <c r="I1206" s="211" t="s">
        <v>2471</v>
      </c>
      <c r="J1206" s="212" t="s">
        <v>841</v>
      </c>
      <c r="K1206" s="211" t="s">
        <v>353</v>
      </c>
      <c r="L1206" s="211" t="s">
        <v>2475</v>
      </c>
      <c r="AD1206" s="213"/>
    </row>
    <row r="1207" spans="1:30" s="211" customFormat="1" x14ac:dyDescent="0.25">
      <c r="A1207" s="211" t="s">
        <v>161</v>
      </c>
      <c r="B1207" s="211">
        <v>139</v>
      </c>
      <c r="C1207" s="211" t="s">
        <v>276</v>
      </c>
      <c r="D1207" s="211">
        <v>210199876</v>
      </c>
      <c r="E1207" s="211">
        <v>1060</v>
      </c>
      <c r="F1207" s="211">
        <v>1252</v>
      </c>
      <c r="G1207" s="211">
        <v>1004</v>
      </c>
      <c r="I1207" s="211" t="s">
        <v>1018</v>
      </c>
      <c r="J1207" s="212" t="s">
        <v>841</v>
      </c>
      <c r="K1207" s="211" t="s">
        <v>353</v>
      </c>
      <c r="L1207" s="211" t="s">
        <v>2213</v>
      </c>
      <c r="AD1207" s="213"/>
    </row>
    <row r="1208" spans="1:30" s="211" customFormat="1" x14ac:dyDescent="0.25">
      <c r="A1208" s="211" t="s">
        <v>161</v>
      </c>
      <c r="B1208" s="211">
        <v>139</v>
      </c>
      <c r="C1208" s="211" t="s">
        <v>276</v>
      </c>
      <c r="D1208" s="211">
        <v>210200126</v>
      </c>
      <c r="E1208" s="211">
        <v>1060</v>
      </c>
      <c r="F1208" s="211">
        <v>1274</v>
      </c>
      <c r="G1208" s="211">
        <v>1004</v>
      </c>
      <c r="I1208" s="211" t="s">
        <v>1019</v>
      </c>
      <c r="J1208" s="212" t="s">
        <v>841</v>
      </c>
      <c r="K1208" s="211" t="s">
        <v>353</v>
      </c>
      <c r="L1208" s="211" t="s">
        <v>2214</v>
      </c>
      <c r="AD1208" s="213"/>
    </row>
    <row r="1209" spans="1:30" s="211" customFormat="1" x14ac:dyDescent="0.25">
      <c r="A1209" s="211" t="s">
        <v>161</v>
      </c>
      <c r="B1209" s="211">
        <v>139</v>
      </c>
      <c r="C1209" s="211" t="s">
        <v>276</v>
      </c>
      <c r="D1209" s="211">
        <v>210208267</v>
      </c>
      <c r="E1209" s="211">
        <v>1060</v>
      </c>
      <c r="F1209" s="211">
        <v>1274</v>
      </c>
      <c r="G1209" s="211">
        <v>1004</v>
      </c>
      <c r="I1209" s="211" t="s">
        <v>1020</v>
      </c>
      <c r="J1209" s="212" t="s">
        <v>841</v>
      </c>
      <c r="K1209" s="211" t="s">
        <v>353</v>
      </c>
      <c r="L1209" s="211" t="s">
        <v>2215</v>
      </c>
      <c r="AD1209" s="213"/>
    </row>
    <row r="1210" spans="1:30" s="211" customFormat="1" x14ac:dyDescent="0.25">
      <c r="A1210" s="211" t="s">
        <v>161</v>
      </c>
      <c r="B1210" s="211">
        <v>139</v>
      </c>
      <c r="C1210" s="211" t="s">
        <v>276</v>
      </c>
      <c r="D1210" s="211">
        <v>210208381</v>
      </c>
      <c r="E1210" s="211">
        <v>1060</v>
      </c>
      <c r="F1210" s="211">
        <v>1242</v>
      </c>
      <c r="G1210" s="211">
        <v>1004</v>
      </c>
      <c r="I1210" s="211" t="s">
        <v>1021</v>
      </c>
      <c r="J1210" s="212" t="s">
        <v>841</v>
      </c>
      <c r="K1210" s="211" t="s">
        <v>353</v>
      </c>
      <c r="L1210" s="211" t="s">
        <v>2216</v>
      </c>
      <c r="AD1210" s="213"/>
    </row>
    <row r="1211" spans="1:30" s="211" customFormat="1" x14ac:dyDescent="0.25">
      <c r="A1211" s="211" t="s">
        <v>161</v>
      </c>
      <c r="B1211" s="211">
        <v>139</v>
      </c>
      <c r="C1211" s="211" t="s">
        <v>276</v>
      </c>
      <c r="D1211" s="211">
        <v>210209657</v>
      </c>
      <c r="E1211" s="211">
        <v>1060</v>
      </c>
      <c r="G1211" s="211">
        <v>1004</v>
      </c>
      <c r="I1211" s="211" t="s">
        <v>1022</v>
      </c>
      <c r="J1211" s="212" t="s">
        <v>841</v>
      </c>
      <c r="K1211" s="211" t="s">
        <v>353</v>
      </c>
      <c r="L1211" s="211" t="s">
        <v>2217</v>
      </c>
      <c r="AD1211" s="213"/>
    </row>
    <row r="1212" spans="1:30" s="211" customFormat="1" x14ac:dyDescent="0.25">
      <c r="A1212" s="211" t="s">
        <v>161</v>
      </c>
      <c r="B1212" s="211">
        <v>139</v>
      </c>
      <c r="C1212" s="211" t="s">
        <v>276</v>
      </c>
      <c r="D1212" s="211">
        <v>210209663</v>
      </c>
      <c r="E1212" s="211">
        <v>1060</v>
      </c>
      <c r="F1212" s="211">
        <v>1242</v>
      </c>
      <c r="G1212" s="211">
        <v>1004</v>
      </c>
      <c r="I1212" s="211" t="s">
        <v>1023</v>
      </c>
      <c r="J1212" s="212" t="s">
        <v>841</v>
      </c>
      <c r="K1212" s="211" t="s">
        <v>842</v>
      </c>
      <c r="L1212" s="211" t="s">
        <v>2391</v>
      </c>
      <c r="AD1212" s="213"/>
    </row>
    <row r="1213" spans="1:30" s="211" customFormat="1" x14ac:dyDescent="0.25">
      <c r="A1213" s="211" t="s">
        <v>161</v>
      </c>
      <c r="B1213" s="211">
        <v>139</v>
      </c>
      <c r="C1213" s="211" t="s">
        <v>276</v>
      </c>
      <c r="D1213" s="211">
        <v>210209675</v>
      </c>
      <c r="E1213" s="211">
        <v>1060</v>
      </c>
      <c r="G1213" s="211">
        <v>1004</v>
      </c>
      <c r="I1213" s="211" t="s">
        <v>1024</v>
      </c>
      <c r="J1213" s="212" t="s">
        <v>841</v>
      </c>
      <c r="K1213" s="211" t="s">
        <v>353</v>
      </c>
      <c r="L1213" s="211" t="s">
        <v>2218</v>
      </c>
      <c r="AD1213" s="213"/>
    </row>
    <row r="1214" spans="1:30" s="211" customFormat="1" x14ac:dyDescent="0.25">
      <c r="A1214" s="211" t="s">
        <v>161</v>
      </c>
      <c r="B1214" s="211">
        <v>139</v>
      </c>
      <c r="C1214" s="211" t="s">
        <v>276</v>
      </c>
      <c r="D1214" s="211">
        <v>210209693</v>
      </c>
      <c r="E1214" s="211">
        <v>1080</v>
      </c>
      <c r="F1214" s="211">
        <v>1242</v>
      </c>
      <c r="G1214" s="211">
        <v>1004</v>
      </c>
      <c r="I1214" s="211" t="s">
        <v>6190</v>
      </c>
      <c r="J1214" s="212" t="s">
        <v>841</v>
      </c>
      <c r="K1214" s="211" t="s">
        <v>353</v>
      </c>
      <c r="L1214" s="211" t="s">
        <v>6225</v>
      </c>
      <c r="AD1214" s="213"/>
    </row>
    <row r="1215" spans="1:30" s="211" customFormat="1" x14ac:dyDescent="0.25">
      <c r="A1215" s="211" t="s">
        <v>161</v>
      </c>
      <c r="B1215" s="211">
        <v>139</v>
      </c>
      <c r="C1215" s="211" t="s">
        <v>276</v>
      </c>
      <c r="D1215" s="211">
        <v>210209695</v>
      </c>
      <c r="E1215" s="211">
        <v>1080</v>
      </c>
      <c r="F1215" s="211">
        <v>1274</v>
      </c>
      <c r="G1215" s="211">
        <v>1004</v>
      </c>
      <c r="I1215" s="211" t="s">
        <v>5132</v>
      </c>
      <c r="J1215" s="212" t="s">
        <v>841</v>
      </c>
      <c r="K1215" s="211" t="s">
        <v>353</v>
      </c>
      <c r="L1215" s="211" t="s">
        <v>5159</v>
      </c>
      <c r="AD1215" s="213"/>
    </row>
    <row r="1216" spans="1:30" s="211" customFormat="1" x14ac:dyDescent="0.25">
      <c r="A1216" s="211" t="s">
        <v>161</v>
      </c>
      <c r="B1216" s="211">
        <v>139</v>
      </c>
      <c r="C1216" s="211" t="s">
        <v>276</v>
      </c>
      <c r="D1216" s="211">
        <v>210209752</v>
      </c>
      <c r="E1216" s="211">
        <v>1060</v>
      </c>
      <c r="G1216" s="211">
        <v>1004</v>
      </c>
      <c r="I1216" s="211" t="s">
        <v>1025</v>
      </c>
      <c r="J1216" s="212" t="s">
        <v>841</v>
      </c>
      <c r="K1216" s="211" t="s">
        <v>842</v>
      </c>
      <c r="L1216" s="211" t="s">
        <v>2391</v>
      </c>
      <c r="AD1216" s="213"/>
    </row>
    <row r="1217" spans="1:30" s="211" customFormat="1" x14ac:dyDescent="0.25">
      <c r="A1217" s="211" t="s">
        <v>161</v>
      </c>
      <c r="B1217" s="211">
        <v>139</v>
      </c>
      <c r="C1217" s="211" t="s">
        <v>276</v>
      </c>
      <c r="D1217" s="211">
        <v>210209762</v>
      </c>
      <c r="E1217" s="211">
        <v>1060</v>
      </c>
      <c r="G1217" s="211">
        <v>1004</v>
      </c>
      <c r="I1217" s="211" t="s">
        <v>1026</v>
      </c>
      <c r="J1217" s="212" t="s">
        <v>841</v>
      </c>
      <c r="K1217" s="211" t="s">
        <v>353</v>
      </c>
      <c r="L1217" s="211" t="s">
        <v>2219</v>
      </c>
      <c r="AD1217" s="213"/>
    </row>
    <row r="1218" spans="1:30" s="211" customFormat="1" x14ac:dyDescent="0.25">
      <c r="A1218" s="211" t="s">
        <v>161</v>
      </c>
      <c r="B1218" s="211">
        <v>139</v>
      </c>
      <c r="C1218" s="211" t="s">
        <v>276</v>
      </c>
      <c r="D1218" s="211">
        <v>210209775</v>
      </c>
      <c r="E1218" s="211">
        <v>1060</v>
      </c>
      <c r="G1218" s="211">
        <v>1004</v>
      </c>
      <c r="I1218" s="211" t="s">
        <v>6882</v>
      </c>
      <c r="J1218" s="212" t="s">
        <v>841</v>
      </c>
      <c r="K1218" s="211" t="s">
        <v>353</v>
      </c>
      <c r="L1218" s="211" t="s">
        <v>6934</v>
      </c>
      <c r="AD1218" s="213"/>
    </row>
    <row r="1219" spans="1:30" s="211" customFormat="1" x14ac:dyDescent="0.25">
      <c r="A1219" s="211" t="s">
        <v>161</v>
      </c>
      <c r="B1219" s="211">
        <v>139</v>
      </c>
      <c r="C1219" s="211" t="s">
        <v>276</v>
      </c>
      <c r="D1219" s="211">
        <v>210209886</v>
      </c>
      <c r="E1219" s="211">
        <v>1080</v>
      </c>
      <c r="G1219" s="211">
        <v>1004</v>
      </c>
      <c r="I1219" s="211" t="s">
        <v>1027</v>
      </c>
      <c r="J1219" s="212" t="s">
        <v>841</v>
      </c>
      <c r="K1219" s="211" t="s">
        <v>353</v>
      </c>
      <c r="L1219" s="211" t="s">
        <v>2220</v>
      </c>
      <c r="AD1219" s="213"/>
    </row>
    <row r="1220" spans="1:30" s="211" customFormat="1" x14ac:dyDescent="0.25">
      <c r="A1220" s="211" t="s">
        <v>161</v>
      </c>
      <c r="B1220" s="211">
        <v>139</v>
      </c>
      <c r="C1220" s="211" t="s">
        <v>276</v>
      </c>
      <c r="D1220" s="211">
        <v>210209943</v>
      </c>
      <c r="E1220" s="211">
        <v>1060</v>
      </c>
      <c r="F1220" s="211">
        <v>1271</v>
      </c>
      <c r="G1220" s="211">
        <v>1004</v>
      </c>
      <c r="I1220" s="211" t="s">
        <v>4891</v>
      </c>
      <c r="J1220" s="212" t="s">
        <v>841</v>
      </c>
      <c r="K1220" s="211" t="s">
        <v>353</v>
      </c>
      <c r="L1220" s="211" t="s">
        <v>4964</v>
      </c>
      <c r="AD1220" s="213"/>
    </row>
    <row r="1221" spans="1:30" s="211" customFormat="1" x14ac:dyDescent="0.25">
      <c r="A1221" s="211" t="s">
        <v>161</v>
      </c>
      <c r="B1221" s="211">
        <v>139</v>
      </c>
      <c r="C1221" s="211" t="s">
        <v>276</v>
      </c>
      <c r="D1221" s="211">
        <v>210209944</v>
      </c>
      <c r="E1221" s="211">
        <v>1060</v>
      </c>
      <c r="F1221" s="211">
        <v>1271</v>
      </c>
      <c r="G1221" s="211">
        <v>1004</v>
      </c>
      <c r="I1221" s="211" t="s">
        <v>4892</v>
      </c>
      <c r="J1221" s="212" t="s">
        <v>841</v>
      </c>
      <c r="K1221" s="211" t="s">
        <v>353</v>
      </c>
      <c r="L1221" s="211" t="s">
        <v>4965</v>
      </c>
      <c r="AD1221" s="213"/>
    </row>
    <row r="1222" spans="1:30" s="211" customFormat="1" x14ac:dyDescent="0.25">
      <c r="A1222" s="211" t="s">
        <v>161</v>
      </c>
      <c r="B1222" s="211">
        <v>139</v>
      </c>
      <c r="C1222" s="211" t="s">
        <v>276</v>
      </c>
      <c r="D1222" s="211">
        <v>210209945</v>
      </c>
      <c r="E1222" s="211">
        <v>1080</v>
      </c>
      <c r="F1222" s="211">
        <v>1271</v>
      </c>
      <c r="G1222" s="211">
        <v>1004</v>
      </c>
      <c r="I1222" s="211" t="s">
        <v>4893</v>
      </c>
      <c r="J1222" s="212" t="s">
        <v>841</v>
      </c>
      <c r="K1222" s="211" t="s">
        <v>353</v>
      </c>
      <c r="L1222" s="211" t="s">
        <v>4966</v>
      </c>
      <c r="AD1222" s="213"/>
    </row>
    <row r="1223" spans="1:30" s="211" customFormat="1" x14ac:dyDescent="0.25">
      <c r="A1223" s="211" t="s">
        <v>161</v>
      </c>
      <c r="B1223" s="211">
        <v>139</v>
      </c>
      <c r="C1223" s="211" t="s">
        <v>276</v>
      </c>
      <c r="D1223" s="211">
        <v>210209946</v>
      </c>
      <c r="E1223" s="211">
        <v>1060</v>
      </c>
      <c r="F1223" s="211">
        <v>1274</v>
      </c>
      <c r="G1223" s="211">
        <v>1004</v>
      </c>
      <c r="I1223" s="211" t="s">
        <v>4894</v>
      </c>
      <c r="J1223" s="212" t="s">
        <v>841</v>
      </c>
      <c r="K1223" s="211" t="s">
        <v>353</v>
      </c>
      <c r="L1223" s="211" t="s">
        <v>4967</v>
      </c>
      <c r="AD1223" s="213"/>
    </row>
    <row r="1224" spans="1:30" s="211" customFormat="1" x14ac:dyDescent="0.25">
      <c r="A1224" s="211" t="s">
        <v>161</v>
      </c>
      <c r="B1224" s="211">
        <v>139</v>
      </c>
      <c r="C1224" s="211" t="s">
        <v>276</v>
      </c>
      <c r="D1224" s="211">
        <v>210211222</v>
      </c>
      <c r="E1224" s="211">
        <v>1060</v>
      </c>
      <c r="F1224" s="211">
        <v>1242</v>
      </c>
      <c r="G1224" s="211">
        <v>1004</v>
      </c>
      <c r="I1224" s="211" t="s">
        <v>1028</v>
      </c>
      <c r="J1224" s="212" t="s">
        <v>841</v>
      </c>
      <c r="K1224" s="211" t="s">
        <v>353</v>
      </c>
      <c r="L1224" s="211" t="s">
        <v>2221</v>
      </c>
      <c r="AD1224" s="213"/>
    </row>
    <row r="1225" spans="1:30" s="211" customFormat="1" x14ac:dyDescent="0.25">
      <c r="A1225" s="211" t="s">
        <v>161</v>
      </c>
      <c r="B1225" s="211">
        <v>139</v>
      </c>
      <c r="C1225" s="211" t="s">
        <v>276</v>
      </c>
      <c r="D1225" s="211">
        <v>210213481</v>
      </c>
      <c r="E1225" s="211">
        <v>1060</v>
      </c>
      <c r="F1225" s="211">
        <v>1274</v>
      </c>
      <c r="G1225" s="211">
        <v>1004</v>
      </c>
      <c r="I1225" s="211" t="s">
        <v>1029</v>
      </c>
      <c r="J1225" s="212" t="s">
        <v>841</v>
      </c>
      <c r="K1225" s="211" t="s">
        <v>353</v>
      </c>
      <c r="L1225" s="211" t="s">
        <v>2222</v>
      </c>
      <c r="AD1225" s="213"/>
    </row>
    <row r="1226" spans="1:30" s="211" customFormat="1" x14ac:dyDescent="0.25">
      <c r="A1226" s="211" t="s">
        <v>161</v>
      </c>
      <c r="B1226" s="211">
        <v>139</v>
      </c>
      <c r="C1226" s="211" t="s">
        <v>276</v>
      </c>
      <c r="D1226" s="211">
        <v>210213482</v>
      </c>
      <c r="E1226" s="211">
        <v>1060</v>
      </c>
      <c r="F1226" s="211">
        <v>1274</v>
      </c>
      <c r="G1226" s="211">
        <v>1004</v>
      </c>
      <c r="I1226" s="211" t="s">
        <v>1030</v>
      </c>
      <c r="J1226" s="212" t="s">
        <v>841</v>
      </c>
      <c r="K1226" s="211" t="s">
        <v>353</v>
      </c>
      <c r="L1226" s="211" t="s">
        <v>2223</v>
      </c>
      <c r="AD1226" s="213"/>
    </row>
    <row r="1227" spans="1:30" s="211" customFormat="1" x14ac:dyDescent="0.25">
      <c r="A1227" s="211" t="s">
        <v>161</v>
      </c>
      <c r="B1227" s="211">
        <v>139</v>
      </c>
      <c r="C1227" s="211" t="s">
        <v>276</v>
      </c>
      <c r="D1227" s="211">
        <v>210213484</v>
      </c>
      <c r="E1227" s="211">
        <v>1060</v>
      </c>
      <c r="F1227" s="211">
        <v>1274</v>
      </c>
      <c r="G1227" s="211">
        <v>1004</v>
      </c>
      <c r="I1227" s="211" t="s">
        <v>1031</v>
      </c>
      <c r="J1227" s="212" t="s">
        <v>841</v>
      </c>
      <c r="K1227" s="211" t="s">
        <v>353</v>
      </c>
      <c r="L1227" s="211" t="s">
        <v>2224</v>
      </c>
      <c r="AD1227" s="213"/>
    </row>
    <row r="1228" spans="1:30" s="211" customFormat="1" x14ac:dyDescent="0.25">
      <c r="A1228" s="211" t="s">
        <v>161</v>
      </c>
      <c r="B1228" s="211">
        <v>139</v>
      </c>
      <c r="C1228" s="211" t="s">
        <v>276</v>
      </c>
      <c r="D1228" s="211">
        <v>210214136</v>
      </c>
      <c r="E1228" s="211">
        <v>1060</v>
      </c>
      <c r="F1228" s="211">
        <v>1274</v>
      </c>
      <c r="G1228" s="211">
        <v>1004</v>
      </c>
      <c r="I1228" s="211" t="s">
        <v>1032</v>
      </c>
      <c r="J1228" s="212" t="s">
        <v>841</v>
      </c>
      <c r="K1228" s="211" t="s">
        <v>353</v>
      </c>
      <c r="L1228" s="211" t="s">
        <v>2225</v>
      </c>
      <c r="AD1228" s="213"/>
    </row>
    <row r="1229" spans="1:30" s="211" customFormat="1" x14ac:dyDescent="0.25">
      <c r="A1229" s="211" t="s">
        <v>161</v>
      </c>
      <c r="B1229" s="211">
        <v>139</v>
      </c>
      <c r="C1229" s="211" t="s">
        <v>276</v>
      </c>
      <c r="D1229" s="211">
        <v>210214137</v>
      </c>
      <c r="E1229" s="211">
        <v>1060</v>
      </c>
      <c r="F1229" s="211">
        <v>1274</v>
      </c>
      <c r="G1229" s="211">
        <v>1004</v>
      </c>
      <c r="I1229" s="211" t="s">
        <v>1033</v>
      </c>
      <c r="J1229" s="212" t="s">
        <v>841</v>
      </c>
      <c r="K1229" s="211" t="s">
        <v>353</v>
      </c>
      <c r="L1229" s="211" t="s">
        <v>2226</v>
      </c>
      <c r="AD1229" s="213"/>
    </row>
    <row r="1230" spans="1:30" s="211" customFormat="1" x14ac:dyDescent="0.25">
      <c r="A1230" s="211" t="s">
        <v>161</v>
      </c>
      <c r="B1230" s="211">
        <v>139</v>
      </c>
      <c r="C1230" s="211" t="s">
        <v>276</v>
      </c>
      <c r="D1230" s="211">
        <v>210214744</v>
      </c>
      <c r="E1230" s="211">
        <v>1040</v>
      </c>
      <c r="F1230" s="211">
        <v>1264</v>
      </c>
      <c r="G1230" s="211">
        <v>1004</v>
      </c>
      <c r="I1230" s="211" t="s">
        <v>1034</v>
      </c>
      <c r="J1230" s="212" t="s">
        <v>841</v>
      </c>
      <c r="K1230" s="211" t="s">
        <v>353</v>
      </c>
      <c r="L1230" s="211" t="s">
        <v>2227</v>
      </c>
      <c r="AD1230" s="213"/>
    </row>
    <row r="1231" spans="1:30" s="211" customFormat="1" x14ac:dyDescent="0.25">
      <c r="A1231" s="211" t="s">
        <v>161</v>
      </c>
      <c r="B1231" s="211">
        <v>139</v>
      </c>
      <c r="C1231" s="211" t="s">
        <v>276</v>
      </c>
      <c r="D1231" s="211">
        <v>210217394</v>
      </c>
      <c r="E1231" s="211">
        <v>1060</v>
      </c>
      <c r="F1231" s="211">
        <v>1274</v>
      </c>
      <c r="G1231" s="211">
        <v>1004</v>
      </c>
      <c r="I1231" s="211" t="s">
        <v>1035</v>
      </c>
      <c r="J1231" s="212" t="s">
        <v>841</v>
      </c>
      <c r="K1231" s="211" t="s">
        <v>353</v>
      </c>
      <c r="L1231" s="211" t="s">
        <v>2228</v>
      </c>
      <c r="AD1231" s="213"/>
    </row>
    <row r="1232" spans="1:30" s="211" customFormat="1" x14ac:dyDescent="0.25">
      <c r="A1232" s="211" t="s">
        <v>161</v>
      </c>
      <c r="B1232" s="211">
        <v>139</v>
      </c>
      <c r="C1232" s="211" t="s">
        <v>276</v>
      </c>
      <c r="D1232" s="211">
        <v>210217395</v>
      </c>
      <c r="E1232" s="211">
        <v>1060</v>
      </c>
      <c r="F1232" s="211">
        <v>1274</v>
      </c>
      <c r="G1232" s="211">
        <v>1004</v>
      </c>
      <c r="I1232" s="211" t="s">
        <v>1035</v>
      </c>
      <c r="J1232" s="212" t="s">
        <v>841</v>
      </c>
      <c r="K1232" s="211" t="s">
        <v>353</v>
      </c>
      <c r="L1232" s="211" t="s">
        <v>2229</v>
      </c>
      <c r="AD1232" s="213"/>
    </row>
    <row r="1233" spans="1:30" s="211" customFormat="1" x14ac:dyDescent="0.25">
      <c r="A1233" s="211" t="s">
        <v>161</v>
      </c>
      <c r="B1233" s="211">
        <v>139</v>
      </c>
      <c r="C1233" s="211" t="s">
        <v>276</v>
      </c>
      <c r="D1233" s="211">
        <v>210217396</v>
      </c>
      <c r="E1233" s="211">
        <v>1060</v>
      </c>
      <c r="F1233" s="211">
        <v>1274</v>
      </c>
      <c r="G1233" s="211">
        <v>1004</v>
      </c>
      <c r="I1233" s="211" t="s">
        <v>1035</v>
      </c>
      <c r="J1233" s="212" t="s">
        <v>841</v>
      </c>
      <c r="K1233" s="211" t="s">
        <v>353</v>
      </c>
      <c r="L1233" s="211" t="s">
        <v>2230</v>
      </c>
      <c r="AD1233" s="213"/>
    </row>
    <row r="1234" spans="1:30" s="211" customFormat="1" x14ac:dyDescent="0.25">
      <c r="A1234" s="211" t="s">
        <v>161</v>
      </c>
      <c r="B1234" s="211">
        <v>139</v>
      </c>
      <c r="C1234" s="211" t="s">
        <v>276</v>
      </c>
      <c r="D1234" s="211">
        <v>210261422</v>
      </c>
      <c r="E1234" s="211">
        <v>1060</v>
      </c>
      <c r="G1234" s="211">
        <v>1004</v>
      </c>
      <c r="I1234" s="211" t="s">
        <v>1037</v>
      </c>
      <c r="J1234" s="212" t="s">
        <v>841</v>
      </c>
      <c r="K1234" s="211" t="s">
        <v>353</v>
      </c>
      <c r="L1234" s="211" t="s">
        <v>2231</v>
      </c>
      <c r="AD1234" s="213"/>
    </row>
    <row r="1235" spans="1:30" s="211" customFormat="1" x14ac:dyDescent="0.25">
      <c r="A1235" s="211" t="s">
        <v>161</v>
      </c>
      <c r="B1235" s="211">
        <v>139</v>
      </c>
      <c r="C1235" s="211" t="s">
        <v>276</v>
      </c>
      <c r="D1235" s="211">
        <v>210261430</v>
      </c>
      <c r="E1235" s="211">
        <v>1060</v>
      </c>
      <c r="G1235" s="211">
        <v>1004</v>
      </c>
      <c r="I1235" s="211" t="s">
        <v>1034</v>
      </c>
      <c r="J1235" s="212" t="s">
        <v>841</v>
      </c>
      <c r="K1235" s="211" t="s">
        <v>353</v>
      </c>
      <c r="L1235" s="211" t="s">
        <v>2232</v>
      </c>
      <c r="AD1235" s="213"/>
    </row>
    <row r="1236" spans="1:30" s="211" customFormat="1" x14ac:dyDescent="0.25">
      <c r="A1236" s="211" t="s">
        <v>161</v>
      </c>
      <c r="B1236" s="211">
        <v>139</v>
      </c>
      <c r="C1236" s="211" t="s">
        <v>276</v>
      </c>
      <c r="D1236" s="211">
        <v>210261435</v>
      </c>
      <c r="E1236" s="211">
        <v>1060</v>
      </c>
      <c r="G1236" s="211">
        <v>1004</v>
      </c>
      <c r="I1236" s="211" t="s">
        <v>4631</v>
      </c>
      <c r="J1236" s="212" t="s">
        <v>841</v>
      </c>
      <c r="K1236" s="211" t="s">
        <v>353</v>
      </c>
      <c r="L1236" s="211" t="s">
        <v>4697</v>
      </c>
      <c r="AD1236" s="213"/>
    </row>
    <row r="1237" spans="1:30" s="211" customFormat="1" x14ac:dyDescent="0.25">
      <c r="A1237" s="211" t="s">
        <v>161</v>
      </c>
      <c r="B1237" s="211">
        <v>139</v>
      </c>
      <c r="C1237" s="211" t="s">
        <v>276</v>
      </c>
      <c r="D1237" s="211">
        <v>210261465</v>
      </c>
      <c r="E1237" s="211">
        <v>1060</v>
      </c>
      <c r="F1237" s="211">
        <v>1242</v>
      </c>
      <c r="G1237" s="211">
        <v>1004</v>
      </c>
      <c r="I1237" s="211" t="s">
        <v>1038</v>
      </c>
      <c r="J1237" s="212" t="s">
        <v>841</v>
      </c>
      <c r="K1237" s="211" t="s">
        <v>353</v>
      </c>
      <c r="L1237" s="211" t="s">
        <v>2233</v>
      </c>
      <c r="AD1237" s="213"/>
    </row>
    <row r="1238" spans="1:30" s="211" customFormat="1" x14ac:dyDescent="0.25">
      <c r="A1238" s="211" t="s">
        <v>161</v>
      </c>
      <c r="B1238" s="211">
        <v>139</v>
      </c>
      <c r="C1238" s="211" t="s">
        <v>276</v>
      </c>
      <c r="D1238" s="211">
        <v>210276926</v>
      </c>
      <c r="E1238" s="211">
        <v>1060</v>
      </c>
      <c r="F1238" s="211">
        <v>1274</v>
      </c>
      <c r="G1238" s="211">
        <v>1004</v>
      </c>
      <c r="I1238" s="211" t="s">
        <v>1039</v>
      </c>
      <c r="J1238" s="212" t="s">
        <v>841</v>
      </c>
      <c r="K1238" s="211" t="s">
        <v>353</v>
      </c>
      <c r="L1238" s="211" t="s">
        <v>2234</v>
      </c>
      <c r="AD1238" s="213"/>
    </row>
    <row r="1239" spans="1:30" s="211" customFormat="1" x14ac:dyDescent="0.25">
      <c r="A1239" s="211" t="s">
        <v>161</v>
      </c>
      <c r="B1239" s="211">
        <v>139</v>
      </c>
      <c r="C1239" s="211" t="s">
        <v>276</v>
      </c>
      <c r="D1239" s="211">
        <v>210276928</v>
      </c>
      <c r="E1239" s="211">
        <v>1060</v>
      </c>
      <c r="F1239" s="211">
        <v>1274</v>
      </c>
      <c r="G1239" s="211">
        <v>1004</v>
      </c>
      <c r="I1239" s="211" t="s">
        <v>1036</v>
      </c>
      <c r="J1239" s="212" t="s">
        <v>841</v>
      </c>
      <c r="K1239" s="211" t="s">
        <v>353</v>
      </c>
      <c r="L1239" s="211" t="s">
        <v>2235</v>
      </c>
      <c r="AD1239" s="213"/>
    </row>
    <row r="1240" spans="1:30" s="211" customFormat="1" x14ac:dyDescent="0.25">
      <c r="A1240" s="211" t="s">
        <v>161</v>
      </c>
      <c r="B1240" s="211">
        <v>139</v>
      </c>
      <c r="C1240" s="211" t="s">
        <v>276</v>
      </c>
      <c r="D1240" s="211">
        <v>210290294</v>
      </c>
      <c r="E1240" s="211">
        <v>1060</v>
      </c>
      <c r="F1240" s="211">
        <v>1252</v>
      </c>
      <c r="G1240" s="211">
        <v>1004</v>
      </c>
      <c r="I1240" s="211" t="s">
        <v>1040</v>
      </c>
      <c r="J1240" s="212" t="s">
        <v>841</v>
      </c>
      <c r="K1240" s="211" t="s">
        <v>353</v>
      </c>
      <c r="L1240" s="211" t="s">
        <v>2236</v>
      </c>
      <c r="AD1240" s="213"/>
    </row>
    <row r="1241" spans="1:30" s="211" customFormat="1" x14ac:dyDescent="0.25">
      <c r="A1241" s="211" t="s">
        <v>161</v>
      </c>
      <c r="B1241" s="211">
        <v>141</v>
      </c>
      <c r="C1241" s="211" t="s">
        <v>277</v>
      </c>
      <c r="D1241" s="211">
        <v>191931154</v>
      </c>
      <c r="E1241" s="211">
        <v>1020</v>
      </c>
      <c r="F1241" s="211">
        <v>1122</v>
      </c>
      <c r="G1241" s="211">
        <v>1004</v>
      </c>
      <c r="I1241" s="211" t="s">
        <v>6593</v>
      </c>
      <c r="J1241" s="212" t="s">
        <v>841</v>
      </c>
      <c r="K1241" s="211" t="s">
        <v>353</v>
      </c>
      <c r="L1241" s="211" t="s">
        <v>6691</v>
      </c>
      <c r="AD1241" s="213"/>
    </row>
    <row r="1242" spans="1:30" s="211" customFormat="1" x14ac:dyDescent="0.25">
      <c r="A1242" s="211" t="s">
        <v>161</v>
      </c>
      <c r="B1242" s="211">
        <v>141</v>
      </c>
      <c r="C1242" s="211" t="s">
        <v>277</v>
      </c>
      <c r="D1242" s="211">
        <v>191956901</v>
      </c>
      <c r="E1242" s="211">
        <v>1020</v>
      </c>
      <c r="F1242" s="211">
        <v>1122</v>
      </c>
      <c r="G1242" s="211">
        <v>1004</v>
      </c>
      <c r="I1242" s="211" t="s">
        <v>6594</v>
      </c>
      <c r="J1242" s="212" t="s">
        <v>841</v>
      </c>
      <c r="K1242" s="211" t="s">
        <v>353</v>
      </c>
      <c r="L1242" s="211" t="s">
        <v>6692</v>
      </c>
      <c r="AD1242" s="213"/>
    </row>
    <row r="1243" spans="1:30" s="211" customFormat="1" x14ac:dyDescent="0.25">
      <c r="A1243" s="211" t="s">
        <v>161</v>
      </c>
      <c r="B1243" s="211">
        <v>141</v>
      </c>
      <c r="C1243" s="211" t="s">
        <v>277</v>
      </c>
      <c r="D1243" s="211">
        <v>192049597</v>
      </c>
      <c r="E1243" s="211">
        <v>1080</v>
      </c>
      <c r="F1243" s="211">
        <v>1242</v>
      </c>
      <c r="G1243" s="211">
        <v>1004</v>
      </c>
      <c r="I1243" s="211" t="s">
        <v>6431</v>
      </c>
      <c r="J1243" s="212" t="s">
        <v>841</v>
      </c>
      <c r="K1243" s="211" t="s">
        <v>353</v>
      </c>
      <c r="L1243" s="211" t="s">
        <v>6494</v>
      </c>
      <c r="AD1243" s="213"/>
    </row>
    <row r="1244" spans="1:30" s="211" customFormat="1" x14ac:dyDescent="0.25">
      <c r="A1244" s="211" t="s">
        <v>161</v>
      </c>
      <c r="B1244" s="211">
        <v>141</v>
      </c>
      <c r="C1244" s="211" t="s">
        <v>277</v>
      </c>
      <c r="D1244" s="211">
        <v>210191335</v>
      </c>
      <c r="E1244" s="211">
        <v>1060</v>
      </c>
      <c r="F1244" s="211">
        <v>1252</v>
      </c>
      <c r="G1244" s="211">
        <v>1004</v>
      </c>
      <c r="I1244" s="211" t="s">
        <v>5009</v>
      </c>
      <c r="J1244" s="212" t="s">
        <v>841</v>
      </c>
      <c r="K1244" s="211" t="s">
        <v>842</v>
      </c>
      <c r="L1244" s="211" t="s">
        <v>5031</v>
      </c>
      <c r="AD1244" s="213"/>
    </row>
    <row r="1245" spans="1:30" s="211" customFormat="1" x14ac:dyDescent="0.25">
      <c r="A1245" s="211" t="s">
        <v>161</v>
      </c>
      <c r="B1245" s="211">
        <v>141</v>
      </c>
      <c r="C1245" s="211" t="s">
        <v>277</v>
      </c>
      <c r="D1245" s="211">
        <v>210196833</v>
      </c>
      <c r="E1245" s="211">
        <v>1060</v>
      </c>
      <c r="F1245" s="211">
        <v>1242</v>
      </c>
      <c r="G1245" s="211">
        <v>1004</v>
      </c>
      <c r="I1245" s="211" t="s">
        <v>1041</v>
      </c>
      <c r="J1245" s="212" t="s">
        <v>841</v>
      </c>
      <c r="K1245" s="211" t="s">
        <v>353</v>
      </c>
      <c r="L1245" s="211" t="s">
        <v>2237</v>
      </c>
      <c r="AD1245" s="213"/>
    </row>
    <row r="1246" spans="1:30" s="211" customFormat="1" x14ac:dyDescent="0.25">
      <c r="A1246" s="211" t="s">
        <v>161</v>
      </c>
      <c r="B1246" s="211">
        <v>141</v>
      </c>
      <c r="C1246" s="211" t="s">
        <v>277</v>
      </c>
      <c r="D1246" s="211">
        <v>210196838</v>
      </c>
      <c r="E1246" s="211">
        <v>1060</v>
      </c>
      <c r="F1246" s="211">
        <v>1242</v>
      </c>
      <c r="G1246" s="211">
        <v>1004</v>
      </c>
      <c r="I1246" s="211" t="s">
        <v>1042</v>
      </c>
      <c r="J1246" s="212" t="s">
        <v>841</v>
      </c>
      <c r="K1246" s="211" t="s">
        <v>353</v>
      </c>
      <c r="L1246" s="211" t="s">
        <v>2238</v>
      </c>
      <c r="AD1246" s="213"/>
    </row>
    <row r="1247" spans="1:30" s="211" customFormat="1" x14ac:dyDescent="0.25">
      <c r="A1247" s="211" t="s">
        <v>161</v>
      </c>
      <c r="B1247" s="211">
        <v>141</v>
      </c>
      <c r="C1247" s="211" t="s">
        <v>277</v>
      </c>
      <c r="D1247" s="211">
        <v>210196891</v>
      </c>
      <c r="E1247" s="211">
        <v>1060</v>
      </c>
      <c r="F1247" s="211">
        <v>1274</v>
      </c>
      <c r="G1247" s="211">
        <v>1004</v>
      </c>
      <c r="I1247" s="211" t="s">
        <v>1043</v>
      </c>
      <c r="J1247" s="212" t="s">
        <v>841</v>
      </c>
      <c r="K1247" s="211" t="s">
        <v>353</v>
      </c>
      <c r="L1247" s="211" t="s">
        <v>2239</v>
      </c>
      <c r="AD1247" s="213"/>
    </row>
    <row r="1248" spans="1:30" s="211" customFormat="1" x14ac:dyDescent="0.25">
      <c r="A1248" s="211" t="s">
        <v>161</v>
      </c>
      <c r="B1248" s="211">
        <v>141</v>
      </c>
      <c r="C1248" s="211" t="s">
        <v>277</v>
      </c>
      <c r="D1248" s="211">
        <v>210203272</v>
      </c>
      <c r="E1248" s="211">
        <v>1060</v>
      </c>
      <c r="F1248" s="211">
        <v>1251</v>
      </c>
      <c r="G1248" s="211">
        <v>1004</v>
      </c>
      <c r="I1248" s="211" t="s">
        <v>1044</v>
      </c>
      <c r="J1248" s="212" t="s">
        <v>841</v>
      </c>
      <c r="K1248" s="211" t="s">
        <v>842</v>
      </c>
      <c r="L1248" s="211" t="s">
        <v>2392</v>
      </c>
      <c r="AD1248" s="213"/>
    </row>
    <row r="1249" spans="1:30" s="211" customFormat="1" x14ac:dyDescent="0.25">
      <c r="A1249" s="211" t="s">
        <v>161</v>
      </c>
      <c r="B1249" s="211">
        <v>141</v>
      </c>
      <c r="C1249" s="211" t="s">
        <v>277</v>
      </c>
      <c r="D1249" s="211">
        <v>210204327</v>
      </c>
      <c r="E1249" s="211">
        <v>1080</v>
      </c>
      <c r="F1249" s="211">
        <v>1241</v>
      </c>
      <c r="G1249" s="211">
        <v>1004</v>
      </c>
      <c r="I1249" s="211" t="s">
        <v>1045</v>
      </c>
      <c r="J1249" s="212" t="s">
        <v>841</v>
      </c>
      <c r="K1249" s="211" t="s">
        <v>353</v>
      </c>
      <c r="L1249" s="211" t="s">
        <v>2240</v>
      </c>
      <c r="AD1249" s="213"/>
    </row>
    <row r="1250" spans="1:30" s="211" customFormat="1" x14ac:dyDescent="0.25">
      <c r="A1250" s="211" t="s">
        <v>161</v>
      </c>
      <c r="B1250" s="211">
        <v>141</v>
      </c>
      <c r="C1250" s="211" t="s">
        <v>277</v>
      </c>
      <c r="D1250" s="211">
        <v>210204785</v>
      </c>
      <c r="E1250" s="211">
        <v>1060</v>
      </c>
      <c r="F1250" s="211">
        <v>1242</v>
      </c>
      <c r="G1250" s="211">
        <v>1004</v>
      </c>
      <c r="I1250" s="211" t="s">
        <v>3839</v>
      </c>
      <c r="J1250" s="212" t="s">
        <v>841</v>
      </c>
      <c r="K1250" s="211" t="s">
        <v>353</v>
      </c>
      <c r="L1250" s="211" t="s">
        <v>3852</v>
      </c>
      <c r="AD1250" s="213"/>
    </row>
    <row r="1251" spans="1:30" s="211" customFormat="1" x14ac:dyDescent="0.25">
      <c r="A1251" s="211" t="s">
        <v>161</v>
      </c>
      <c r="B1251" s="211">
        <v>141</v>
      </c>
      <c r="C1251" s="211" t="s">
        <v>277</v>
      </c>
      <c r="D1251" s="211">
        <v>210237383</v>
      </c>
      <c r="E1251" s="211">
        <v>1080</v>
      </c>
      <c r="F1251" s="211">
        <v>1274</v>
      </c>
      <c r="G1251" s="211">
        <v>1004</v>
      </c>
      <c r="I1251" s="211" t="s">
        <v>1046</v>
      </c>
      <c r="J1251" s="212" t="s">
        <v>841</v>
      </c>
      <c r="K1251" s="211" t="s">
        <v>353</v>
      </c>
      <c r="L1251" s="211" t="s">
        <v>2241</v>
      </c>
      <c r="AD1251" s="213"/>
    </row>
    <row r="1252" spans="1:30" s="211" customFormat="1" x14ac:dyDescent="0.25">
      <c r="A1252" s="211" t="s">
        <v>161</v>
      </c>
      <c r="B1252" s="211">
        <v>151</v>
      </c>
      <c r="C1252" s="211" t="s">
        <v>278</v>
      </c>
      <c r="D1252" s="211">
        <v>67571</v>
      </c>
      <c r="E1252" s="211">
        <v>1020</v>
      </c>
      <c r="F1252" s="211">
        <v>1110</v>
      </c>
      <c r="G1252" s="211">
        <v>1004</v>
      </c>
      <c r="I1252" s="211" t="s">
        <v>4860</v>
      </c>
      <c r="J1252" s="212" t="s">
        <v>841</v>
      </c>
      <c r="K1252" s="211" t="s">
        <v>842</v>
      </c>
      <c r="L1252" s="211" t="s">
        <v>5077</v>
      </c>
      <c r="AD1252" s="213"/>
    </row>
    <row r="1253" spans="1:30" s="211" customFormat="1" x14ac:dyDescent="0.25">
      <c r="A1253" s="211" t="s">
        <v>161</v>
      </c>
      <c r="B1253" s="211">
        <v>151</v>
      </c>
      <c r="C1253" s="211" t="s">
        <v>278</v>
      </c>
      <c r="D1253" s="211">
        <v>67574</v>
      </c>
      <c r="E1253" s="211">
        <v>1020</v>
      </c>
      <c r="F1253" s="211">
        <v>1110</v>
      </c>
      <c r="G1253" s="211">
        <v>1004</v>
      </c>
      <c r="I1253" s="211" t="s">
        <v>2062</v>
      </c>
      <c r="J1253" s="212" t="s">
        <v>841</v>
      </c>
      <c r="K1253" s="211" t="s">
        <v>842</v>
      </c>
      <c r="L1253" s="211" t="s">
        <v>2393</v>
      </c>
      <c r="AD1253" s="213"/>
    </row>
    <row r="1254" spans="1:30" s="211" customFormat="1" x14ac:dyDescent="0.25">
      <c r="A1254" s="211" t="s">
        <v>161</v>
      </c>
      <c r="B1254" s="211">
        <v>151</v>
      </c>
      <c r="C1254" s="211" t="s">
        <v>278</v>
      </c>
      <c r="D1254" s="211">
        <v>67643</v>
      </c>
      <c r="E1254" s="211">
        <v>1020</v>
      </c>
      <c r="F1254" s="211">
        <v>1110</v>
      </c>
      <c r="G1254" s="211">
        <v>1004</v>
      </c>
      <c r="I1254" s="211" t="s">
        <v>5739</v>
      </c>
      <c r="J1254" s="212" t="s">
        <v>841</v>
      </c>
      <c r="K1254" s="211" t="s">
        <v>353</v>
      </c>
      <c r="L1254" s="211" t="s">
        <v>5769</v>
      </c>
      <c r="AD1254" s="213"/>
    </row>
    <row r="1255" spans="1:30" s="211" customFormat="1" x14ac:dyDescent="0.25">
      <c r="A1255" s="211" t="s">
        <v>161</v>
      </c>
      <c r="B1255" s="211">
        <v>151</v>
      </c>
      <c r="C1255" s="211" t="s">
        <v>278</v>
      </c>
      <c r="D1255" s="211">
        <v>67675</v>
      </c>
      <c r="E1255" s="211">
        <v>1020</v>
      </c>
      <c r="F1255" s="211">
        <v>1110</v>
      </c>
      <c r="G1255" s="211">
        <v>1004</v>
      </c>
      <c r="I1255" s="211" t="s">
        <v>2454</v>
      </c>
      <c r="J1255" s="212" t="s">
        <v>841</v>
      </c>
      <c r="K1255" s="211" t="s">
        <v>842</v>
      </c>
      <c r="L1255" s="211" t="s">
        <v>2465</v>
      </c>
      <c r="AD1255" s="213"/>
    </row>
    <row r="1256" spans="1:30" s="211" customFormat="1" x14ac:dyDescent="0.25">
      <c r="A1256" s="211" t="s">
        <v>161</v>
      </c>
      <c r="B1256" s="211">
        <v>151</v>
      </c>
      <c r="C1256" s="211" t="s">
        <v>278</v>
      </c>
      <c r="D1256" s="211">
        <v>67678</v>
      </c>
      <c r="E1256" s="211">
        <v>1020</v>
      </c>
      <c r="F1256" s="211">
        <v>1110</v>
      </c>
      <c r="G1256" s="211">
        <v>1004</v>
      </c>
      <c r="I1256" s="211" t="s">
        <v>1047</v>
      </c>
      <c r="J1256" s="212" t="s">
        <v>841</v>
      </c>
      <c r="K1256" s="211" t="s">
        <v>353</v>
      </c>
      <c r="L1256" s="211" t="s">
        <v>2242</v>
      </c>
      <c r="AD1256" s="213"/>
    </row>
    <row r="1257" spans="1:30" s="211" customFormat="1" x14ac:dyDescent="0.25">
      <c r="A1257" s="211" t="s">
        <v>161</v>
      </c>
      <c r="B1257" s="211">
        <v>151</v>
      </c>
      <c r="C1257" s="211" t="s">
        <v>278</v>
      </c>
      <c r="D1257" s="211">
        <v>68093</v>
      </c>
      <c r="E1257" s="211">
        <v>1020</v>
      </c>
      <c r="F1257" s="211">
        <v>1122</v>
      </c>
      <c r="G1257" s="211">
        <v>1004</v>
      </c>
      <c r="I1257" s="211" t="s">
        <v>4707</v>
      </c>
      <c r="J1257" s="212" t="s">
        <v>841</v>
      </c>
      <c r="K1257" s="211" t="s">
        <v>842</v>
      </c>
      <c r="L1257" s="211" t="s">
        <v>4732</v>
      </c>
      <c r="AD1257" s="213"/>
    </row>
    <row r="1258" spans="1:30" s="211" customFormat="1" x14ac:dyDescent="0.25">
      <c r="A1258" s="211" t="s">
        <v>161</v>
      </c>
      <c r="B1258" s="211">
        <v>151</v>
      </c>
      <c r="C1258" s="211" t="s">
        <v>278</v>
      </c>
      <c r="D1258" s="211">
        <v>68094</v>
      </c>
      <c r="E1258" s="211">
        <v>1020</v>
      </c>
      <c r="F1258" s="211">
        <v>1122</v>
      </c>
      <c r="G1258" s="211">
        <v>1004</v>
      </c>
      <c r="I1258" s="211" t="s">
        <v>4708</v>
      </c>
      <c r="J1258" s="212" t="s">
        <v>841</v>
      </c>
      <c r="K1258" s="211" t="s">
        <v>842</v>
      </c>
      <c r="L1258" s="211" t="s">
        <v>4733</v>
      </c>
      <c r="AD1258" s="213"/>
    </row>
    <row r="1259" spans="1:30" s="211" customFormat="1" x14ac:dyDescent="0.25">
      <c r="A1259" s="211" t="s">
        <v>161</v>
      </c>
      <c r="B1259" s="211">
        <v>151</v>
      </c>
      <c r="C1259" s="211" t="s">
        <v>278</v>
      </c>
      <c r="D1259" s="211">
        <v>68096</v>
      </c>
      <c r="E1259" s="211">
        <v>1020</v>
      </c>
      <c r="F1259" s="211">
        <v>1122</v>
      </c>
      <c r="G1259" s="211">
        <v>1004</v>
      </c>
      <c r="I1259" s="211" t="s">
        <v>4709</v>
      </c>
      <c r="J1259" s="212" t="s">
        <v>841</v>
      </c>
      <c r="K1259" s="211" t="s">
        <v>842</v>
      </c>
      <c r="L1259" s="211" t="s">
        <v>4734</v>
      </c>
      <c r="AD1259" s="213"/>
    </row>
    <row r="1260" spans="1:30" s="211" customFormat="1" x14ac:dyDescent="0.25">
      <c r="A1260" s="211" t="s">
        <v>161</v>
      </c>
      <c r="B1260" s="211">
        <v>151</v>
      </c>
      <c r="C1260" s="211" t="s">
        <v>278</v>
      </c>
      <c r="D1260" s="211">
        <v>68102</v>
      </c>
      <c r="E1260" s="211">
        <v>1020</v>
      </c>
      <c r="F1260" s="211">
        <v>1122</v>
      </c>
      <c r="G1260" s="211">
        <v>1004</v>
      </c>
      <c r="I1260" s="211" t="s">
        <v>4710</v>
      </c>
      <c r="J1260" s="212" t="s">
        <v>841</v>
      </c>
      <c r="K1260" s="211" t="s">
        <v>842</v>
      </c>
      <c r="L1260" s="211" t="s">
        <v>4735</v>
      </c>
      <c r="AD1260" s="213"/>
    </row>
    <row r="1261" spans="1:30" s="211" customFormat="1" x14ac:dyDescent="0.25">
      <c r="A1261" s="211" t="s">
        <v>161</v>
      </c>
      <c r="B1261" s="211">
        <v>151</v>
      </c>
      <c r="C1261" s="211" t="s">
        <v>278</v>
      </c>
      <c r="D1261" s="211">
        <v>9062222</v>
      </c>
      <c r="E1261" s="211">
        <v>1060</v>
      </c>
      <c r="G1261" s="211">
        <v>1004</v>
      </c>
      <c r="I1261" s="211" t="s">
        <v>2063</v>
      </c>
      <c r="J1261" s="212" t="s">
        <v>841</v>
      </c>
      <c r="K1261" s="211" t="s">
        <v>353</v>
      </c>
      <c r="L1261" s="211" t="s">
        <v>2243</v>
      </c>
      <c r="AD1261" s="213"/>
    </row>
    <row r="1262" spans="1:30" s="211" customFormat="1" x14ac:dyDescent="0.25">
      <c r="A1262" s="211" t="s">
        <v>161</v>
      </c>
      <c r="B1262" s="211">
        <v>151</v>
      </c>
      <c r="C1262" s="211" t="s">
        <v>278</v>
      </c>
      <c r="D1262" s="211">
        <v>191999984</v>
      </c>
      <c r="E1262" s="211">
        <v>1020</v>
      </c>
      <c r="F1262" s="211">
        <v>1110</v>
      </c>
      <c r="G1262" s="211">
        <v>1003</v>
      </c>
      <c r="I1262" s="211" t="s">
        <v>5487</v>
      </c>
      <c r="J1262" s="212" t="s">
        <v>841</v>
      </c>
      <c r="K1262" s="211" t="s">
        <v>842</v>
      </c>
      <c r="L1262" s="211" t="s">
        <v>5523</v>
      </c>
      <c r="AD1262" s="213"/>
    </row>
    <row r="1263" spans="1:30" s="211" customFormat="1" x14ac:dyDescent="0.25">
      <c r="A1263" s="211" t="s">
        <v>161</v>
      </c>
      <c r="B1263" s="211">
        <v>151</v>
      </c>
      <c r="C1263" s="211" t="s">
        <v>278</v>
      </c>
      <c r="D1263" s="211">
        <v>210189667</v>
      </c>
      <c r="E1263" s="211">
        <v>1020</v>
      </c>
      <c r="F1263" s="211">
        <v>1122</v>
      </c>
      <c r="G1263" s="211">
        <v>1004</v>
      </c>
      <c r="I1263" s="211" t="s">
        <v>4711</v>
      </c>
      <c r="J1263" s="212" t="s">
        <v>841</v>
      </c>
      <c r="K1263" s="211" t="s">
        <v>842</v>
      </c>
      <c r="L1263" s="211" t="s">
        <v>4734</v>
      </c>
      <c r="AD1263" s="213"/>
    </row>
    <row r="1264" spans="1:30" s="211" customFormat="1" x14ac:dyDescent="0.25">
      <c r="A1264" s="211" t="s">
        <v>161</v>
      </c>
      <c r="B1264" s="211">
        <v>151</v>
      </c>
      <c r="C1264" s="211" t="s">
        <v>278</v>
      </c>
      <c r="D1264" s="211">
        <v>210189668</v>
      </c>
      <c r="E1264" s="211">
        <v>1020</v>
      </c>
      <c r="F1264" s="211">
        <v>1122</v>
      </c>
      <c r="G1264" s="211">
        <v>1004</v>
      </c>
      <c r="I1264" s="211" t="s">
        <v>4712</v>
      </c>
      <c r="J1264" s="212" t="s">
        <v>841</v>
      </c>
      <c r="K1264" s="211" t="s">
        <v>842</v>
      </c>
      <c r="L1264" s="211" t="s">
        <v>4735</v>
      </c>
      <c r="AD1264" s="213"/>
    </row>
    <row r="1265" spans="1:30" s="211" customFormat="1" x14ac:dyDescent="0.25">
      <c r="A1265" s="211" t="s">
        <v>161</v>
      </c>
      <c r="B1265" s="211">
        <v>151</v>
      </c>
      <c r="C1265" s="211" t="s">
        <v>278</v>
      </c>
      <c r="D1265" s="211">
        <v>210189669</v>
      </c>
      <c r="E1265" s="211">
        <v>1020</v>
      </c>
      <c r="F1265" s="211">
        <v>1122</v>
      </c>
      <c r="G1265" s="211">
        <v>1004</v>
      </c>
      <c r="I1265" s="211" t="s">
        <v>4713</v>
      </c>
      <c r="J1265" s="212" t="s">
        <v>841</v>
      </c>
      <c r="K1265" s="211" t="s">
        <v>842</v>
      </c>
      <c r="L1265" s="211" t="s">
        <v>4733</v>
      </c>
      <c r="AD1265" s="213"/>
    </row>
    <row r="1266" spans="1:30" s="211" customFormat="1" x14ac:dyDescent="0.25">
      <c r="A1266" s="211" t="s">
        <v>161</v>
      </c>
      <c r="B1266" s="211">
        <v>151</v>
      </c>
      <c r="C1266" s="211" t="s">
        <v>278</v>
      </c>
      <c r="D1266" s="211">
        <v>210189670</v>
      </c>
      <c r="E1266" s="211">
        <v>1020</v>
      </c>
      <c r="F1266" s="211">
        <v>1122</v>
      </c>
      <c r="G1266" s="211">
        <v>1004</v>
      </c>
      <c r="I1266" s="211" t="s">
        <v>4714</v>
      </c>
      <c r="J1266" s="212" t="s">
        <v>841</v>
      </c>
      <c r="K1266" s="211" t="s">
        <v>842</v>
      </c>
      <c r="L1266" s="211" t="s">
        <v>4732</v>
      </c>
      <c r="AD1266" s="213"/>
    </row>
    <row r="1267" spans="1:30" s="211" customFormat="1" x14ac:dyDescent="0.25">
      <c r="A1267" s="211" t="s">
        <v>161</v>
      </c>
      <c r="B1267" s="211">
        <v>151</v>
      </c>
      <c r="C1267" s="211" t="s">
        <v>278</v>
      </c>
      <c r="D1267" s="211">
        <v>210192546</v>
      </c>
      <c r="E1267" s="211">
        <v>1060</v>
      </c>
      <c r="G1267" s="211">
        <v>1004</v>
      </c>
      <c r="I1267" s="211" t="s">
        <v>1048</v>
      </c>
      <c r="J1267" s="212" t="s">
        <v>841</v>
      </c>
      <c r="K1267" s="211" t="s">
        <v>353</v>
      </c>
      <c r="L1267" s="211" t="s">
        <v>2244</v>
      </c>
      <c r="AD1267" s="213"/>
    </row>
    <row r="1268" spans="1:30" s="211" customFormat="1" x14ac:dyDescent="0.25">
      <c r="A1268" s="211" t="s">
        <v>161</v>
      </c>
      <c r="B1268" s="211">
        <v>151</v>
      </c>
      <c r="C1268" s="211" t="s">
        <v>278</v>
      </c>
      <c r="D1268" s="211">
        <v>210192604</v>
      </c>
      <c r="E1268" s="211">
        <v>1060</v>
      </c>
      <c r="G1268" s="211">
        <v>1004</v>
      </c>
      <c r="I1268" s="211" t="s">
        <v>1049</v>
      </c>
      <c r="J1268" s="212" t="s">
        <v>841</v>
      </c>
      <c r="K1268" s="211" t="s">
        <v>353</v>
      </c>
      <c r="L1268" s="211" t="s">
        <v>2245</v>
      </c>
      <c r="AD1268" s="213"/>
    </row>
    <row r="1269" spans="1:30" s="211" customFormat="1" x14ac:dyDescent="0.25">
      <c r="A1269" s="211" t="s">
        <v>161</v>
      </c>
      <c r="B1269" s="211">
        <v>151</v>
      </c>
      <c r="C1269" s="211" t="s">
        <v>278</v>
      </c>
      <c r="D1269" s="211">
        <v>210192731</v>
      </c>
      <c r="E1269" s="211">
        <v>1060</v>
      </c>
      <c r="F1269" s="211">
        <v>1252</v>
      </c>
      <c r="G1269" s="211">
        <v>1004</v>
      </c>
      <c r="I1269" s="211" t="s">
        <v>3957</v>
      </c>
      <c r="J1269" s="212" t="s">
        <v>841</v>
      </c>
      <c r="K1269" s="211" t="s">
        <v>842</v>
      </c>
      <c r="L1269" s="211" t="s">
        <v>3981</v>
      </c>
      <c r="AD1269" s="213"/>
    </row>
    <row r="1270" spans="1:30" s="211" customFormat="1" x14ac:dyDescent="0.25">
      <c r="A1270" s="211" t="s">
        <v>161</v>
      </c>
      <c r="B1270" s="211">
        <v>151</v>
      </c>
      <c r="C1270" s="211" t="s">
        <v>278</v>
      </c>
      <c r="D1270" s="211">
        <v>210196169</v>
      </c>
      <c r="E1270" s="211">
        <v>1060</v>
      </c>
      <c r="F1270" s="211">
        <v>1265</v>
      </c>
      <c r="G1270" s="211">
        <v>1004</v>
      </c>
      <c r="I1270" s="211" t="s">
        <v>2064</v>
      </c>
      <c r="J1270" s="212" t="s">
        <v>841</v>
      </c>
      <c r="K1270" s="211" t="s">
        <v>353</v>
      </c>
      <c r="L1270" s="211" t="s">
        <v>2246</v>
      </c>
      <c r="AD1270" s="213"/>
    </row>
    <row r="1271" spans="1:30" s="211" customFormat="1" x14ac:dyDescent="0.25">
      <c r="A1271" s="211" t="s">
        <v>161</v>
      </c>
      <c r="B1271" s="211">
        <v>151</v>
      </c>
      <c r="C1271" s="211" t="s">
        <v>278</v>
      </c>
      <c r="D1271" s="211">
        <v>210253964</v>
      </c>
      <c r="E1271" s="211">
        <v>1060</v>
      </c>
      <c r="F1271" s="211">
        <v>1274</v>
      </c>
      <c r="G1271" s="211">
        <v>1004</v>
      </c>
      <c r="I1271" s="211" t="s">
        <v>4715</v>
      </c>
      <c r="J1271" s="212" t="s">
        <v>841</v>
      </c>
      <c r="K1271" s="211" t="s">
        <v>353</v>
      </c>
      <c r="L1271" s="211" t="s">
        <v>4729</v>
      </c>
      <c r="AD1271" s="213"/>
    </row>
    <row r="1272" spans="1:30" s="211" customFormat="1" x14ac:dyDescent="0.25">
      <c r="A1272" s="211" t="s">
        <v>161</v>
      </c>
      <c r="B1272" s="211">
        <v>151</v>
      </c>
      <c r="C1272" s="211" t="s">
        <v>278</v>
      </c>
      <c r="D1272" s="211">
        <v>210253974</v>
      </c>
      <c r="E1272" s="211">
        <v>1060</v>
      </c>
      <c r="F1272" s="211">
        <v>1274</v>
      </c>
      <c r="G1272" s="211">
        <v>1004</v>
      </c>
      <c r="I1272" s="211" t="s">
        <v>2455</v>
      </c>
      <c r="J1272" s="212" t="s">
        <v>841</v>
      </c>
      <c r="K1272" s="211" t="s">
        <v>353</v>
      </c>
      <c r="L1272" s="211" t="s">
        <v>2464</v>
      </c>
      <c r="AD1272" s="213"/>
    </row>
    <row r="1273" spans="1:30" s="211" customFormat="1" x14ac:dyDescent="0.25">
      <c r="A1273" s="211" t="s">
        <v>161</v>
      </c>
      <c r="B1273" s="211">
        <v>151</v>
      </c>
      <c r="C1273" s="211" t="s">
        <v>278</v>
      </c>
      <c r="D1273" s="211">
        <v>210253975</v>
      </c>
      <c r="E1273" s="211">
        <v>1060</v>
      </c>
      <c r="F1273" s="211">
        <v>1274</v>
      </c>
      <c r="G1273" s="211">
        <v>1004</v>
      </c>
      <c r="I1273" s="211" t="s">
        <v>1050</v>
      </c>
      <c r="J1273" s="212" t="s">
        <v>841</v>
      </c>
      <c r="K1273" s="211" t="s">
        <v>353</v>
      </c>
      <c r="L1273" s="211" t="s">
        <v>2247</v>
      </c>
      <c r="AD1273" s="213"/>
    </row>
    <row r="1274" spans="1:30" s="211" customFormat="1" x14ac:dyDescent="0.25">
      <c r="A1274" s="211" t="s">
        <v>161</v>
      </c>
      <c r="B1274" s="211">
        <v>151</v>
      </c>
      <c r="C1274" s="211" t="s">
        <v>278</v>
      </c>
      <c r="D1274" s="211">
        <v>210254002</v>
      </c>
      <c r="E1274" s="211">
        <v>1060</v>
      </c>
      <c r="F1274" s="211">
        <v>1274</v>
      </c>
      <c r="G1274" s="211">
        <v>1004</v>
      </c>
      <c r="I1274" s="211" t="s">
        <v>2065</v>
      </c>
      <c r="J1274" s="212" t="s">
        <v>841</v>
      </c>
      <c r="K1274" s="211" t="s">
        <v>353</v>
      </c>
      <c r="L1274" s="211" t="s">
        <v>2248</v>
      </c>
      <c r="AD1274" s="213"/>
    </row>
    <row r="1275" spans="1:30" s="211" customFormat="1" x14ac:dyDescent="0.25">
      <c r="A1275" s="211" t="s">
        <v>161</v>
      </c>
      <c r="B1275" s="211">
        <v>151</v>
      </c>
      <c r="C1275" s="211" t="s">
        <v>278</v>
      </c>
      <c r="D1275" s="211">
        <v>210254029</v>
      </c>
      <c r="E1275" s="211">
        <v>1060</v>
      </c>
      <c r="F1275" s="211">
        <v>1274</v>
      </c>
      <c r="G1275" s="211">
        <v>1004</v>
      </c>
      <c r="I1275" s="211" t="s">
        <v>1051</v>
      </c>
      <c r="J1275" s="212" t="s">
        <v>841</v>
      </c>
      <c r="K1275" s="211" t="s">
        <v>353</v>
      </c>
      <c r="L1275" s="211" t="s">
        <v>2249</v>
      </c>
      <c r="AD1275" s="213"/>
    </row>
    <row r="1276" spans="1:30" s="211" customFormat="1" x14ac:dyDescent="0.25">
      <c r="A1276" s="211" t="s">
        <v>161</v>
      </c>
      <c r="B1276" s="211">
        <v>151</v>
      </c>
      <c r="C1276" s="211" t="s">
        <v>278</v>
      </c>
      <c r="D1276" s="211">
        <v>210254034</v>
      </c>
      <c r="E1276" s="211">
        <v>1060</v>
      </c>
      <c r="F1276" s="211">
        <v>1274</v>
      </c>
      <c r="G1276" s="211">
        <v>1004</v>
      </c>
      <c r="I1276" s="211" t="s">
        <v>4716</v>
      </c>
      <c r="J1276" s="212" t="s">
        <v>841</v>
      </c>
      <c r="K1276" s="211" t="s">
        <v>353</v>
      </c>
      <c r="L1276" s="211" t="s">
        <v>4730</v>
      </c>
      <c r="AD1276" s="213"/>
    </row>
    <row r="1277" spans="1:30" s="211" customFormat="1" x14ac:dyDescent="0.25">
      <c r="A1277" s="211" t="s">
        <v>161</v>
      </c>
      <c r="B1277" s="211">
        <v>151</v>
      </c>
      <c r="C1277" s="211" t="s">
        <v>278</v>
      </c>
      <c r="D1277" s="211">
        <v>210298423</v>
      </c>
      <c r="E1277" s="211">
        <v>1060</v>
      </c>
      <c r="G1277" s="211">
        <v>1004</v>
      </c>
      <c r="I1277" s="211" t="s">
        <v>3912</v>
      </c>
      <c r="J1277" s="212" t="s">
        <v>841</v>
      </c>
      <c r="K1277" s="211" t="s">
        <v>842</v>
      </c>
      <c r="L1277" s="211" t="s">
        <v>3931</v>
      </c>
      <c r="AD1277" s="213"/>
    </row>
    <row r="1278" spans="1:30" s="211" customFormat="1" x14ac:dyDescent="0.25">
      <c r="A1278" s="211" t="s">
        <v>161</v>
      </c>
      <c r="B1278" s="211">
        <v>152</v>
      </c>
      <c r="C1278" s="211" t="s">
        <v>279</v>
      </c>
      <c r="D1278" s="211">
        <v>210190423</v>
      </c>
      <c r="E1278" s="211">
        <v>1060</v>
      </c>
      <c r="G1278" s="211">
        <v>1004</v>
      </c>
      <c r="I1278" s="211" t="s">
        <v>1052</v>
      </c>
      <c r="J1278" s="212" t="s">
        <v>841</v>
      </c>
      <c r="K1278" s="211" t="s">
        <v>353</v>
      </c>
      <c r="L1278" s="211" t="s">
        <v>2250</v>
      </c>
      <c r="AD1278" s="213"/>
    </row>
    <row r="1279" spans="1:30" s="211" customFormat="1" x14ac:dyDescent="0.25">
      <c r="A1279" s="211" t="s">
        <v>161</v>
      </c>
      <c r="B1279" s="211">
        <v>152</v>
      </c>
      <c r="C1279" s="211" t="s">
        <v>279</v>
      </c>
      <c r="D1279" s="211">
        <v>210190436</v>
      </c>
      <c r="E1279" s="211">
        <v>1060</v>
      </c>
      <c r="G1279" s="211">
        <v>1004</v>
      </c>
      <c r="I1279" s="211" t="s">
        <v>1053</v>
      </c>
      <c r="J1279" s="212" t="s">
        <v>841</v>
      </c>
      <c r="K1279" s="211" t="s">
        <v>353</v>
      </c>
      <c r="L1279" s="211" t="s">
        <v>2251</v>
      </c>
      <c r="AD1279" s="213"/>
    </row>
    <row r="1280" spans="1:30" s="211" customFormat="1" x14ac:dyDescent="0.25">
      <c r="A1280" s="211" t="s">
        <v>161</v>
      </c>
      <c r="B1280" s="211">
        <v>152</v>
      </c>
      <c r="C1280" s="211" t="s">
        <v>279</v>
      </c>
      <c r="D1280" s="211">
        <v>210190449</v>
      </c>
      <c r="E1280" s="211">
        <v>1060</v>
      </c>
      <c r="F1280" s="211">
        <v>1274</v>
      </c>
      <c r="G1280" s="211">
        <v>1004</v>
      </c>
      <c r="I1280" s="211" t="s">
        <v>2037</v>
      </c>
      <c r="J1280" s="212" t="s">
        <v>841</v>
      </c>
      <c r="K1280" s="211" t="s">
        <v>353</v>
      </c>
      <c r="L1280" s="211" t="s">
        <v>2252</v>
      </c>
      <c r="AD1280" s="213"/>
    </row>
    <row r="1281" spans="1:30" s="211" customFormat="1" x14ac:dyDescent="0.25">
      <c r="A1281" s="211" t="s">
        <v>161</v>
      </c>
      <c r="B1281" s="211">
        <v>152</v>
      </c>
      <c r="C1281" s="211" t="s">
        <v>279</v>
      </c>
      <c r="D1281" s="211">
        <v>210190624</v>
      </c>
      <c r="E1281" s="211">
        <v>1060</v>
      </c>
      <c r="G1281" s="211">
        <v>1004</v>
      </c>
      <c r="I1281" s="211" t="s">
        <v>5670</v>
      </c>
      <c r="J1281" s="212" t="s">
        <v>841</v>
      </c>
      <c r="K1281" s="211" t="s">
        <v>353</v>
      </c>
      <c r="L1281" s="211" t="s">
        <v>5694</v>
      </c>
      <c r="AD1281" s="213"/>
    </row>
    <row r="1282" spans="1:30" s="211" customFormat="1" x14ac:dyDescent="0.25">
      <c r="A1282" s="211" t="s">
        <v>161</v>
      </c>
      <c r="B1282" s="211">
        <v>152</v>
      </c>
      <c r="C1282" s="211" t="s">
        <v>279</v>
      </c>
      <c r="D1282" s="211">
        <v>210190774</v>
      </c>
      <c r="E1282" s="211">
        <v>1060</v>
      </c>
      <c r="F1282" s="211">
        <v>1242</v>
      </c>
      <c r="G1282" s="211">
        <v>1004</v>
      </c>
      <c r="I1282" s="211" t="s">
        <v>1054</v>
      </c>
      <c r="J1282" s="212" t="s">
        <v>841</v>
      </c>
      <c r="K1282" s="211" t="s">
        <v>353</v>
      </c>
      <c r="L1282" s="211" t="s">
        <v>2253</v>
      </c>
      <c r="AD1282" s="213"/>
    </row>
    <row r="1283" spans="1:30" s="211" customFormat="1" x14ac:dyDescent="0.25">
      <c r="A1283" s="211" t="s">
        <v>161</v>
      </c>
      <c r="B1283" s="211">
        <v>152</v>
      </c>
      <c r="C1283" s="211" t="s">
        <v>279</v>
      </c>
      <c r="D1283" s="211">
        <v>210196904</v>
      </c>
      <c r="E1283" s="211">
        <v>1060</v>
      </c>
      <c r="F1283" s="211">
        <v>1271</v>
      </c>
      <c r="G1283" s="211">
        <v>1004</v>
      </c>
      <c r="I1283" s="211" t="s">
        <v>1055</v>
      </c>
      <c r="J1283" s="212" t="s">
        <v>841</v>
      </c>
      <c r="K1283" s="211" t="s">
        <v>353</v>
      </c>
      <c r="L1283" s="211" t="s">
        <v>2254</v>
      </c>
      <c r="AD1283" s="213"/>
    </row>
    <row r="1284" spans="1:30" s="211" customFormat="1" x14ac:dyDescent="0.25">
      <c r="A1284" s="211" t="s">
        <v>161</v>
      </c>
      <c r="B1284" s="211">
        <v>152</v>
      </c>
      <c r="C1284" s="211" t="s">
        <v>279</v>
      </c>
      <c r="D1284" s="211">
        <v>210254517</v>
      </c>
      <c r="E1284" s="211">
        <v>1060</v>
      </c>
      <c r="F1284" s="211">
        <v>1220</v>
      </c>
      <c r="G1284" s="211">
        <v>1004</v>
      </c>
      <c r="I1284" s="211" t="s">
        <v>6432</v>
      </c>
      <c r="J1284" s="212" t="s">
        <v>841</v>
      </c>
      <c r="K1284" s="211" t="s">
        <v>353</v>
      </c>
      <c r="L1284" s="211" t="s">
        <v>6495</v>
      </c>
      <c r="AD1284" s="213"/>
    </row>
    <row r="1285" spans="1:30" s="211" customFormat="1" x14ac:dyDescent="0.25">
      <c r="A1285" s="211" t="s">
        <v>161</v>
      </c>
      <c r="B1285" s="211">
        <v>152</v>
      </c>
      <c r="C1285" s="211" t="s">
        <v>279</v>
      </c>
      <c r="D1285" s="211">
        <v>210254531</v>
      </c>
      <c r="E1285" s="211">
        <v>1060</v>
      </c>
      <c r="F1285" s="211">
        <v>1274</v>
      </c>
      <c r="G1285" s="211">
        <v>1004</v>
      </c>
      <c r="I1285" s="211" t="s">
        <v>1056</v>
      </c>
      <c r="J1285" s="212" t="s">
        <v>841</v>
      </c>
      <c r="K1285" s="211" t="s">
        <v>353</v>
      </c>
      <c r="L1285" s="211" t="s">
        <v>2255</v>
      </c>
      <c r="AD1285" s="213"/>
    </row>
    <row r="1286" spans="1:30" s="211" customFormat="1" x14ac:dyDescent="0.25">
      <c r="A1286" s="211" t="s">
        <v>161</v>
      </c>
      <c r="B1286" s="211">
        <v>152</v>
      </c>
      <c r="C1286" s="211" t="s">
        <v>279</v>
      </c>
      <c r="D1286" s="211">
        <v>210254567</v>
      </c>
      <c r="E1286" s="211">
        <v>1080</v>
      </c>
      <c r="F1286" s="211">
        <v>1274</v>
      </c>
      <c r="G1286" s="211">
        <v>1004</v>
      </c>
      <c r="I1286" s="211" t="s">
        <v>1456</v>
      </c>
      <c r="J1286" s="212" t="s">
        <v>841</v>
      </c>
      <c r="K1286" s="211" t="s">
        <v>842</v>
      </c>
      <c r="L1286" s="211" t="s">
        <v>2394</v>
      </c>
      <c r="AD1286" s="213"/>
    </row>
    <row r="1287" spans="1:30" s="211" customFormat="1" x14ac:dyDescent="0.25">
      <c r="A1287" s="211" t="s">
        <v>161</v>
      </c>
      <c r="B1287" s="211">
        <v>152</v>
      </c>
      <c r="C1287" s="211" t="s">
        <v>279</v>
      </c>
      <c r="D1287" s="211">
        <v>210254568</v>
      </c>
      <c r="E1287" s="211">
        <v>1060</v>
      </c>
      <c r="F1287" s="211">
        <v>1271</v>
      </c>
      <c r="G1287" s="211">
        <v>1004</v>
      </c>
      <c r="I1287" s="211" t="s">
        <v>2038</v>
      </c>
      <c r="J1287" s="212" t="s">
        <v>841</v>
      </c>
      <c r="K1287" s="211" t="s">
        <v>353</v>
      </c>
      <c r="L1287" s="211" t="s">
        <v>2256</v>
      </c>
      <c r="AD1287" s="213"/>
    </row>
    <row r="1288" spans="1:30" s="211" customFormat="1" x14ac:dyDescent="0.25">
      <c r="A1288" s="211" t="s">
        <v>161</v>
      </c>
      <c r="B1288" s="211">
        <v>152</v>
      </c>
      <c r="C1288" s="211" t="s">
        <v>279</v>
      </c>
      <c r="D1288" s="211">
        <v>210263264</v>
      </c>
      <c r="E1288" s="211">
        <v>1060</v>
      </c>
      <c r="F1288" s="211">
        <v>1274</v>
      </c>
      <c r="G1288" s="211">
        <v>1004</v>
      </c>
      <c r="I1288" s="211" t="s">
        <v>1057</v>
      </c>
      <c r="J1288" s="212" t="s">
        <v>841</v>
      </c>
      <c r="K1288" s="211" t="s">
        <v>353</v>
      </c>
      <c r="L1288" s="211" t="s">
        <v>2257</v>
      </c>
      <c r="AD1288" s="213"/>
    </row>
    <row r="1289" spans="1:30" s="211" customFormat="1" x14ac:dyDescent="0.25">
      <c r="A1289" s="211" t="s">
        <v>161</v>
      </c>
      <c r="B1289" s="211">
        <v>152</v>
      </c>
      <c r="C1289" s="211" t="s">
        <v>279</v>
      </c>
      <c r="D1289" s="211">
        <v>210269713</v>
      </c>
      <c r="E1289" s="211">
        <v>1060</v>
      </c>
      <c r="F1289" s="211">
        <v>1242</v>
      </c>
      <c r="G1289" s="211">
        <v>1004</v>
      </c>
      <c r="I1289" s="211" t="s">
        <v>1058</v>
      </c>
      <c r="J1289" s="212" t="s">
        <v>841</v>
      </c>
      <c r="K1289" s="211" t="s">
        <v>355</v>
      </c>
      <c r="L1289" s="211" t="s">
        <v>4321</v>
      </c>
      <c r="AD1289" s="213"/>
    </row>
    <row r="1290" spans="1:30" s="211" customFormat="1" x14ac:dyDescent="0.25">
      <c r="A1290" s="211" t="s">
        <v>161</v>
      </c>
      <c r="B1290" s="211">
        <v>152</v>
      </c>
      <c r="C1290" s="211" t="s">
        <v>279</v>
      </c>
      <c r="D1290" s="211">
        <v>210269714</v>
      </c>
      <c r="E1290" s="211">
        <v>1020</v>
      </c>
      <c r="F1290" s="211">
        <v>1242</v>
      </c>
      <c r="G1290" s="211">
        <v>1004</v>
      </c>
      <c r="I1290" s="211" t="s">
        <v>1058</v>
      </c>
      <c r="J1290" s="212" t="s">
        <v>841</v>
      </c>
      <c r="K1290" s="211" t="s">
        <v>355</v>
      </c>
      <c r="L1290" s="211" t="s">
        <v>4322</v>
      </c>
      <c r="AD1290" s="213"/>
    </row>
    <row r="1291" spans="1:30" s="211" customFormat="1" x14ac:dyDescent="0.25">
      <c r="A1291" s="211" t="s">
        <v>161</v>
      </c>
      <c r="B1291" s="211">
        <v>153</v>
      </c>
      <c r="C1291" s="211" t="s">
        <v>280</v>
      </c>
      <c r="D1291" s="211">
        <v>70006</v>
      </c>
      <c r="E1291" s="211">
        <v>1020</v>
      </c>
      <c r="F1291" s="211">
        <v>1110</v>
      </c>
      <c r="G1291" s="211">
        <v>1004</v>
      </c>
      <c r="I1291" s="211" t="s">
        <v>5176</v>
      </c>
      <c r="J1291" s="212" t="s">
        <v>841</v>
      </c>
      <c r="K1291" s="211" t="s">
        <v>842</v>
      </c>
      <c r="L1291" s="211" t="s">
        <v>5078</v>
      </c>
      <c r="AD1291" s="213"/>
    </row>
    <row r="1292" spans="1:30" s="211" customFormat="1" x14ac:dyDescent="0.25">
      <c r="A1292" s="211" t="s">
        <v>161</v>
      </c>
      <c r="B1292" s="211">
        <v>153</v>
      </c>
      <c r="C1292" s="211" t="s">
        <v>280</v>
      </c>
      <c r="D1292" s="211">
        <v>2294299</v>
      </c>
      <c r="E1292" s="211">
        <v>1040</v>
      </c>
      <c r="F1292" s="211">
        <v>1264</v>
      </c>
      <c r="G1292" s="211">
        <v>1004</v>
      </c>
      <c r="I1292" s="211" t="s">
        <v>5038</v>
      </c>
      <c r="J1292" s="212" t="s">
        <v>841</v>
      </c>
      <c r="K1292" s="211" t="s">
        <v>355</v>
      </c>
      <c r="L1292" s="211" t="s">
        <v>5064</v>
      </c>
      <c r="AD1292" s="213"/>
    </row>
    <row r="1293" spans="1:30" s="211" customFormat="1" x14ac:dyDescent="0.25">
      <c r="A1293" s="211" t="s">
        <v>161</v>
      </c>
      <c r="B1293" s="211">
        <v>153</v>
      </c>
      <c r="C1293" s="211" t="s">
        <v>280</v>
      </c>
      <c r="D1293" s="211">
        <v>192009119</v>
      </c>
      <c r="E1293" s="211">
        <v>1060</v>
      </c>
      <c r="F1293" s="211">
        <v>1274</v>
      </c>
      <c r="G1293" s="211">
        <v>1004</v>
      </c>
      <c r="I1293" s="211" t="s">
        <v>4265</v>
      </c>
      <c r="J1293" s="212" t="s">
        <v>841</v>
      </c>
      <c r="K1293" s="211" t="s">
        <v>353</v>
      </c>
      <c r="L1293" s="211" t="s">
        <v>4276</v>
      </c>
      <c r="AD1293" s="213"/>
    </row>
    <row r="1294" spans="1:30" s="211" customFormat="1" x14ac:dyDescent="0.25">
      <c r="A1294" s="211" t="s">
        <v>161</v>
      </c>
      <c r="B1294" s="211">
        <v>153</v>
      </c>
      <c r="C1294" s="211" t="s">
        <v>280</v>
      </c>
      <c r="D1294" s="211">
        <v>192019827</v>
      </c>
      <c r="E1294" s="211">
        <v>1020</v>
      </c>
      <c r="F1294" s="211">
        <v>1110</v>
      </c>
      <c r="G1294" s="211">
        <v>1004</v>
      </c>
      <c r="I1294" s="211" t="s">
        <v>4766</v>
      </c>
      <c r="J1294" s="212" t="s">
        <v>841</v>
      </c>
      <c r="K1294" s="211" t="s">
        <v>842</v>
      </c>
      <c r="L1294" s="211" t="s">
        <v>4785</v>
      </c>
      <c r="AD1294" s="213"/>
    </row>
    <row r="1295" spans="1:30" s="211" customFormat="1" x14ac:dyDescent="0.25">
      <c r="A1295" s="211" t="s">
        <v>161</v>
      </c>
      <c r="B1295" s="211">
        <v>153</v>
      </c>
      <c r="C1295" s="211" t="s">
        <v>280</v>
      </c>
      <c r="D1295" s="211">
        <v>192026664</v>
      </c>
      <c r="E1295" s="211">
        <v>1020</v>
      </c>
      <c r="F1295" s="211">
        <v>1122</v>
      </c>
      <c r="G1295" s="211">
        <v>1004</v>
      </c>
      <c r="I1295" s="211" t="s">
        <v>5133</v>
      </c>
      <c r="J1295" s="212" t="s">
        <v>841</v>
      </c>
      <c r="K1295" s="211" t="s">
        <v>353</v>
      </c>
      <c r="L1295" s="211" t="s">
        <v>5160</v>
      </c>
      <c r="AD1295" s="213"/>
    </row>
    <row r="1296" spans="1:30" s="211" customFormat="1" x14ac:dyDescent="0.25">
      <c r="A1296" s="211" t="s">
        <v>161</v>
      </c>
      <c r="B1296" s="211">
        <v>153</v>
      </c>
      <c r="C1296" s="211" t="s">
        <v>280</v>
      </c>
      <c r="D1296" s="211">
        <v>192040803</v>
      </c>
      <c r="E1296" s="211">
        <v>1060</v>
      </c>
      <c r="F1296" s="211">
        <v>1274</v>
      </c>
      <c r="G1296" s="211">
        <v>1004</v>
      </c>
      <c r="I1296" s="211" t="s">
        <v>5740</v>
      </c>
      <c r="J1296" s="212" t="s">
        <v>841</v>
      </c>
      <c r="K1296" s="211" t="s">
        <v>353</v>
      </c>
      <c r="L1296" s="211" t="s">
        <v>5770</v>
      </c>
      <c r="AD1296" s="213"/>
    </row>
    <row r="1297" spans="1:30" s="211" customFormat="1" x14ac:dyDescent="0.25">
      <c r="A1297" s="211" t="s">
        <v>161</v>
      </c>
      <c r="B1297" s="211">
        <v>153</v>
      </c>
      <c r="C1297" s="211" t="s">
        <v>280</v>
      </c>
      <c r="D1297" s="211">
        <v>210219765</v>
      </c>
      <c r="E1297" s="211">
        <v>1020</v>
      </c>
      <c r="F1297" s="211">
        <v>1122</v>
      </c>
      <c r="G1297" s="211">
        <v>1004</v>
      </c>
      <c r="I1297" s="211" t="s">
        <v>2528</v>
      </c>
      <c r="J1297" s="212" t="s">
        <v>841</v>
      </c>
      <c r="K1297" s="211" t="s">
        <v>353</v>
      </c>
      <c r="L1297" s="211" t="s">
        <v>2693</v>
      </c>
      <c r="AD1297" s="213"/>
    </row>
    <row r="1298" spans="1:30" s="211" customFormat="1" x14ac:dyDescent="0.25">
      <c r="A1298" s="211" t="s">
        <v>161</v>
      </c>
      <c r="B1298" s="211">
        <v>153</v>
      </c>
      <c r="C1298" s="211" t="s">
        <v>280</v>
      </c>
      <c r="D1298" s="211">
        <v>210221137</v>
      </c>
      <c r="E1298" s="211">
        <v>1060</v>
      </c>
      <c r="F1298" s="211">
        <v>1242</v>
      </c>
      <c r="G1298" s="211">
        <v>1004</v>
      </c>
      <c r="I1298" s="211" t="s">
        <v>4209</v>
      </c>
      <c r="J1298" s="212" t="s">
        <v>841</v>
      </c>
      <c r="K1298" s="211" t="s">
        <v>842</v>
      </c>
      <c r="L1298" s="211" t="s">
        <v>4214</v>
      </c>
      <c r="AD1298" s="213"/>
    </row>
    <row r="1299" spans="1:30" s="211" customFormat="1" x14ac:dyDescent="0.25">
      <c r="A1299" s="211" t="s">
        <v>161</v>
      </c>
      <c r="B1299" s="211">
        <v>153</v>
      </c>
      <c r="C1299" s="211" t="s">
        <v>280</v>
      </c>
      <c r="D1299" s="211">
        <v>210221146</v>
      </c>
      <c r="E1299" s="211">
        <v>1060</v>
      </c>
      <c r="F1299" s="211">
        <v>1242</v>
      </c>
      <c r="G1299" s="211">
        <v>1004</v>
      </c>
      <c r="I1299" s="211" t="s">
        <v>1059</v>
      </c>
      <c r="J1299" s="212" t="s">
        <v>841</v>
      </c>
      <c r="K1299" s="211" t="s">
        <v>842</v>
      </c>
      <c r="L1299" s="211" t="s">
        <v>2395</v>
      </c>
      <c r="AD1299" s="213"/>
    </row>
    <row r="1300" spans="1:30" s="211" customFormat="1" x14ac:dyDescent="0.25">
      <c r="A1300" s="211" t="s">
        <v>161</v>
      </c>
      <c r="B1300" s="211">
        <v>153</v>
      </c>
      <c r="C1300" s="211" t="s">
        <v>280</v>
      </c>
      <c r="D1300" s="211">
        <v>210221297</v>
      </c>
      <c r="E1300" s="211">
        <v>1080</v>
      </c>
      <c r="F1300" s="211">
        <v>1242</v>
      </c>
      <c r="G1300" s="211">
        <v>1004</v>
      </c>
      <c r="I1300" s="211" t="s">
        <v>1060</v>
      </c>
      <c r="J1300" s="212" t="s">
        <v>841</v>
      </c>
      <c r="K1300" s="211" t="s">
        <v>355</v>
      </c>
      <c r="L1300" s="211" t="s">
        <v>2121</v>
      </c>
      <c r="AD1300" s="213"/>
    </row>
    <row r="1301" spans="1:30" s="211" customFormat="1" x14ac:dyDescent="0.25">
      <c r="A1301" s="211" t="s">
        <v>161</v>
      </c>
      <c r="B1301" s="211">
        <v>153</v>
      </c>
      <c r="C1301" s="211" t="s">
        <v>280</v>
      </c>
      <c r="D1301" s="211">
        <v>210221298</v>
      </c>
      <c r="E1301" s="211">
        <v>1080</v>
      </c>
      <c r="F1301" s="211">
        <v>1242</v>
      </c>
      <c r="G1301" s="211">
        <v>1004</v>
      </c>
      <c r="I1301" s="211" t="s">
        <v>1061</v>
      </c>
      <c r="J1301" s="212" t="s">
        <v>841</v>
      </c>
      <c r="K1301" s="211" t="s">
        <v>355</v>
      </c>
      <c r="L1301" s="211" t="s">
        <v>2121</v>
      </c>
      <c r="AD1301" s="213"/>
    </row>
    <row r="1302" spans="1:30" s="211" customFormat="1" x14ac:dyDescent="0.25">
      <c r="A1302" s="211" t="s">
        <v>161</v>
      </c>
      <c r="B1302" s="211">
        <v>153</v>
      </c>
      <c r="C1302" s="211" t="s">
        <v>280</v>
      </c>
      <c r="D1302" s="211">
        <v>210221618</v>
      </c>
      <c r="E1302" s="211">
        <v>1060</v>
      </c>
      <c r="F1302" s="211">
        <v>1274</v>
      </c>
      <c r="G1302" s="211">
        <v>1004</v>
      </c>
      <c r="I1302" s="211" t="s">
        <v>4767</v>
      </c>
      <c r="J1302" s="212" t="s">
        <v>841</v>
      </c>
      <c r="K1302" s="211" t="s">
        <v>353</v>
      </c>
      <c r="L1302" s="211" t="s">
        <v>4780</v>
      </c>
      <c r="AD1302" s="213"/>
    </row>
    <row r="1303" spans="1:30" s="211" customFormat="1" x14ac:dyDescent="0.25">
      <c r="A1303" s="211" t="s">
        <v>161</v>
      </c>
      <c r="B1303" s="211">
        <v>153</v>
      </c>
      <c r="C1303" s="211" t="s">
        <v>280</v>
      </c>
      <c r="D1303" s="211">
        <v>210221619</v>
      </c>
      <c r="E1303" s="211">
        <v>1060</v>
      </c>
      <c r="F1303" s="211">
        <v>1274</v>
      </c>
      <c r="G1303" s="211">
        <v>1004</v>
      </c>
      <c r="I1303" s="211" t="s">
        <v>1062</v>
      </c>
      <c r="J1303" s="212" t="s">
        <v>841</v>
      </c>
      <c r="K1303" s="211" t="s">
        <v>353</v>
      </c>
      <c r="L1303" s="211" t="s">
        <v>2258</v>
      </c>
      <c r="AD1303" s="213"/>
    </row>
    <row r="1304" spans="1:30" s="211" customFormat="1" x14ac:dyDescent="0.25">
      <c r="A1304" s="211" t="s">
        <v>161</v>
      </c>
      <c r="B1304" s="211">
        <v>153</v>
      </c>
      <c r="C1304" s="211" t="s">
        <v>280</v>
      </c>
      <c r="D1304" s="211">
        <v>210221620</v>
      </c>
      <c r="E1304" s="211">
        <v>1060</v>
      </c>
      <c r="F1304" s="211">
        <v>1274</v>
      </c>
      <c r="G1304" s="211">
        <v>1004</v>
      </c>
      <c r="I1304" s="211" t="s">
        <v>4768</v>
      </c>
      <c r="J1304" s="212" t="s">
        <v>841</v>
      </c>
      <c r="K1304" s="211" t="s">
        <v>353</v>
      </c>
      <c r="L1304" s="211" t="s">
        <v>4781</v>
      </c>
      <c r="AD1304" s="213"/>
    </row>
    <row r="1305" spans="1:30" s="211" customFormat="1" x14ac:dyDescent="0.25">
      <c r="A1305" s="211" t="s">
        <v>161</v>
      </c>
      <c r="B1305" s="211">
        <v>153</v>
      </c>
      <c r="C1305" s="211" t="s">
        <v>280</v>
      </c>
      <c r="D1305" s="211">
        <v>210222099</v>
      </c>
      <c r="E1305" s="211">
        <v>1060</v>
      </c>
      <c r="F1305" s="211">
        <v>1252</v>
      </c>
      <c r="G1305" s="211">
        <v>1004</v>
      </c>
      <c r="I1305" s="211" t="s">
        <v>4983</v>
      </c>
      <c r="J1305" s="212" t="s">
        <v>841</v>
      </c>
      <c r="K1305" s="211" t="s">
        <v>353</v>
      </c>
      <c r="L1305" s="211" t="s">
        <v>2259</v>
      </c>
      <c r="AD1305" s="213"/>
    </row>
    <row r="1306" spans="1:30" s="211" customFormat="1" x14ac:dyDescent="0.25">
      <c r="A1306" s="211" t="s">
        <v>161</v>
      </c>
      <c r="B1306" s="211">
        <v>153</v>
      </c>
      <c r="C1306" s="211" t="s">
        <v>280</v>
      </c>
      <c r="D1306" s="211">
        <v>210269462</v>
      </c>
      <c r="E1306" s="211">
        <v>1060</v>
      </c>
      <c r="F1306" s="211">
        <v>1274</v>
      </c>
      <c r="G1306" s="211">
        <v>1004</v>
      </c>
      <c r="I1306" s="211" t="s">
        <v>4155</v>
      </c>
      <c r="J1306" s="212" t="s">
        <v>841</v>
      </c>
      <c r="K1306" s="211" t="s">
        <v>353</v>
      </c>
      <c r="L1306" s="211" t="s">
        <v>4168</v>
      </c>
      <c r="AD1306" s="213"/>
    </row>
    <row r="1307" spans="1:30" s="211" customFormat="1" x14ac:dyDescent="0.25">
      <c r="A1307" s="211" t="s">
        <v>161</v>
      </c>
      <c r="B1307" s="211">
        <v>153</v>
      </c>
      <c r="C1307" s="211" t="s">
        <v>280</v>
      </c>
      <c r="D1307" s="211">
        <v>210269472</v>
      </c>
      <c r="E1307" s="211">
        <v>1060</v>
      </c>
      <c r="F1307" s="211">
        <v>1274</v>
      </c>
      <c r="G1307" s="211">
        <v>1004</v>
      </c>
      <c r="I1307" s="211" t="s">
        <v>5386</v>
      </c>
      <c r="J1307" s="212" t="s">
        <v>841</v>
      </c>
      <c r="K1307" s="211" t="s">
        <v>353</v>
      </c>
      <c r="L1307" s="211" t="s">
        <v>5417</v>
      </c>
      <c r="AD1307" s="213"/>
    </row>
    <row r="1308" spans="1:30" s="211" customFormat="1" x14ac:dyDescent="0.25">
      <c r="A1308" s="211" t="s">
        <v>161</v>
      </c>
      <c r="B1308" s="211">
        <v>153</v>
      </c>
      <c r="C1308" s="211" t="s">
        <v>280</v>
      </c>
      <c r="D1308" s="211">
        <v>210269559</v>
      </c>
      <c r="E1308" s="211">
        <v>1060</v>
      </c>
      <c r="F1308" s="211">
        <v>1274</v>
      </c>
      <c r="G1308" s="211">
        <v>1004</v>
      </c>
      <c r="I1308" s="211" t="s">
        <v>5039</v>
      </c>
      <c r="J1308" s="212" t="s">
        <v>841</v>
      </c>
      <c r="K1308" s="211" t="s">
        <v>355</v>
      </c>
      <c r="L1308" s="211" t="s">
        <v>5061</v>
      </c>
      <c r="AD1308" s="213"/>
    </row>
    <row r="1309" spans="1:30" s="211" customFormat="1" x14ac:dyDescent="0.25">
      <c r="A1309" s="211" t="s">
        <v>161</v>
      </c>
      <c r="B1309" s="211">
        <v>153</v>
      </c>
      <c r="C1309" s="211" t="s">
        <v>280</v>
      </c>
      <c r="D1309" s="211">
        <v>210269604</v>
      </c>
      <c r="E1309" s="211">
        <v>1060</v>
      </c>
      <c r="F1309" s="211">
        <v>1274</v>
      </c>
      <c r="G1309" s="211">
        <v>1004</v>
      </c>
      <c r="I1309" s="211" t="s">
        <v>4452</v>
      </c>
      <c r="J1309" s="212" t="s">
        <v>841</v>
      </c>
      <c r="K1309" s="211" t="s">
        <v>353</v>
      </c>
      <c r="L1309" s="211" t="s">
        <v>4460</v>
      </c>
      <c r="AD1309" s="213"/>
    </row>
    <row r="1310" spans="1:30" s="211" customFormat="1" x14ac:dyDescent="0.25">
      <c r="A1310" s="211" t="s">
        <v>161</v>
      </c>
      <c r="B1310" s="211">
        <v>153</v>
      </c>
      <c r="C1310" s="211" t="s">
        <v>280</v>
      </c>
      <c r="D1310" s="211">
        <v>210269624</v>
      </c>
      <c r="E1310" s="211">
        <v>1060</v>
      </c>
      <c r="F1310" s="211">
        <v>1274</v>
      </c>
      <c r="G1310" s="211">
        <v>1004</v>
      </c>
      <c r="I1310" s="211" t="s">
        <v>6191</v>
      </c>
      <c r="J1310" s="212" t="s">
        <v>841</v>
      </c>
      <c r="K1310" s="211" t="s">
        <v>353</v>
      </c>
      <c r="L1310" s="211" t="s">
        <v>6226</v>
      </c>
      <c r="AD1310" s="213"/>
    </row>
    <row r="1311" spans="1:30" s="211" customFormat="1" x14ac:dyDescent="0.25">
      <c r="A1311" s="211" t="s">
        <v>161</v>
      </c>
      <c r="B1311" s="211">
        <v>153</v>
      </c>
      <c r="C1311" s="211" t="s">
        <v>280</v>
      </c>
      <c r="D1311" s="211">
        <v>210269645</v>
      </c>
      <c r="E1311" s="211">
        <v>1060</v>
      </c>
      <c r="F1311" s="211">
        <v>1274</v>
      </c>
      <c r="G1311" s="211">
        <v>1004</v>
      </c>
      <c r="I1311" s="211" t="s">
        <v>5040</v>
      </c>
      <c r="J1311" s="212" t="s">
        <v>841</v>
      </c>
      <c r="K1311" s="211" t="s">
        <v>355</v>
      </c>
      <c r="L1311" s="211" t="s">
        <v>5061</v>
      </c>
      <c r="AD1311" s="213"/>
    </row>
    <row r="1312" spans="1:30" s="211" customFormat="1" x14ac:dyDescent="0.25">
      <c r="A1312" s="211" t="s">
        <v>161</v>
      </c>
      <c r="B1312" s="211">
        <v>153</v>
      </c>
      <c r="C1312" s="211" t="s">
        <v>280</v>
      </c>
      <c r="D1312" s="211">
        <v>210269692</v>
      </c>
      <c r="E1312" s="211">
        <v>1060</v>
      </c>
      <c r="F1312" s="211">
        <v>1274</v>
      </c>
      <c r="G1312" s="211">
        <v>1004</v>
      </c>
      <c r="I1312" s="211" t="s">
        <v>1063</v>
      </c>
      <c r="J1312" s="212" t="s">
        <v>841</v>
      </c>
      <c r="K1312" s="211" t="s">
        <v>353</v>
      </c>
      <c r="L1312" s="211" t="s">
        <v>2260</v>
      </c>
      <c r="AD1312" s="213"/>
    </row>
    <row r="1313" spans="1:30" s="211" customFormat="1" x14ac:dyDescent="0.25">
      <c r="A1313" s="211" t="s">
        <v>161</v>
      </c>
      <c r="B1313" s="211">
        <v>153</v>
      </c>
      <c r="C1313" s="211" t="s">
        <v>280</v>
      </c>
      <c r="D1313" s="211">
        <v>210298376</v>
      </c>
      <c r="E1313" s="211">
        <v>1060</v>
      </c>
      <c r="G1313" s="211">
        <v>1004</v>
      </c>
      <c r="I1313" s="211" t="s">
        <v>1064</v>
      </c>
      <c r="J1313" s="212" t="s">
        <v>841</v>
      </c>
      <c r="K1313" s="211" t="s">
        <v>353</v>
      </c>
      <c r="L1313" s="211" t="s">
        <v>2261</v>
      </c>
      <c r="AD1313" s="213"/>
    </row>
    <row r="1314" spans="1:30" s="211" customFormat="1" x14ac:dyDescent="0.25">
      <c r="A1314" s="211" t="s">
        <v>161</v>
      </c>
      <c r="B1314" s="211">
        <v>154</v>
      </c>
      <c r="C1314" s="211" t="s">
        <v>281</v>
      </c>
      <c r="D1314" s="211">
        <v>71446</v>
      </c>
      <c r="E1314" s="211">
        <v>1020</v>
      </c>
      <c r="F1314" s="211">
        <v>1122</v>
      </c>
      <c r="G1314" s="211">
        <v>1004</v>
      </c>
      <c r="I1314" s="211" t="s">
        <v>5701</v>
      </c>
      <c r="J1314" s="212" t="s">
        <v>841</v>
      </c>
      <c r="K1314" s="211" t="s">
        <v>355</v>
      </c>
      <c r="L1314" s="211" t="s">
        <v>5718</v>
      </c>
      <c r="AD1314" s="213"/>
    </row>
    <row r="1315" spans="1:30" s="211" customFormat="1" x14ac:dyDescent="0.25">
      <c r="A1315" s="211" t="s">
        <v>161</v>
      </c>
      <c r="B1315" s="211">
        <v>154</v>
      </c>
      <c r="C1315" s="211" t="s">
        <v>281</v>
      </c>
      <c r="D1315" s="211">
        <v>72007</v>
      </c>
      <c r="E1315" s="211">
        <v>1020</v>
      </c>
      <c r="F1315" s="211">
        <v>1121</v>
      </c>
      <c r="G1315" s="211">
        <v>1004</v>
      </c>
      <c r="I1315" s="211" t="s">
        <v>2868</v>
      </c>
      <c r="J1315" s="212" t="s">
        <v>841</v>
      </c>
      <c r="K1315" s="211" t="s">
        <v>353</v>
      </c>
      <c r="L1315" s="211" t="s">
        <v>3078</v>
      </c>
      <c r="AD1315" s="213"/>
    </row>
    <row r="1316" spans="1:30" s="211" customFormat="1" x14ac:dyDescent="0.25">
      <c r="A1316" s="211" t="s">
        <v>161</v>
      </c>
      <c r="B1316" s="211">
        <v>154</v>
      </c>
      <c r="C1316" s="211" t="s">
        <v>281</v>
      </c>
      <c r="D1316" s="211">
        <v>191969243</v>
      </c>
      <c r="E1316" s="211">
        <v>1020</v>
      </c>
      <c r="F1316" s="211">
        <v>1122</v>
      </c>
      <c r="G1316" s="211">
        <v>1003</v>
      </c>
      <c r="I1316" s="211" t="s">
        <v>4975</v>
      </c>
      <c r="J1316" s="212" t="s">
        <v>841</v>
      </c>
      <c r="K1316" s="211" t="s">
        <v>355</v>
      </c>
      <c r="L1316" s="211" t="s">
        <v>5602</v>
      </c>
      <c r="AD1316" s="213"/>
    </row>
    <row r="1317" spans="1:30" s="211" customFormat="1" x14ac:dyDescent="0.25">
      <c r="A1317" s="211" t="s">
        <v>161</v>
      </c>
      <c r="B1317" s="211">
        <v>154</v>
      </c>
      <c r="C1317" s="211" t="s">
        <v>281</v>
      </c>
      <c r="D1317" s="211">
        <v>191973431</v>
      </c>
      <c r="E1317" s="211">
        <v>1060</v>
      </c>
      <c r="F1317" s="211">
        <v>1242</v>
      </c>
      <c r="G1317" s="211">
        <v>1004</v>
      </c>
      <c r="I1317" s="211" t="s">
        <v>3566</v>
      </c>
      <c r="J1317" s="212" t="s">
        <v>841</v>
      </c>
      <c r="K1317" s="211" t="s">
        <v>353</v>
      </c>
      <c r="L1317" s="211" t="s">
        <v>3678</v>
      </c>
      <c r="AD1317" s="213"/>
    </row>
    <row r="1318" spans="1:30" s="211" customFormat="1" x14ac:dyDescent="0.25">
      <c r="A1318" s="211" t="s">
        <v>161</v>
      </c>
      <c r="B1318" s="211">
        <v>154</v>
      </c>
      <c r="C1318" s="211" t="s">
        <v>281</v>
      </c>
      <c r="D1318" s="211">
        <v>191976912</v>
      </c>
      <c r="E1318" s="211">
        <v>1060</v>
      </c>
      <c r="F1318" s="211">
        <v>1242</v>
      </c>
      <c r="G1318" s="211">
        <v>1004</v>
      </c>
      <c r="I1318" s="211" t="s">
        <v>5387</v>
      </c>
      <c r="J1318" s="212" t="s">
        <v>841</v>
      </c>
      <c r="K1318" s="211" t="s">
        <v>353</v>
      </c>
      <c r="L1318" s="211" t="s">
        <v>5418</v>
      </c>
      <c r="AD1318" s="213"/>
    </row>
    <row r="1319" spans="1:30" s="211" customFormat="1" x14ac:dyDescent="0.25">
      <c r="A1319" s="211" t="s">
        <v>161</v>
      </c>
      <c r="B1319" s="211">
        <v>154</v>
      </c>
      <c r="C1319" s="211" t="s">
        <v>281</v>
      </c>
      <c r="D1319" s="211">
        <v>191977196</v>
      </c>
      <c r="E1319" s="211">
        <v>1060</v>
      </c>
      <c r="F1319" s="211">
        <v>1242</v>
      </c>
      <c r="G1319" s="211">
        <v>1004</v>
      </c>
      <c r="I1319" s="211" t="s">
        <v>5270</v>
      </c>
      <c r="J1319" s="212" t="s">
        <v>841</v>
      </c>
      <c r="K1319" s="211" t="s">
        <v>353</v>
      </c>
      <c r="L1319" s="211" t="s">
        <v>5290</v>
      </c>
      <c r="AD1319" s="213"/>
    </row>
    <row r="1320" spans="1:30" s="211" customFormat="1" x14ac:dyDescent="0.25">
      <c r="A1320" s="211" t="s">
        <v>161</v>
      </c>
      <c r="B1320" s="211">
        <v>154</v>
      </c>
      <c r="C1320" s="211" t="s">
        <v>281</v>
      </c>
      <c r="D1320" s="211">
        <v>192003915</v>
      </c>
      <c r="E1320" s="211">
        <v>1060</v>
      </c>
      <c r="F1320" s="211">
        <v>1251</v>
      </c>
      <c r="G1320" s="211">
        <v>1004</v>
      </c>
      <c r="I1320" s="211" t="s">
        <v>4031</v>
      </c>
      <c r="J1320" s="212" t="s">
        <v>841</v>
      </c>
      <c r="K1320" s="211" t="s">
        <v>353</v>
      </c>
      <c r="L1320" s="211" t="s">
        <v>4080</v>
      </c>
      <c r="AD1320" s="213"/>
    </row>
    <row r="1321" spans="1:30" s="211" customFormat="1" x14ac:dyDescent="0.25">
      <c r="A1321" s="211" t="s">
        <v>161</v>
      </c>
      <c r="B1321" s="211">
        <v>154</v>
      </c>
      <c r="C1321" s="211" t="s">
        <v>281</v>
      </c>
      <c r="D1321" s="211">
        <v>192003916</v>
      </c>
      <c r="E1321" s="211">
        <v>1060</v>
      </c>
      <c r="F1321" s="211">
        <v>1251</v>
      </c>
      <c r="G1321" s="211">
        <v>1004</v>
      </c>
      <c r="I1321" s="211" t="s">
        <v>4031</v>
      </c>
      <c r="J1321" s="212" t="s">
        <v>841</v>
      </c>
      <c r="K1321" s="211" t="s">
        <v>353</v>
      </c>
      <c r="L1321" s="211" t="s">
        <v>4397</v>
      </c>
      <c r="AD1321" s="213"/>
    </row>
    <row r="1322" spans="1:30" s="211" customFormat="1" x14ac:dyDescent="0.25">
      <c r="A1322" s="211" t="s">
        <v>161</v>
      </c>
      <c r="B1322" s="211">
        <v>154</v>
      </c>
      <c r="C1322" s="211" t="s">
        <v>281</v>
      </c>
      <c r="D1322" s="211">
        <v>192003917</v>
      </c>
      <c r="E1322" s="211">
        <v>1060</v>
      </c>
      <c r="F1322" s="211">
        <v>1251</v>
      </c>
      <c r="G1322" s="211">
        <v>1004</v>
      </c>
      <c r="I1322" s="211" t="s">
        <v>4031</v>
      </c>
      <c r="J1322" s="212" t="s">
        <v>841</v>
      </c>
      <c r="K1322" s="211" t="s">
        <v>353</v>
      </c>
      <c r="L1322" s="211" t="s">
        <v>4398</v>
      </c>
      <c r="AD1322" s="213"/>
    </row>
    <row r="1323" spans="1:30" s="211" customFormat="1" x14ac:dyDescent="0.25">
      <c r="A1323" s="211" t="s">
        <v>161</v>
      </c>
      <c r="B1323" s="211">
        <v>154</v>
      </c>
      <c r="C1323" s="211" t="s">
        <v>281</v>
      </c>
      <c r="D1323" s="211">
        <v>192033439</v>
      </c>
      <c r="E1323" s="211">
        <v>1060</v>
      </c>
      <c r="F1323" s="211">
        <v>1242</v>
      </c>
      <c r="G1323" s="211">
        <v>1004</v>
      </c>
      <c r="I1323" s="211" t="s">
        <v>5441</v>
      </c>
      <c r="J1323" s="212" t="s">
        <v>841</v>
      </c>
      <c r="K1323" s="211" t="s">
        <v>842</v>
      </c>
      <c r="L1323" s="211" t="s">
        <v>5465</v>
      </c>
      <c r="AD1323" s="213"/>
    </row>
    <row r="1324" spans="1:30" s="211" customFormat="1" x14ac:dyDescent="0.25">
      <c r="A1324" s="211" t="s">
        <v>161</v>
      </c>
      <c r="B1324" s="211">
        <v>154</v>
      </c>
      <c r="C1324" s="211" t="s">
        <v>281</v>
      </c>
      <c r="D1324" s="211">
        <v>210187002</v>
      </c>
      <c r="E1324" s="211">
        <v>1020</v>
      </c>
      <c r="F1324" s="211">
        <v>1110</v>
      </c>
      <c r="G1324" s="211">
        <v>1004</v>
      </c>
      <c r="I1324" s="211" t="s">
        <v>2869</v>
      </c>
      <c r="J1324" s="212" t="s">
        <v>841</v>
      </c>
      <c r="K1324" s="211" t="s">
        <v>842</v>
      </c>
      <c r="L1324" s="211" t="s">
        <v>3223</v>
      </c>
      <c r="AD1324" s="213"/>
    </row>
    <row r="1325" spans="1:30" s="211" customFormat="1" x14ac:dyDescent="0.25">
      <c r="A1325" s="211" t="s">
        <v>161</v>
      </c>
      <c r="B1325" s="211">
        <v>154</v>
      </c>
      <c r="C1325" s="211" t="s">
        <v>281</v>
      </c>
      <c r="D1325" s="211">
        <v>210195045</v>
      </c>
      <c r="E1325" s="211">
        <v>1080</v>
      </c>
      <c r="F1325" s="211">
        <v>1122</v>
      </c>
      <c r="G1325" s="211">
        <v>1004</v>
      </c>
      <c r="I1325" s="211" t="s">
        <v>4976</v>
      </c>
      <c r="J1325" s="212" t="s">
        <v>841</v>
      </c>
      <c r="K1325" s="211" t="s">
        <v>355</v>
      </c>
      <c r="L1325" s="211" t="s">
        <v>5604</v>
      </c>
      <c r="AD1325" s="213"/>
    </row>
    <row r="1326" spans="1:30" s="211" customFormat="1" x14ac:dyDescent="0.25">
      <c r="A1326" s="211" t="s">
        <v>161</v>
      </c>
      <c r="B1326" s="211">
        <v>154</v>
      </c>
      <c r="C1326" s="211" t="s">
        <v>281</v>
      </c>
      <c r="D1326" s="211">
        <v>210195341</v>
      </c>
      <c r="E1326" s="211">
        <v>1060</v>
      </c>
      <c r="F1326" s="211">
        <v>1242</v>
      </c>
      <c r="G1326" s="211">
        <v>1004</v>
      </c>
      <c r="I1326" s="211" t="s">
        <v>5702</v>
      </c>
      <c r="J1326" s="212" t="s">
        <v>841</v>
      </c>
      <c r="K1326" s="211" t="s">
        <v>353</v>
      </c>
      <c r="L1326" s="211" t="s">
        <v>5721</v>
      </c>
      <c r="AD1326" s="213"/>
    </row>
    <row r="1327" spans="1:30" s="211" customFormat="1" x14ac:dyDescent="0.25">
      <c r="A1327" s="211" t="s">
        <v>161</v>
      </c>
      <c r="B1327" s="211">
        <v>154</v>
      </c>
      <c r="C1327" s="211" t="s">
        <v>281</v>
      </c>
      <c r="D1327" s="211">
        <v>210212067</v>
      </c>
      <c r="E1327" s="211">
        <v>1060</v>
      </c>
      <c r="F1327" s="211">
        <v>1274</v>
      </c>
      <c r="G1327" s="211">
        <v>1004</v>
      </c>
      <c r="I1327" s="211" t="s">
        <v>2870</v>
      </c>
      <c r="J1327" s="212" t="s">
        <v>841</v>
      </c>
      <c r="K1327" s="211" t="s">
        <v>353</v>
      </c>
      <c r="L1327" s="211" t="s">
        <v>3079</v>
      </c>
      <c r="AD1327" s="213"/>
    </row>
    <row r="1328" spans="1:30" s="211" customFormat="1" x14ac:dyDescent="0.25">
      <c r="A1328" s="211" t="s">
        <v>161</v>
      </c>
      <c r="B1328" s="211">
        <v>154</v>
      </c>
      <c r="C1328" s="211" t="s">
        <v>281</v>
      </c>
      <c r="D1328" s="211">
        <v>210214376</v>
      </c>
      <c r="E1328" s="211">
        <v>1060</v>
      </c>
      <c r="F1328" s="211">
        <v>1242</v>
      </c>
      <c r="G1328" s="211">
        <v>1004</v>
      </c>
      <c r="I1328" s="211" t="s">
        <v>2871</v>
      </c>
      <c r="J1328" s="212" t="s">
        <v>841</v>
      </c>
      <c r="K1328" s="211" t="s">
        <v>353</v>
      </c>
      <c r="L1328" s="211" t="s">
        <v>3080</v>
      </c>
      <c r="AD1328" s="213"/>
    </row>
    <row r="1329" spans="1:30" s="211" customFormat="1" x14ac:dyDescent="0.25">
      <c r="A1329" s="211" t="s">
        <v>161</v>
      </c>
      <c r="B1329" s="211">
        <v>154</v>
      </c>
      <c r="C1329" s="211" t="s">
        <v>281</v>
      </c>
      <c r="D1329" s="211">
        <v>210218051</v>
      </c>
      <c r="E1329" s="211">
        <v>1040</v>
      </c>
      <c r="F1329" s="211">
        <v>1264</v>
      </c>
      <c r="G1329" s="211">
        <v>1004</v>
      </c>
      <c r="I1329" s="211" t="s">
        <v>2872</v>
      </c>
      <c r="J1329" s="212" t="s">
        <v>841</v>
      </c>
      <c r="K1329" s="211" t="s">
        <v>842</v>
      </c>
      <c r="L1329" s="211" t="s">
        <v>3224</v>
      </c>
      <c r="AD1329" s="213"/>
    </row>
    <row r="1330" spans="1:30" s="211" customFormat="1" x14ac:dyDescent="0.25">
      <c r="A1330" s="211" t="s">
        <v>161</v>
      </c>
      <c r="B1330" s="211">
        <v>154</v>
      </c>
      <c r="C1330" s="211" t="s">
        <v>281</v>
      </c>
      <c r="D1330" s="211">
        <v>210221070</v>
      </c>
      <c r="E1330" s="211">
        <v>1020</v>
      </c>
      <c r="F1330" s="211">
        <v>1110</v>
      </c>
      <c r="G1330" s="211">
        <v>1004</v>
      </c>
      <c r="I1330" s="211" t="s">
        <v>1065</v>
      </c>
      <c r="J1330" s="212" t="s">
        <v>841</v>
      </c>
      <c r="K1330" s="211" t="s">
        <v>355</v>
      </c>
      <c r="L1330" s="211" t="s">
        <v>2514</v>
      </c>
      <c r="AD1330" s="213"/>
    </row>
    <row r="1331" spans="1:30" s="211" customFormat="1" x14ac:dyDescent="0.25">
      <c r="A1331" s="211" t="s">
        <v>161</v>
      </c>
      <c r="B1331" s="211">
        <v>154</v>
      </c>
      <c r="C1331" s="211" t="s">
        <v>281</v>
      </c>
      <c r="D1331" s="211">
        <v>210221895</v>
      </c>
      <c r="E1331" s="211">
        <v>1020</v>
      </c>
      <c r="F1331" s="211">
        <v>1110</v>
      </c>
      <c r="G1331" s="211">
        <v>1004</v>
      </c>
      <c r="I1331" s="211" t="s">
        <v>1066</v>
      </c>
      <c r="J1331" s="212" t="s">
        <v>841</v>
      </c>
      <c r="K1331" s="211" t="s">
        <v>355</v>
      </c>
      <c r="L1331" s="211" t="s">
        <v>2515</v>
      </c>
      <c r="AD1331" s="213"/>
    </row>
    <row r="1332" spans="1:30" s="211" customFormat="1" x14ac:dyDescent="0.25">
      <c r="A1332" s="211" t="s">
        <v>161</v>
      </c>
      <c r="B1332" s="211">
        <v>154</v>
      </c>
      <c r="C1332" s="211" t="s">
        <v>281</v>
      </c>
      <c r="D1332" s="211">
        <v>210232432</v>
      </c>
      <c r="E1332" s="211">
        <v>1060</v>
      </c>
      <c r="F1332" s="211">
        <v>1251</v>
      </c>
      <c r="G1332" s="211">
        <v>1004</v>
      </c>
      <c r="I1332" s="211" t="s">
        <v>5388</v>
      </c>
      <c r="J1332" s="212" t="s">
        <v>841</v>
      </c>
      <c r="K1332" s="211" t="s">
        <v>842</v>
      </c>
      <c r="L1332" s="211" t="s">
        <v>5425</v>
      </c>
      <c r="AD1332" s="213"/>
    </row>
    <row r="1333" spans="1:30" s="211" customFormat="1" x14ac:dyDescent="0.25">
      <c r="A1333" s="211" t="s">
        <v>161</v>
      </c>
      <c r="B1333" s="211">
        <v>154</v>
      </c>
      <c r="C1333" s="211" t="s">
        <v>281</v>
      </c>
      <c r="D1333" s="211">
        <v>210270981</v>
      </c>
      <c r="E1333" s="211">
        <v>1020</v>
      </c>
      <c r="F1333" s="211">
        <v>1122</v>
      </c>
      <c r="G1333" s="211">
        <v>1004</v>
      </c>
      <c r="I1333" s="211" t="s">
        <v>3958</v>
      </c>
      <c r="J1333" s="212" t="s">
        <v>841</v>
      </c>
      <c r="K1333" s="211" t="s">
        <v>353</v>
      </c>
      <c r="L1333" s="211" t="s">
        <v>4782</v>
      </c>
      <c r="AD1333" s="213"/>
    </row>
    <row r="1334" spans="1:30" s="211" customFormat="1" x14ac:dyDescent="0.25">
      <c r="A1334" s="211" t="s">
        <v>161</v>
      </c>
      <c r="B1334" s="211">
        <v>154</v>
      </c>
      <c r="C1334" s="211" t="s">
        <v>281</v>
      </c>
      <c r="D1334" s="211">
        <v>210276190</v>
      </c>
      <c r="E1334" s="211">
        <v>1020</v>
      </c>
      <c r="F1334" s="211">
        <v>1110</v>
      </c>
      <c r="G1334" s="211">
        <v>1004</v>
      </c>
      <c r="I1334" s="211" t="s">
        <v>3959</v>
      </c>
      <c r="J1334" s="212" t="s">
        <v>841</v>
      </c>
      <c r="K1334" s="211" t="s">
        <v>353</v>
      </c>
      <c r="L1334" s="211" t="s">
        <v>4399</v>
      </c>
      <c r="AD1334" s="213"/>
    </row>
    <row r="1335" spans="1:30" s="211" customFormat="1" x14ac:dyDescent="0.25">
      <c r="A1335" s="211" t="s">
        <v>161</v>
      </c>
      <c r="B1335" s="211">
        <v>154</v>
      </c>
      <c r="C1335" s="211" t="s">
        <v>281</v>
      </c>
      <c r="D1335" s="211">
        <v>210279011</v>
      </c>
      <c r="E1335" s="211">
        <v>1060</v>
      </c>
      <c r="F1335" s="211">
        <v>1274</v>
      </c>
      <c r="G1335" s="211">
        <v>1004</v>
      </c>
      <c r="I1335" s="211" t="s">
        <v>2873</v>
      </c>
      <c r="J1335" s="212" t="s">
        <v>841</v>
      </c>
      <c r="K1335" s="211" t="s">
        <v>353</v>
      </c>
      <c r="L1335" s="211" t="s">
        <v>3081</v>
      </c>
      <c r="AD1335" s="213"/>
    </row>
    <row r="1336" spans="1:30" s="211" customFormat="1" x14ac:dyDescent="0.25">
      <c r="A1336" s="211" t="s">
        <v>161</v>
      </c>
      <c r="B1336" s="211">
        <v>154</v>
      </c>
      <c r="C1336" s="211" t="s">
        <v>281</v>
      </c>
      <c r="D1336" s="211">
        <v>210279081</v>
      </c>
      <c r="E1336" s="211">
        <v>1060</v>
      </c>
      <c r="F1336" s="211">
        <v>1274</v>
      </c>
      <c r="G1336" s="211">
        <v>1004</v>
      </c>
      <c r="I1336" s="211" t="s">
        <v>2874</v>
      </c>
      <c r="J1336" s="212" t="s">
        <v>841</v>
      </c>
      <c r="K1336" s="211" t="s">
        <v>353</v>
      </c>
      <c r="L1336" s="211" t="s">
        <v>3082</v>
      </c>
      <c r="AD1336" s="213"/>
    </row>
    <row r="1337" spans="1:30" s="211" customFormat="1" x14ac:dyDescent="0.25">
      <c r="A1337" s="211" t="s">
        <v>161</v>
      </c>
      <c r="B1337" s="211">
        <v>154</v>
      </c>
      <c r="C1337" s="211" t="s">
        <v>281</v>
      </c>
      <c r="D1337" s="211">
        <v>210279265</v>
      </c>
      <c r="E1337" s="211">
        <v>1060</v>
      </c>
      <c r="F1337" s="211">
        <v>1274</v>
      </c>
      <c r="G1337" s="211">
        <v>1004</v>
      </c>
      <c r="I1337" s="211" t="s">
        <v>2875</v>
      </c>
      <c r="J1337" s="212" t="s">
        <v>841</v>
      </c>
      <c r="K1337" s="211" t="s">
        <v>842</v>
      </c>
      <c r="L1337" s="211" t="s">
        <v>3225</v>
      </c>
      <c r="AD1337" s="213"/>
    </row>
    <row r="1338" spans="1:30" s="211" customFormat="1" x14ac:dyDescent="0.25">
      <c r="A1338" s="211" t="s">
        <v>161</v>
      </c>
      <c r="B1338" s="211">
        <v>154</v>
      </c>
      <c r="C1338" s="211" t="s">
        <v>281</v>
      </c>
      <c r="D1338" s="211">
        <v>210279337</v>
      </c>
      <c r="E1338" s="211">
        <v>1020</v>
      </c>
      <c r="F1338" s="211">
        <v>1110</v>
      </c>
      <c r="G1338" s="211">
        <v>1004</v>
      </c>
      <c r="I1338" s="211" t="s">
        <v>2876</v>
      </c>
      <c r="J1338" s="212" t="s">
        <v>841</v>
      </c>
      <c r="K1338" s="211" t="s">
        <v>353</v>
      </c>
      <c r="L1338" s="211" t="s">
        <v>3083</v>
      </c>
      <c r="AD1338" s="213"/>
    </row>
    <row r="1339" spans="1:30" s="211" customFormat="1" x14ac:dyDescent="0.25">
      <c r="A1339" s="211" t="s">
        <v>161</v>
      </c>
      <c r="B1339" s="211">
        <v>155</v>
      </c>
      <c r="C1339" s="211" t="s">
        <v>282</v>
      </c>
      <c r="D1339" s="211">
        <v>73657</v>
      </c>
      <c r="E1339" s="211">
        <v>1020</v>
      </c>
      <c r="F1339" s="211">
        <v>1110</v>
      </c>
      <c r="G1339" s="211">
        <v>1004</v>
      </c>
      <c r="I1339" s="211" t="s">
        <v>2456</v>
      </c>
      <c r="J1339" s="212" t="s">
        <v>841</v>
      </c>
      <c r="K1339" s="211" t="s">
        <v>842</v>
      </c>
      <c r="L1339" s="211" t="s">
        <v>2466</v>
      </c>
      <c r="AD1339" s="213"/>
    </row>
    <row r="1340" spans="1:30" s="211" customFormat="1" x14ac:dyDescent="0.25">
      <c r="A1340" s="211" t="s">
        <v>161</v>
      </c>
      <c r="B1340" s="211">
        <v>155</v>
      </c>
      <c r="C1340" s="211" t="s">
        <v>282</v>
      </c>
      <c r="D1340" s="211">
        <v>191924071</v>
      </c>
      <c r="E1340" s="211">
        <v>1060</v>
      </c>
      <c r="F1340" s="211">
        <v>1220</v>
      </c>
      <c r="G1340" s="211">
        <v>1004</v>
      </c>
      <c r="I1340" s="211" t="s">
        <v>1067</v>
      </c>
      <c r="J1340" s="212" t="s">
        <v>841</v>
      </c>
      <c r="K1340" s="211" t="s">
        <v>353</v>
      </c>
      <c r="L1340" s="211" t="s">
        <v>2262</v>
      </c>
      <c r="AD1340" s="213"/>
    </row>
    <row r="1341" spans="1:30" s="211" customFormat="1" x14ac:dyDescent="0.25">
      <c r="A1341" s="211" t="s">
        <v>161</v>
      </c>
      <c r="B1341" s="211">
        <v>155</v>
      </c>
      <c r="C1341" s="211" t="s">
        <v>282</v>
      </c>
      <c r="D1341" s="211">
        <v>191970880</v>
      </c>
      <c r="E1341" s="211">
        <v>1060</v>
      </c>
      <c r="F1341" s="211">
        <v>1242</v>
      </c>
      <c r="G1341" s="211">
        <v>1004</v>
      </c>
      <c r="I1341" s="211" t="s">
        <v>6883</v>
      </c>
      <c r="J1341" s="212" t="s">
        <v>841</v>
      </c>
      <c r="K1341" s="211" t="s">
        <v>353</v>
      </c>
      <c r="L1341" s="211" t="s">
        <v>6935</v>
      </c>
      <c r="AD1341" s="213"/>
    </row>
    <row r="1342" spans="1:30" s="211" customFormat="1" x14ac:dyDescent="0.25">
      <c r="A1342" s="211" t="s">
        <v>161</v>
      </c>
      <c r="B1342" s="211">
        <v>155</v>
      </c>
      <c r="C1342" s="211" t="s">
        <v>282</v>
      </c>
      <c r="D1342" s="211">
        <v>191975087</v>
      </c>
      <c r="E1342" s="211">
        <v>1060</v>
      </c>
      <c r="F1342" s="211">
        <v>1274</v>
      </c>
      <c r="G1342" s="211">
        <v>1004</v>
      </c>
      <c r="I1342" s="211" t="s">
        <v>1973</v>
      </c>
      <c r="J1342" s="212" t="s">
        <v>841</v>
      </c>
      <c r="K1342" s="211" t="s">
        <v>353</v>
      </c>
      <c r="L1342" s="211" t="s">
        <v>2263</v>
      </c>
      <c r="AD1342" s="213"/>
    </row>
    <row r="1343" spans="1:30" s="211" customFormat="1" x14ac:dyDescent="0.25">
      <c r="A1343" s="211" t="s">
        <v>161</v>
      </c>
      <c r="B1343" s="211">
        <v>155</v>
      </c>
      <c r="C1343" s="211" t="s">
        <v>282</v>
      </c>
      <c r="D1343" s="211">
        <v>191992510</v>
      </c>
      <c r="E1343" s="211">
        <v>1020</v>
      </c>
      <c r="F1343" s="211">
        <v>1122</v>
      </c>
      <c r="G1343" s="211">
        <v>1003</v>
      </c>
      <c r="I1343" s="211" t="s">
        <v>5788</v>
      </c>
      <c r="J1343" s="212" t="s">
        <v>841</v>
      </c>
      <c r="K1343" s="211" t="s">
        <v>353</v>
      </c>
      <c r="L1343" s="211" t="s">
        <v>5811</v>
      </c>
      <c r="AD1343" s="213"/>
    </row>
    <row r="1344" spans="1:30" s="211" customFormat="1" x14ac:dyDescent="0.25">
      <c r="A1344" s="211" t="s">
        <v>161</v>
      </c>
      <c r="B1344" s="211">
        <v>155</v>
      </c>
      <c r="C1344" s="211" t="s">
        <v>282</v>
      </c>
      <c r="D1344" s="211">
        <v>191999041</v>
      </c>
      <c r="E1344" s="211">
        <v>1020</v>
      </c>
      <c r="F1344" s="211">
        <v>1110</v>
      </c>
      <c r="G1344" s="211">
        <v>1003</v>
      </c>
      <c r="I1344" s="211" t="s">
        <v>4861</v>
      </c>
      <c r="J1344" s="212" t="s">
        <v>841</v>
      </c>
      <c r="K1344" s="211" t="s">
        <v>842</v>
      </c>
      <c r="L1344" s="211" t="s">
        <v>4879</v>
      </c>
      <c r="AD1344" s="213"/>
    </row>
    <row r="1345" spans="1:30" s="211" customFormat="1" x14ac:dyDescent="0.25">
      <c r="A1345" s="211" t="s">
        <v>161</v>
      </c>
      <c r="B1345" s="211">
        <v>155</v>
      </c>
      <c r="C1345" s="211" t="s">
        <v>282</v>
      </c>
      <c r="D1345" s="211">
        <v>192026283</v>
      </c>
      <c r="E1345" s="211">
        <v>1020</v>
      </c>
      <c r="F1345" s="211">
        <v>1110</v>
      </c>
      <c r="G1345" s="211">
        <v>1003</v>
      </c>
      <c r="I1345" s="211" t="s">
        <v>6362</v>
      </c>
      <c r="J1345" s="212" t="s">
        <v>841</v>
      </c>
      <c r="K1345" s="211" t="s">
        <v>353</v>
      </c>
      <c r="L1345" s="211" t="s">
        <v>6396</v>
      </c>
      <c r="AD1345" s="213"/>
    </row>
    <row r="1346" spans="1:30" s="211" customFormat="1" x14ac:dyDescent="0.25">
      <c r="A1346" s="211" t="s">
        <v>161</v>
      </c>
      <c r="B1346" s="211">
        <v>155</v>
      </c>
      <c r="C1346" s="211" t="s">
        <v>282</v>
      </c>
      <c r="D1346" s="211">
        <v>192026286</v>
      </c>
      <c r="E1346" s="211">
        <v>1060</v>
      </c>
      <c r="F1346" s="211">
        <v>1242</v>
      </c>
      <c r="G1346" s="211">
        <v>1003</v>
      </c>
      <c r="I1346" s="211" t="s">
        <v>6363</v>
      </c>
      <c r="J1346" s="212" t="s">
        <v>841</v>
      </c>
      <c r="K1346" s="211" t="s">
        <v>353</v>
      </c>
      <c r="L1346" s="211" t="s">
        <v>6397</v>
      </c>
      <c r="AD1346" s="213"/>
    </row>
    <row r="1347" spans="1:30" s="211" customFormat="1" x14ac:dyDescent="0.25">
      <c r="A1347" s="211" t="s">
        <v>161</v>
      </c>
      <c r="B1347" s="211">
        <v>155</v>
      </c>
      <c r="C1347" s="211" t="s">
        <v>282</v>
      </c>
      <c r="D1347" s="211">
        <v>192048718</v>
      </c>
      <c r="E1347" s="211">
        <v>1020</v>
      </c>
      <c r="F1347" s="211">
        <v>1110</v>
      </c>
      <c r="G1347" s="211">
        <v>1003</v>
      </c>
      <c r="I1347" s="211" t="s">
        <v>6362</v>
      </c>
      <c r="J1347" s="212" t="s">
        <v>841</v>
      </c>
      <c r="K1347" s="211" t="s">
        <v>353</v>
      </c>
      <c r="L1347" s="211" t="s">
        <v>6398</v>
      </c>
      <c r="AD1347" s="213"/>
    </row>
    <row r="1348" spans="1:30" s="211" customFormat="1" x14ac:dyDescent="0.25">
      <c r="A1348" s="211" t="s">
        <v>161</v>
      </c>
      <c r="B1348" s="211">
        <v>155</v>
      </c>
      <c r="C1348" s="211" t="s">
        <v>282</v>
      </c>
      <c r="D1348" s="211">
        <v>210200976</v>
      </c>
      <c r="E1348" s="211">
        <v>1080</v>
      </c>
      <c r="F1348" s="211">
        <v>1274</v>
      </c>
      <c r="G1348" s="211">
        <v>1004</v>
      </c>
      <c r="I1348" s="211" t="s">
        <v>4453</v>
      </c>
      <c r="J1348" s="212" t="s">
        <v>841</v>
      </c>
      <c r="K1348" s="211" t="s">
        <v>353</v>
      </c>
      <c r="L1348" s="211" t="s">
        <v>4461</v>
      </c>
      <c r="AD1348" s="213"/>
    </row>
    <row r="1349" spans="1:30" s="211" customFormat="1" x14ac:dyDescent="0.25">
      <c r="A1349" s="211" t="s">
        <v>161</v>
      </c>
      <c r="B1349" s="211">
        <v>155</v>
      </c>
      <c r="C1349" s="211" t="s">
        <v>282</v>
      </c>
      <c r="D1349" s="211">
        <v>210201295</v>
      </c>
      <c r="E1349" s="211">
        <v>1080</v>
      </c>
      <c r="F1349" s="211">
        <v>1274</v>
      </c>
      <c r="G1349" s="211">
        <v>1004</v>
      </c>
      <c r="I1349" s="211" t="s">
        <v>1068</v>
      </c>
      <c r="J1349" s="212" t="s">
        <v>841</v>
      </c>
      <c r="K1349" s="211" t="s">
        <v>355</v>
      </c>
      <c r="L1349" s="211" t="s">
        <v>2122</v>
      </c>
      <c r="AD1349" s="213"/>
    </row>
    <row r="1350" spans="1:30" s="211" customFormat="1" x14ac:dyDescent="0.25">
      <c r="A1350" s="211" t="s">
        <v>161</v>
      </c>
      <c r="B1350" s="211">
        <v>155</v>
      </c>
      <c r="C1350" s="211" t="s">
        <v>282</v>
      </c>
      <c r="D1350" s="211">
        <v>210201296</v>
      </c>
      <c r="E1350" s="211">
        <v>1060</v>
      </c>
      <c r="F1350" s="211">
        <v>1274</v>
      </c>
      <c r="G1350" s="211">
        <v>1004</v>
      </c>
      <c r="I1350" s="211" t="s">
        <v>1069</v>
      </c>
      <c r="J1350" s="212" t="s">
        <v>841</v>
      </c>
      <c r="K1350" s="211" t="s">
        <v>355</v>
      </c>
      <c r="L1350" s="211" t="s">
        <v>2131</v>
      </c>
      <c r="AD1350" s="213"/>
    </row>
    <row r="1351" spans="1:30" s="211" customFormat="1" x14ac:dyDescent="0.25">
      <c r="A1351" s="211" t="s">
        <v>161</v>
      </c>
      <c r="B1351" s="211">
        <v>155</v>
      </c>
      <c r="C1351" s="211" t="s">
        <v>282</v>
      </c>
      <c r="D1351" s="211">
        <v>210219691</v>
      </c>
      <c r="E1351" s="211">
        <v>1060</v>
      </c>
      <c r="F1351" s="211">
        <v>1252</v>
      </c>
      <c r="G1351" s="211">
        <v>1004</v>
      </c>
      <c r="I1351" s="211" t="s">
        <v>1070</v>
      </c>
      <c r="J1351" s="212" t="s">
        <v>841</v>
      </c>
      <c r="K1351" s="211" t="s">
        <v>353</v>
      </c>
      <c r="L1351" s="211" t="s">
        <v>2264</v>
      </c>
      <c r="AD1351" s="213"/>
    </row>
    <row r="1352" spans="1:30" s="211" customFormat="1" x14ac:dyDescent="0.25">
      <c r="A1352" s="211" t="s">
        <v>161</v>
      </c>
      <c r="B1352" s="211">
        <v>155</v>
      </c>
      <c r="C1352" s="211" t="s">
        <v>282</v>
      </c>
      <c r="D1352" s="211">
        <v>210277891</v>
      </c>
      <c r="E1352" s="211">
        <v>1060</v>
      </c>
      <c r="F1352" s="211">
        <v>1274</v>
      </c>
      <c r="G1352" s="211">
        <v>1004</v>
      </c>
      <c r="I1352" s="211" t="s">
        <v>3937</v>
      </c>
      <c r="J1352" s="212" t="s">
        <v>841</v>
      </c>
      <c r="K1352" s="211" t="s">
        <v>353</v>
      </c>
      <c r="L1352" s="211" t="s">
        <v>3943</v>
      </c>
      <c r="AD1352" s="213"/>
    </row>
    <row r="1353" spans="1:30" s="211" customFormat="1" x14ac:dyDescent="0.25">
      <c r="A1353" s="211" t="s">
        <v>161</v>
      </c>
      <c r="B1353" s="211">
        <v>155</v>
      </c>
      <c r="C1353" s="211" t="s">
        <v>282</v>
      </c>
      <c r="D1353" s="211">
        <v>210277913</v>
      </c>
      <c r="E1353" s="211">
        <v>1060</v>
      </c>
      <c r="F1353" s="211">
        <v>1274</v>
      </c>
      <c r="G1353" s="211">
        <v>1004</v>
      </c>
      <c r="I1353" s="211" t="s">
        <v>6312</v>
      </c>
      <c r="J1353" s="212" t="s">
        <v>841</v>
      </c>
      <c r="K1353" s="211" t="s">
        <v>353</v>
      </c>
      <c r="L1353" s="211" t="s">
        <v>6343</v>
      </c>
      <c r="AD1353" s="213"/>
    </row>
    <row r="1354" spans="1:30" s="211" customFormat="1" x14ac:dyDescent="0.25">
      <c r="A1354" s="211" t="s">
        <v>161</v>
      </c>
      <c r="B1354" s="211">
        <v>155</v>
      </c>
      <c r="C1354" s="211" t="s">
        <v>282</v>
      </c>
      <c r="D1354" s="211">
        <v>210277927</v>
      </c>
      <c r="E1354" s="211">
        <v>1060</v>
      </c>
      <c r="F1354" s="211">
        <v>1274</v>
      </c>
      <c r="G1354" s="211">
        <v>1004</v>
      </c>
      <c r="I1354" s="211" t="s">
        <v>4632</v>
      </c>
      <c r="J1354" s="212" t="s">
        <v>841</v>
      </c>
      <c r="K1354" s="211" t="s">
        <v>353</v>
      </c>
      <c r="L1354" s="211" t="s">
        <v>4698</v>
      </c>
      <c r="AD1354" s="213"/>
    </row>
    <row r="1355" spans="1:30" s="211" customFormat="1" x14ac:dyDescent="0.25">
      <c r="A1355" s="211" t="s">
        <v>161</v>
      </c>
      <c r="B1355" s="211">
        <v>155</v>
      </c>
      <c r="C1355" s="211" t="s">
        <v>282</v>
      </c>
      <c r="D1355" s="211">
        <v>210295822</v>
      </c>
      <c r="E1355" s="211">
        <v>1060</v>
      </c>
      <c r="F1355" s="211">
        <v>1242</v>
      </c>
      <c r="G1355" s="211">
        <v>1004</v>
      </c>
      <c r="I1355" s="211" t="s">
        <v>1071</v>
      </c>
      <c r="J1355" s="212" t="s">
        <v>841</v>
      </c>
      <c r="K1355" s="211" t="s">
        <v>353</v>
      </c>
      <c r="L1355" s="211" t="s">
        <v>2265</v>
      </c>
      <c r="AD1355" s="213"/>
    </row>
    <row r="1356" spans="1:30" s="211" customFormat="1" x14ac:dyDescent="0.25">
      <c r="A1356" s="211" t="s">
        <v>161</v>
      </c>
      <c r="B1356" s="211">
        <v>155</v>
      </c>
      <c r="C1356" s="211" t="s">
        <v>282</v>
      </c>
      <c r="D1356" s="211">
        <v>210298747</v>
      </c>
      <c r="E1356" s="211">
        <v>1020</v>
      </c>
      <c r="F1356" s="211">
        <v>1110</v>
      </c>
      <c r="G1356" s="211">
        <v>1004</v>
      </c>
      <c r="I1356" s="211" t="s">
        <v>4097</v>
      </c>
      <c r="J1356" s="212" t="s">
        <v>841</v>
      </c>
      <c r="K1356" s="211" t="s">
        <v>353</v>
      </c>
      <c r="L1356" s="211" t="s">
        <v>4104</v>
      </c>
      <c r="AD1356" s="213"/>
    </row>
    <row r="1357" spans="1:30" s="211" customFormat="1" x14ac:dyDescent="0.25">
      <c r="A1357" s="211" t="s">
        <v>161</v>
      </c>
      <c r="B1357" s="211">
        <v>156</v>
      </c>
      <c r="C1357" s="211" t="s">
        <v>283</v>
      </c>
      <c r="D1357" s="211">
        <v>74432</v>
      </c>
      <c r="E1357" s="211">
        <v>1020</v>
      </c>
      <c r="F1357" s="211">
        <v>1122</v>
      </c>
      <c r="G1357" s="211">
        <v>1004</v>
      </c>
      <c r="I1357" s="211" t="s">
        <v>6364</v>
      </c>
      <c r="J1357" s="212" t="s">
        <v>841</v>
      </c>
      <c r="K1357" s="211" t="s">
        <v>355</v>
      </c>
      <c r="L1357" s="211" t="s">
        <v>6385</v>
      </c>
      <c r="AD1357" s="213"/>
    </row>
    <row r="1358" spans="1:30" s="211" customFormat="1" x14ac:dyDescent="0.25">
      <c r="A1358" s="211" t="s">
        <v>161</v>
      </c>
      <c r="B1358" s="211">
        <v>156</v>
      </c>
      <c r="C1358" s="211" t="s">
        <v>283</v>
      </c>
      <c r="D1358" s="211">
        <v>75226</v>
      </c>
      <c r="E1358" s="211">
        <v>1020</v>
      </c>
      <c r="F1358" s="211">
        <v>1110</v>
      </c>
      <c r="G1358" s="211">
        <v>1004</v>
      </c>
      <c r="I1358" s="211" t="s">
        <v>3840</v>
      </c>
      <c r="J1358" s="212" t="s">
        <v>841</v>
      </c>
      <c r="K1358" s="211" t="s">
        <v>353</v>
      </c>
      <c r="L1358" s="211" t="s">
        <v>3853</v>
      </c>
      <c r="AD1358" s="213"/>
    </row>
    <row r="1359" spans="1:30" s="211" customFormat="1" x14ac:dyDescent="0.25">
      <c r="A1359" s="211" t="s">
        <v>161</v>
      </c>
      <c r="B1359" s="211">
        <v>156</v>
      </c>
      <c r="C1359" s="211" t="s">
        <v>283</v>
      </c>
      <c r="D1359" s="211">
        <v>191983277</v>
      </c>
      <c r="E1359" s="211">
        <v>1060</v>
      </c>
      <c r="G1359" s="211">
        <v>1004</v>
      </c>
      <c r="I1359" s="211" t="s">
        <v>4862</v>
      </c>
      <c r="J1359" s="212" t="s">
        <v>841</v>
      </c>
      <c r="K1359" s="211" t="s">
        <v>353</v>
      </c>
      <c r="L1359" s="211" t="s">
        <v>4877</v>
      </c>
      <c r="AD1359" s="213"/>
    </row>
    <row r="1360" spans="1:30" s="211" customFormat="1" x14ac:dyDescent="0.25">
      <c r="A1360" s="211" t="s">
        <v>161</v>
      </c>
      <c r="B1360" s="211">
        <v>156</v>
      </c>
      <c r="C1360" s="211" t="s">
        <v>283</v>
      </c>
      <c r="D1360" s="211">
        <v>191983423</v>
      </c>
      <c r="E1360" s="211">
        <v>1060</v>
      </c>
      <c r="F1360" s="211">
        <v>1274</v>
      </c>
      <c r="G1360" s="211">
        <v>1004</v>
      </c>
      <c r="I1360" s="211" t="s">
        <v>3366</v>
      </c>
      <c r="J1360" s="212" t="s">
        <v>841</v>
      </c>
      <c r="K1360" s="211" t="s">
        <v>842</v>
      </c>
      <c r="L1360" s="211" t="s">
        <v>3454</v>
      </c>
      <c r="AD1360" s="213"/>
    </row>
    <row r="1361" spans="1:30" s="211" customFormat="1" x14ac:dyDescent="0.25">
      <c r="A1361" s="211" t="s">
        <v>161</v>
      </c>
      <c r="B1361" s="211">
        <v>156</v>
      </c>
      <c r="C1361" s="211" t="s">
        <v>283</v>
      </c>
      <c r="D1361" s="211">
        <v>191983429</v>
      </c>
      <c r="E1361" s="211">
        <v>1060</v>
      </c>
      <c r="F1361" s="211">
        <v>1242</v>
      </c>
      <c r="G1361" s="211">
        <v>1004</v>
      </c>
      <c r="I1361" s="211" t="s">
        <v>3367</v>
      </c>
      <c r="J1361" s="212" t="s">
        <v>841</v>
      </c>
      <c r="K1361" s="211" t="s">
        <v>842</v>
      </c>
      <c r="L1361" s="211" t="s">
        <v>3455</v>
      </c>
      <c r="AD1361" s="213"/>
    </row>
    <row r="1362" spans="1:30" s="211" customFormat="1" x14ac:dyDescent="0.25">
      <c r="A1362" s="211" t="s">
        <v>161</v>
      </c>
      <c r="B1362" s="211">
        <v>156</v>
      </c>
      <c r="C1362" s="211" t="s">
        <v>283</v>
      </c>
      <c r="D1362" s="211">
        <v>191995014</v>
      </c>
      <c r="E1362" s="211">
        <v>1080</v>
      </c>
      <c r="F1362" s="211">
        <v>1242</v>
      </c>
      <c r="G1362" s="211">
        <v>1003</v>
      </c>
      <c r="I1362" s="211" t="s">
        <v>6192</v>
      </c>
      <c r="J1362" s="212" t="s">
        <v>841</v>
      </c>
      <c r="K1362" s="211" t="s">
        <v>353</v>
      </c>
      <c r="L1362" s="211" t="s">
        <v>6227</v>
      </c>
      <c r="AD1362" s="213"/>
    </row>
    <row r="1363" spans="1:30" s="211" customFormat="1" x14ac:dyDescent="0.25">
      <c r="A1363" s="211" t="s">
        <v>161</v>
      </c>
      <c r="B1363" s="211">
        <v>156</v>
      </c>
      <c r="C1363" s="211" t="s">
        <v>283</v>
      </c>
      <c r="D1363" s="211">
        <v>192049299</v>
      </c>
      <c r="E1363" s="211">
        <v>1020</v>
      </c>
      <c r="F1363" s="211">
        <v>1122</v>
      </c>
      <c r="G1363" s="211">
        <v>1003</v>
      </c>
      <c r="I1363" s="211" t="s">
        <v>6433</v>
      </c>
      <c r="J1363" s="212" t="s">
        <v>841</v>
      </c>
      <c r="K1363" s="211" t="s">
        <v>842</v>
      </c>
      <c r="L1363" s="211" t="s">
        <v>6502</v>
      </c>
      <c r="AD1363" s="213"/>
    </row>
    <row r="1364" spans="1:30" s="211" customFormat="1" x14ac:dyDescent="0.25">
      <c r="A1364" s="211" t="s">
        <v>161</v>
      </c>
      <c r="B1364" s="211">
        <v>156</v>
      </c>
      <c r="C1364" s="211" t="s">
        <v>283</v>
      </c>
      <c r="D1364" s="211">
        <v>192051344</v>
      </c>
      <c r="E1364" s="211">
        <v>1020</v>
      </c>
      <c r="F1364" s="211">
        <v>1122</v>
      </c>
      <c r="G1364" s="211">
        <v>1003</v>
      </c>
      <c r="I1364" s="211" t="s">
        <v>6759</v>
      </c>
      <c r="J1364" s="212" t="s">
        <v>841</v>
      </c>
      <c r="K1364" s="211" t="s">
        <v>842</v>
      </c>
      <c r="L1364" s="211" t="s">
        <v>6825</v>
      </c>
      <c r="AD1364" s="213"/>
    </row>
    <row r="1365" spans="1:30" s="211" customFormat="1" x14ac:dyDescent="0.25">
      <c r="A1365" s="211" t="s">
        <v>161</v>
      </c>
      <c r="B1365" s="211">
        <v>156</v>
      </c>
      <c r="C1365" s="211" t="s">
        <v>283</v>
      </c>
      <c r="D1365" s="211">
        <v>210282758</v>
      </c>
      <c r="E1365" s="211">
        <v>1060</v>
      </c>
      <c r="F1365" s="211">
        <v>1274</v>
      </c>
      <c r="G1365" s="211">
        <v>1004</v>
      </c>
      <c r="I1365" s="211" t="s">
        <v>5088</v>
      </c>
      <c r="J1365" s="212" t="s">
        <v>841</v>
      </c>
      <c r="K1365" s="211" t="s">
        <v>353</v>
      </c>
      <c r="L1365" s="211" t="s">
        <v>5109</v>
      </c>
      <c r="AD1365" s="213"/>
    </row>
    <row r="1366" spans="1:30" s="211" customFormat="1" x14ac:dyDescent="0.25">
      <c r="A1366" s="211" t="s">
        <v>161</v>
      </c>
      <c r="B1366" s="211">
        <v>156</v>
      </c>
      <c r="C1366" s="211" t="s">
        <v>283</v>
      </c>
      <c r="D1366" s="211">
        <v>210282944</v>
      </c>
      <c r="E1366" s="211">
        <v>1060</v>
      </c>
      <c r="F1366" s="211">
        <v>1274</v>
      </c>
      <c r="G1366" s="211">
        <v>1004</v>
      </c>
      <c r="I1366" s="211" t="s">
        <v>3841</v>
      </c>
      <c r="J1366" s="212" t="s">
        <v>841</v>
      </c>
      <c r="K1366" s="211" t="s">
        <v>353</v>
      </c>
      <c r="L1366" s="211" t="s">
        <v>3854</v>
      </c>
      <c r="AD1366" s="213"/>
    </row>
    <row r="1367" spans="1:30" s="211" customFormat="1" x14ac:dyDescent="0.25">
      <c r="A1367" s="211" t="s">
        <v>161</v>
      </c>
      <c r="B1367" s="211">
        <v>156</v>
      </c>
      <c r="C1367" s="211" t="s">
        <v>283</v>
      </c>
      <c r="D1367" s="211">
        <v>210282945</v>
      </c>
      <c r="E1367" s="211">
        <v>1060</v>
      </c>
      <c r="F1367" s="211">
        <v>1274</v>
      </c>
      <c r="G1367" s="211">
        <v>1004</v>
      </c>
      <c r="I1367" s="211" t="s">
        <v>4822</v>
      </c>
      <c r="J1367" s="212" t="s">
        <v>841</v>
      </c>
      <c r="K1367" s="211" t="s">
        <v>353</v>
      </c>
      <c r="L1367" s="211" t="s">
        <v>4844</v>
      </c>
      <c r="AD1367" s="213"/>
    </row>
    <row r="1368" spans="1:30" s="211" customFormat="1" x14ac:dyDescent="0.25">
      <c r="A1368" s="211" t="s">
        <v>161</v>
      </c>
      <c r="B1368" s="211">
        <v>156</v>
      </c>
      <c r="C1368" s="211" t="s">
        <v>283</v>
      </c>
      <c r="D1368" s="211">
        <v>210283043</v>
      </c>
      <c r="E1368" s="211">
        <v>1060</v>
      </c>
      <c r="F1368" s="211">
        <v>1274</v>
      </c>
      <c r="G1368" s="211">
        <v>1004</v>
      </c>
      <c r="I1368" s="211" t="s">
        <v>5910</v>
      </c>
      <c r="J1368" s="212" t="s">
        <v>841</v>
      </c>
      <c r="K1368" s="211" t="s">
        <v>353</v>
      </c>
      <c r="L1368" s="211" t="s">
        <v>5956</v>
      </c>
      <c r="AD1368" s="213"/>
    </row>
    <row r="1369" spans="1:30" s="211" customFormat="1" x14ac:dyDescent="0.25">
      <c r="A1369" s="211" t="s">
        <v>161</v>
      </c>
      <c r="B1369" s="211">
        <v>156</v>
      </c>
      <c r="C1369" s="211" t="s">
        <v>283</v>
      </c>
      <c r="D1369" s="211">
        <v>210283131</v>
      </c>
      <c r="E1369" s="211">
        <v>1060</v>
      </c>
      <c r="F1369" s="211">
        <v>1274</v>
      </c>
      <c r="G1369" s="211">
        <v>1004</v>
      </c>
      <c r="I1369" s="211" t="s">
        <v>6017</v>
      </c>
      <c r="J1369" s="212" t="s">
        <v>841</v>
      </c>
      <c r="K1369" s="211" t="s">
        <v>353</v>
      </c>
      <c r="L1369" s="211" t="s">
        <v>6056</v>
      </c>
      <c r="AD1369" s="213"/>
    </row>
    <row r="1370" spans="1:30" s="211" customFormat="1" x14ac:dyDescent="0.25">
      <c r="A1370" s="211" t="s">
        <v>161</v>
      </c>
      <c r="B1370" s="211">
        <v>156</v>
      </c>
      <c r="C1370" s="211" t="s">
        <v>283</v>
      </c>
      <c r="D1370" s="211">
        <v>210283135</v>
      </c>
      <c r="E1370" s="211">
        <v>1060</v>
      </c>
      <c r="F1370" s="211">
        <v>1274</v>
      </c>
      <c r="G1370" s="211">
        <v>1004</v>
      </c>
      <c r="I1370" s="211" t="s">
        <v>4454</v>
      </c>
      <c r="J1370" s="212" t="s">
        <v>841</v>
      </c>
      <c r="K1370" s="211" t="s">
        <v>353</v>
      </c>
      <c r="L1370" s="211" t="s">
        <v>4462</v>
      </c>
      <c r="AD1370" s="213"/>
    </row>
    <row r="1371" spans="1:30" s="211" customFormat="1" x14ac:dyDescent="0.25">
      <c r="A1371" s="211" t="s">
        <v>161</v>
      </c>
      <c r="B1371" s="211">
        <v>156</v>
      </c>
      <c r="C1371" s="211" t="s">
        <v>283</v>
      </c>
      <c r="D1371" s="211">
        <v>210283182</v>
      </c>
      <c r="E1371" s="211">
        <v>1060</v>
      </c>
      <c r="F1371" s="211">
        <v>1274</v>
      </c>
      <c r="G1371" s="211">
        <v>1004</v>
      </c>
      <c r="I1371" s="211" t="s">
        <v>5089</v>
      </c>
      <c r="J1371" s="212" t="s">
        <v>841</v>
      </c>
      <c r="K1371" s="211" t="s">
        <v>353</v>
      </c>
      <c r="L1371" s="211" t="s">
        <v>5110</v>
      </c>
      <c r="AD1371" s="213"/>
    </row>
    <row r="1372" spans="1:30" s="211" customFormat="1" x14ac:dyDescent="0.25">
      <c r="A1372" s="211" t="s">
        <v>161</v>
      </c>
      <c r="B1372" s="211">
        <v>156</v>
      </c>
      <c r="C1372" s="211" t="s">
        <v>283</v>
      </c>
      <c r="D1372" s="211">
        <v>210283183</v>
      </c>
      <c r="E1372" s="211">
        <v>1060</v>
      </c>
      <c r="F1372" s="211">
        <v>1274</v>
      </c>
      <c r="G1372" s="211">
        <v>1004</v>
      </c>
      <c r="I1372" s="211" t="s">
        <v>5090</v>
      </c>
      <c r="J1372" s="212" t="s">
        <v>841</v>
      </c>
      <c r="K1372" s="211" t="s">
        <v>353</v>
      </c>
      <c r="L1372" s="211" t="s">
        <v>5111</v>
      </c>
      <c r="AD1372" s="213"/>
    </row>
    <row r="1373" spans="1:30" s="211" customFormat="1" x14ac:dyDescent="0.25">
      <c r="A1373" s="211" t="s">
        <v>161</v>
      </c>
      <c r="B1373" s="211">
        <v>156</v>
      </c>
      <c r="C1373" s="211" t="s">
        <v>283</v>
      </c>
      <c r="D1373" s="211">
        <v>210283184</v>
      </c>
      <c r="E1373" s="211">
        <v>1060</v>
      </c>
      <c r="F1373" s="211">
        <v>1274</v>
      </c>
      <c r="G1373" s="211">
        <v>1004</v>
      </c>
      <c r="I1373" s="211" t="s">
        <v>5091</v>
      </c>
      <c r="J1373" s="212" t="s">
        <v>841</v>
      </c>
      <c r="K1373" s="211" t="s">
        <v>353</v>
      </c>
      <c r="L1373" s="211" t="s">
        <v>5112</v>
      </c>
      <c r="AD1373" s="213"/>
    </row>
    <row r="1374" spans="1:30" s="211" customFormat="1" x14ac:dyDescent="0.25">
      <c r="A1374" s="211" t="s">
        <v>161</v>
      </c>
      <c r="B1374" s="211">
        <v>156</v>
      </c>
      <c r="C1374" s="211" t="s">
        <v>283</v>
      </c>
      <c r="D1374" s="211">
        <v>210283273</v>
      </c>
      <c r="E1374" s="211">
        <v>1060</v>
      </c>
      <c r="F1374" s="211">
        <v>1274</v>
      </c>
      <c r="G1374" s="211">
        <v>1004</v>
      </c>
      <c r="I1374" s="211" t="s">
        <v>4408</v>
      </c>
      <c r="J1374" s="212" t="s">
        <v>841</v>
      </c>
      <c r="K1374" s="211" t="s">
        <v>353</v>
      </c>
      <c r="L1374" s="211" t="s">
        <v>4419</v>
      </c>
      <c r="AD1374" s="213"/>
    </row>
    <row r="1375" spans="1:30" s="211" customFormat="1" x14ac:dyDescent="0.25">
      <c r="A1375" s="211" t="s">
        <v>161</v>
      </c>
      <c r="B1375" s="211">
        <v>156</v>
      </c>
      <c r="C1375" s="211" t="s">
        <v>283</v>
      </c>
      <c r="D1375" s="211">
        <v>210283281</v>
      </c>
      <c r="E1375" s="211">
        <v>1060</v>
      </c>
      <c r="F1375" s="211">
        <v>1274</v>
      </c>
      <c r="G1375" s="211">
        <v>1004</v>
      </c>
      <c r="I1375" s="211" t="s">
        <v>3368</v>
      </c>
      <c r="J1375" s="212" t="s">
        <v>841</v>
      </c>
      <c r="K1375" s="211" t="s">
        <v>353</v>
      </c>
      <c r="L1375" s="211" t="s">
        <v>3448</v>
      </c>
      <c r="AD1375" s="213"/>
    </row>
    <row r="1376" spans="1:30" s="211" customFormat="1" x14ac:dyDescent="0.25">
      <c r="A1376" s="211" t="s">
        <v>161</v>
      </c>
      <c r="B1376" s="211">
        <v>156</v>
      </c>
      <c r="C1376" s="211" t="s">
        <v>283</v>
      </c>
      <c r="D1376" s="211">
        <v>210283282</v>
      </c>
      <c r="E1376" s="211">
        <v>1060</v>
      </c>
      <c r="F1376" s="211">
        <v>1274</v>
      </c>
      <c r="G1376" s="211">
        <v>1004</v>
      </c>
      <c r="I1376" s="211" t="s">
        <v>3368</v>
      </c>
      <c r="J1376" s="212" t="s">
        <v>841</v>
      </c>
      <c r="K1376" s="211" t="s">
        <v>353</v>
      </c>
      <c r="L1376" s="211" t="s">
        <v>3449</v>
      </c>
      <c r="AD1376" s="213"/>
    </row>
    <row r="1377" spans="1:30" s="211" customFormat="1" x14ac:dyDescent="0.25">
      <c r="A1377" s="211" t="s">
        <v>161</v>
      </c>
      <c r="B1377" s="211">
        <v>156</v>
      </c>
      <c r="C1377" s="211" t="s">
        <v>283</v>
      </c>
      <c r="D1377" s="211">
        <v>210283495</v>
      </c>
      <c r="E1377" s="211">
        <v>1060</v>
      </c>
      <c r="F1377" s="211">
        <v>1274</v>
      </c>
      <c r="G1377" s="211">
        <v>1004</v>
      </c>
      <c r="I1377" s="211" t="s">
        <v>5911</v>
      </c>
      <c r="J1377" s="212" t="s">
        <v>841</v>
      </c>
      <c r="K1377" s="211" t="s">
        <v>353</v>
      </c>
      <c r="L1377" s="211" t="s">
        <v>5957</v>
      </c>
      <c r="AD1377" s="213"/>
    </row>
    <row r="1378" spans="1:30" s="211" customFormat="1" x14ac:dyDescent="0.25">
      <c r="A1378" s="211" t="s">
        <v>161</v>
      </c>
      <c r="B1378" s="211">
        <v>156</v>
      </c>
      <c r="C1378" s="211" t="s">
        <v>283</v>
      </c>
      <c r="D1378" s="211">
        <v>210283496</v>
      </c>
      <c r="E1378" s="211">
        <v>1060</v>
      </c>
      <c r="F1378" s="211">
        <v>1274</v>
      </c>
      <c r="G1378" s="211">
        <v>1004</v>
      </c>
      <c r="I1378" s="211" t="s">
        <v>5912</v>
      </c>
      <c r="J1378" s="212" t="s">
        <v>841</v>
      </c>
      <c r="K1378" s="211" t="s">
        <v>353</v>
      </c>
      <c r="L1378" s="211" t="s">
        <v>5958</v>
      </c>
      <c r="AD1378" s="213"/>
    </row>
    <row r="1379" spans="1:30" s="211" customFormat="1" x14ac:dyDescent="0.25">
      <c r="A1379" s="211" t="s">
        <v>161</v>
      </c>
      <c r="B1379" s="211">
        <v>156</v>
      </c>
      <c r="C1379" s="211" t="s">
        <v>283</v>
      </c>
      <c r="D1379" s="211">
        <v>210298390</v>
      </c>
      <c r="E1379" s="211">
        <v>1020</v>
      </c>
      <c r="F1379" s="211">
        <v>1122</v>
      </c>
      <c r="G1379" s="211">
        <v>1003</v>
      </c>
      <c r="I1379" s="211" t="s">
        <v>6365</v>
      </c>
      <c r="J1379" s="212" t="s">
        <v>841</v>
      </c>
      <c r="K1379" s="211" t="s">
        <v>355</v>
      </c>
      <c r="L1379" s="211" t="s">
        <v>6386</v>
      </c>
      <c r="AD1379" s="213"/>
    </row>
    <row r="1380" spans="1:30" s="211" customFormat="1" x14ac:dyDescent="0.25">
      <c r="A1380" s="211" t="s">
        <v>161</v>
      </c>
      <c r="B1380" s="211">
        <v>157</v>
      </c>
      <c r="C1380" s="211" t="s">
        <v>284</v>
      </c>
      <c r="D1380" s="211">
        <v>76454</v>
      </c>
      <c r="E1380" s="211">
        <v>1020</v>
      </c>
      <c r="F1380" s="211">
        <v>1110</v>
      </c>
      <c r="G1380" s="211">
        <v>1004</v>
      </c>
      <c r="I1380" s="211" t="s">
        <v>4495</v>
      </c>
      <c r="J1380" s="212" t="s">
        <v>841</v>
      </c>
      <c r="K1380" s="211" t="s">
        <v>353</v>
      </c>
      <c r="L1380" s="211" t="s">
        <v>4520</v>
      </c>
      <c r="AD1380" s="213"/>
    </row>
    <row r="1381" spans="1:30" s="211" customFormat="1" x14ac:dyDescent="0.25">
      <c r="A1381" s="211" t="s">
        <v>161</v>
      </c>
      <c r="B1381" s="211">
        <v>157</v>
      </c>
      <c r="C1381" s="211" t="s">
        <v>284</v>
      </c>
      <c r="D1381" s="211">
        <v>76600</v>
      </c>
      <c r="E1381" s="211">
        <v>1020</v>
      </c>
      <c r="F1381" s="211">
        <v>1110</v>
      </c>
      <c r="G1381" s="211">
        <v>1004</v>
      </c>
      <c r="I1381" s="211" t="s">
        <v>4823</v>
      </c>
      <c r="J1381" s="212" t="s">
        <v>841</v>
      </c>
      <c r="K1381" s="211" t="s">
        <v>353</v>
      </c>
      <c r="L1381" s="211" t="s">
        <v>4845</v>
      </c>
      <c r="AD1381" s="213"/>
    </row>
    <row r="1382" spans="1:30" s="211" customFormat="1" x14ac:dyDescent="0.25">
      <c r="A1382" s="211" t="s">
        <v>161</v>
      </c>
      <c r="B1382" s="211">
        <v>157</v>
      </c>
      <c r="C1382" s="211" t="s">
        <v>284</v>
      </c>
      <c r="D1382" s="211">
        <v>191964659</v>
      </c>
      <c r="E1382" s="211">
        <v>1060</v>
      </c>
      <c r="F1382" s="211">
        <v>1242</v>
      </c>
      <c r="G1382" s="211">
        <v>1003</v>
      </c>
      <c r="I1382" s="211" t="s">
        <v>5134</v>
      </c>
      <c r="J1382" s="212" t="s">
        <v>841</v>
      </c>
      <c r="K1382" s="211" t="s">
        <v>842</v>
      </c>
      <c r="L1382" s="211" t="s">
        <v>5169</v>
      </c>
      <c r="AD1382" s="213"/>
    </row>
    <row r="1383" spans="1:30" s="211" customFormat="1" x14ac:dyDescent="0.25">
      <c r="A1383" s="211" t="s">
        <v>161</v>
      </c>
      <c r="B1383" s="211">
        <v>157</v>
      </c>
      <c r="C1383" s="211" t="s">
        <v>284</v>
      </c>
      <c r="D1383" s="211">
        <v>192036004</v>
      </c>
      <c r="E1383" s="211">
        <v>1060</v>
      </c>
      <c r="F1383" s="211">
        <v>1252</v>
      </c>
      <c r="G1383" s="211">
        <v>1004</v>
      </c>
      <c r="I1383" s="211" t="s">
        <v>5583</v>
      </c>
      <c r="J1383" s="212" t="s">
        <v>841</v>
      </c>
      <c r="K1383" s="211" t="s">
        <v>842</v>
      </c>
      <c r="L1383" s="211" t="s">
        <v>5617</v>
      </c>
      <c r="AD1383" s="213"/>
    </row>
    <row r="1384" spans="1:30" s="211" customFormat="1" x14ac:dyDescent="0.25">
      <c r="A1384" s="211" t="s">
        <v>161</v>
      </c>
      <c r="B1384" s="211">
        <v>157</v>
      </c>
      <c r="C1384" s="211" t="s">
        <v>284</v>
      </c>
      <c r="D1384" s="211">
        <v>192047214</v>
      </c>
      <c r="E1384" s="211">
        <v>1020</v>
      </c>
      <c r="F1384" s="211">
        <v>1122</v>
      </c>
      <c r="G1384" s="211">
        <v>1004</v>
      </c>
      <c r="I1384" s="211" t="s">
        <v>6262</v>
      </c>
      <c r="J1384" s="212" t="s">
        <v>841</v>
      </c>
      <c r="K1384" s="211" t="s">
        <v>842</v>
      </c>
      <c r="L1384" s="211" t="s">
        <v>6291</v>
      </c>
      <c r="AD1384" s="213"/>
    </row>
    <row r="1385" spans="1:30" s="211" customFormat="1" x14ac:dyDescent="0.25">
      <c r="A1385" s="211" t="s">
        <v>161</v>
      </c>
      <c r="B1385" s="211">
        <v>157</v>
      </c>
      <c r="C1385" s="211" t="s">
        <v>284</v>
      </c>
      <c r="D1385" s="211">
        <v>201038422</v>
      </c>
      <c r="E1385" s="211">
        <v>1060</v>
      </c>
      <c r="G1385" s="211">
        <v>1004</v>
      </c>
      <c r="I1385" s="211" t="s">
        <v>1072</v>
      </c>
      <c r="J1385" s="212" t="s">
        <v>841</v>
      </c>
      <c r="K1385" s="211" t="s">
        <v>353</v>
      </c>
      <c r="L1385" s="211" t="s">
        <v>2266</v>
      </c>
      <c r="AD1385" s="213"/>
    </row>
    <row r="1386" spans="1:30" s="211" customFormat="1" x14ac:dyDescent="0.25">
      <c r="A1386" s="211" t="s">
        <v>161</v>
      </c>
      <c r="B1386" s="211">
        <v>157</v>
      </c>
      <c r="C1386" s="211" t="s">
        <v>284</v>
      </c>
      <c r="D1386" s="211">
        <v>201038591</v>
      </c>
      <c r="E1386" s="211">
        <v>1060</v>
      </c>
      <c r="F1386" s="211">
        <v>1271</v>
      </c>
      <c r="G1386" s="211">
        <v>1004</v>
      </c>
      <c r="I1386" s="211" t="s">
        <v>4496</v>
      </c>
      <c r="J1386" s="212" t="s">
        <v>841</v>
      </c>
      <c r="K1386" s="211" t="s">
        <v>353</v>
      </c>
      <c r="L1386" s="211" t="s">
        <v>4521</v>
      </c>
      <c r="AD1386" s="213"/>
    </row>
    <row r="1387" spans="1:30" s="211" customFormat="1" x14ac:dyDescent="0.25">
      <c r="A1387" s="211" t="s">
        <v>161</v>
      </c>
      <c r="B1387" s="211">
        <v>157</v>
      </c>
      <c r="C1387" s="211" t="s">
        <v>284</v>
      </c>
      <c r="D1387" s="211">
        <v>201038592</v>
      </c>
      <c r="E1387" s="211">
        <v>1060</v>
      </c>
      <c r="F1387" s="211">
        <v>1274</v>
      </c>
      <c r="G1387" s="211">
        <v>1004</v>
      </c>
      <c r="I1387" s="211" t="s">
        <v>3842</v>
      </c>
      <c r="J1387" s="212" t="s">
        <v>841</v>
      </c>
      <c r="K1387" s="211" t="s">
        <v>353</v>
      </c>
      <c r="L1387" s="211" t="s">
        <v>3855</v>
      </c>
      <c r="AD1387" s="213"/>
    </row>
    <row r="1388" spans="1:30" s="211" customFormat="1" x14ac:dyDescent="0.25">
      <c r="A1388" s="211" t="s">
        <v>161</v>
      </c>
      <c r="B1388" s="211">
        <v>157</v>
      </c>
      <c r="C1388" s="211" t="s">
        <v>284</v>
      </c>
      <c r="D1388" s="211">
        <v>210116519</v>
      </c>
      <c r="E1388" s="211">
        <v>1060</v>
      </c>
      <c r="F1388" s="211">
        <v>1242</v>
      </c>
      <c r="G1388" s="211">
        <v>1004</v>
      </c>
      <c r="I1388" s="211" t="s">
        <v>4824</v>
      </c>
      <c r="J1388" s="212" t="s">
        <v>841</v>
      </c>
      <c r="K1388" s="211" t="s">
        <v>842</v>
      </c>
      <c r="L1388" s="211" t="s">
        <v>4852</v>
      </c>
      <c r="AD1388" s="213"/>
    </row>
    <row r="1389" spans="1:30" s="211" customFormat="1" x14ac:dyDescent="0.25">
      <c r="A1389" s="211" t="s">
        <v>161</v>
      </c>
      <c r="B1389" s="211">
        <v>157</v>
      </c>
      <c r="C1389" s="211" t="s">
        <v>284</v>
      </c>
      <c r="D1389" s="211">
        <v>210191666</v>
      </c>
      <c r="E1389" s="211">
        <v>1060</v>
      </c>
      <c r="F1389" s="211">
        <v>1274</v>
      </c>
      <c r="G1389" s="211">
        <v>1004</v>
      </c>
      <c r="I1389" s="211" t="s">
        <v>1073</v>
      </c>
      <c r="J1389" s="212" t="s">
        <v>841</v>
      </c>
      <c r="K1389" s="211" t="s">
        <v>353</v>
      </c>
      <c r="L1389" s="211" t="s">
        <v>2267</v>
      </c>
      <c r="AD1389" s="213"/>
    </row>
    <row r="1390" spans="1:30" s="211" customFormat="1" x14ac:dyDescent="0.25">
      <c r="A1390" s="211" t="s">
        <v>161</v>
      </c>
      <c r="B1390" s="211">
        <v>157</v>
      </c>
      <c r="C1390" s="211" t="s">
        <v>284</v>
      </c>
      <c r="D1390" s="211">
        <v>210202819</v>
      </c>
      <c r="E1390" s="211">
        <v>1060</v>
      </c>
      <c r="F1390" s="211">
        <v>1252</v>
      </c>
      <c r="G1390" s="211">
        <v>1004</v>
      </c>
      <c r="I1390" s="211" t="s">
        <v>1074</v>
      </c>
      <c r="J1390" s="212" t="s">
        <v>841</v>
      </c>
      <c r="K1390" s="211" t="s">
        <v>353</v>
      </c>
      <c r="L1390" s="211" t="s">
        <v>2268</v>
      </c>
      <c r="AD1390" s="213"/>
    </row>
    <row r="1391" spans="1:30" s="211" customFormat="1" x14ac:dyDescent="0.25">
      <c r="A1391" s="211" t="s">
        <v>161</v>
      </c>
      <c r="B1391" s="211">
        <v>157</v>
      </c>
      <c r="C1391" s="211" t="s">
        <v>284</v>
      </c>
      <c r="D1391" s="211">
        <v>210204277</v>
      </c>
      <c r="E1391" s="211">
        <v>1060</v>
      </c>
      <c r="F1391" s="211">
        <v>1252</v>
      </c>
      <c r="G1391" s="211">
        <v>1004</v>
      </c>
      <c r="I1391" s="211" t="s">
        <v>1075</v>
      </c>
      <c r="J1391" s="212" t="s">
        <v>841</v>
      </c>
      <c r="K1391" s="211" t="s">
        <v>353</v>
      </c>
      <c r="L1391" s="211" t="s">
        <v>2269</v>
      </c>
      <c r="AD1391" s="213"/>
    </row>
    <row r="1392" spans="1:30" s="211" customFormat="1" x14ac:dyDescent="0.25">
      <c r="A1392" s="211" t="s">
        <v>161</v>
      </c>
      <c r="B1392" s="211">
        <v>157</v>
      </c>
      <c r="C1392" s="211" t="s">
        <v>284</v>
      </c>
      <c r="D1392" s="211">
        <v>210213776</v>
      </c>
      <c r="E1392" s="211">
        <v>1060</v>
      </c>
      <c r="F1392" s="211">
        <v>1252</v>
      </c>
      <c r="G1392" s="211">
        <v>1004</v>
      </c>
      <c r="I1392" s="211" t="s">
        <v>1076</v>
      </c>
      <c r="J1392" s="212" t="s">
        <v>841</v>
      </c>
      <c r="K1392" s="211" t="s">
        <v>353</v>
      </c>
      <c r="L1392" s="211" t="s">
        <v>2270</v>
      </c>
      <c r="AD1392" s="213"/>
    </row>
    <row r="1393" spans="1:30" s="211" customFormat="1" x14ac:dyDescent="0.25">
      <c r="A1393" s="211" t="s">
        <v>161</v>
      </c>
      <c r="B1393" s="211">
        <v>157</v>
      </c>
      <c r="C1393" s="211" t="s">
        <v>284</v>
      </c>
      <c r="D1393" s="211">
        <v>210254411</v>
      </c>
      <c r="E1393" s="211">
        <v>1060</v>
      </c>
      <c r="F1393" s="211">
        <v>1274</v>
      </c>
      <c r="G1393" s="211">
        <v>1004</v>
      </c>
      <c r="I1393" s="211" t="s">
        <v>1077</v>
      </c>
      <c r="J1393" s="212" t="s">
        <v>841</v>
      </c>
      <c r="K1393" s="211" t="s">
        <v>353</v>
      </c>
      <c r="L1393" s="211" t="s">
        <v>2271</v>
      </c>
      <c r="AD1393" s="213"/>
    </row>
    <row r="1394" spans="1:30" s="211" customFormat="1" x14ac:dyDescent="0.25">
      <c r="A1394" s="211" t="s">
        <v>161</v>
      </c>
      <c r="B1394" s="211">
        <v>157</v>
      </c>
      <c r="C1394" s="211" t="s">
        <v>284</v>
      </c>
      <c r="D1394" s="211">
        <v>210294995</v>
      </c>
      <c r="E1394" s="211">
        <v>1060</v>
      </c>
      <c r="F1394" s="211">
        <v>1252</v>
      </c>
      <c r="G1394" s="211">
        <v>1004</v>
      </c>
      <c r="I1394" s="211" t="s">
        <v>1078</v>
      </c>
      <c r="J1394" s="212" t="s">
        <v>841</v>
      </c>
      <c r="K1394" s="211" t="s">
        <v>353</v>
      </c>
      <c r="L1394" s="211" t="s">
        <v>2272</v>
      </c>
      <c r="AD1394" s="213"/>
    </row>
    <row r="1395" spans="1:30" s="211" customFormat="1" x14ac:dyDescent="0.25">
      <c r="A1395" s="211" t="s">
        <v>161</v>
      </c>
      <c r="B1395" s="211">
        <v>158</v>
      </c>
      <c r="C1395" s="211" t="s">
        <v>285</v>
      </c>
      <c r="D1395" s="211">
        <v>77263</v>
      </c>
      <c r="E1395" s="211">
        <v>1020</v>
      </c>
      <c r="F1395" s="211">
        <v>1110</v>
      </c>
      <c r="G1395" s="211">
        <v>1004</v>
      </c>
      <c r="I1395" s="211" t="s">
        <v>6595</v>
      </c>
      <c r="J1395" s="212" t="s">
        <v>841</v>
      </c>
      <c r="K1395" s="211" t="s">
        <v>353</v>
      </c>
      <c r="L1395" s="211" t="s">
        <v>6693</v>
      </c>
      <c r="AD1395" s="213"/>
    </row>
    <row r="1396" spans="1:30" s="211" customFormat="1" x14ac:dyDescent="0.25">
      <c r="A1396" s="211" t="s">
        <v>161</v>
      </c>
      <c r="B1396" s="211">
        <v>158</v>
      </c>
      <c r="C1396" s="211" t="s">
        <v>285</v>
      </c>
      <c r="D1396" s="211">
        <v>78117</v>
      </c>
      <c r="E1396" s="211">
        <v>1020</v>
      </c>
      <c r="F1396" s="211">
        <v>1110</v>
      </c>
      <c r="G1396" s="211">
        <v>1004</v>
      </c>
      <c r="I1396" s="211" t="s">
        <v>1079</v>
      </c>
      <c r="J1396" s="212" t="s">
        <v>841</v>
      </c>
      <c r="K1396" s="211" t="s">
        <v>842</v>
      </c>
      <c r="L1396" s="211" t="s">
        <v>2396</v>
      </c>
      <c r="AD1396" s="213"/>
    </row>
    <row r="1397" spans="1:30" s="211" customFormat="1" x14ac:dyDescent="0.25">
      <c r="A1397" s="211" t="s">
        <v>161</v>
      </c>
      <c r="B1397" s="211">
        <v>158</v>
      </c>
      <c r="C1397" s="211" t="s">
        <v>285</v>
      </c>
      <c r="D1397" s="211">
        <v>78467</v>
      </c>
      <c r="E1397" s="211">
        <v>1030</v>
      </c>
      <c r="F1397" s="211">
        <v>1121</v>
      </c>
      <c r="G1397" s="211">
        <v>1004</v>
      </c>
      <c r="I1397" s="211" t="s">
        <v>6884</v>
      </c>
      <c r="J1397" s="212" t="s">
        <v>841</v>
      </c>
      <c r="K1397" s="211" t="s">
        <v>842</v>
      </c>
      <c r="L1397" s="211" t="s">
        <v>6949</v>
      </c>
      <c r="AD1397" s="213"/>
    </row>
    <row r="1398" spans="1:30" s="211" customFormat="1" x14ac:dyDescent="0.25">
      <c r="A1398" s="211" t="s">
        <v>161</v>
      </c>
      <c r="B1398" s="211">
        <v>158</v>
      </c>
      <c r="C1398" s="211" t="s">
        <v>285</v>
      </c>
      <c r="D1398" s="211">
        <v>78468</v>
      </c>
      <c r="E1398" s="211">
        <v>1040</v>
      </c>
      <c r="F1398" s="211">
        <v>1130</v>
      </c>
      <c r="G1398" s="211">
        <v>1004</v>
      </c>
      <c r="I1398" s="211" t="s">
        <v>6760</v>
      </c>
      <c r="J1398" s="212" t="s">
        <v>841</v>
      </c>
      <c r="K1398" s="211" t="s">
        <v>353</v>
      </c>
      <c r="L1398" s="211" t="s">
        <v>6810</v>
      </c>
      <c r="AD1398" s="213"/>
    </row>
    <row r="1399" spans="1:30" s="211" customFormat="1" x14ac:dyDescent="0.25">
      <c r="A1399" s="211" t="s">
        <v>161</v>
      </c>
      <c r="B1399" s="211">
        <v>158</v>
      </c>
      <c r="C1399" s="211" t="s">
        <v>285</v>
      </c>
      <c r="D1399" s="211">
        <v>78574</v>
      </c>
      <c r="E1399" s="211">
        <v>1020</v>
      </c>
      <c r="F1399" s="211">
        <v>1110</v>
      </c>
      <c r="G1399" s="211">
        <v>1004</v>
      </c>
      <c r="I1399" s="211" t="s">
        <v>4863</v>
      </c>
      <c r="J1399" s="212" t="s">
        <v>841</v>
      </c>
      <c r="K1399" s="211" t="s">
        <v>842</v>
      </c>
      <c r="L1399" s="211" t="s">
        <v>4880</v>
      </c>
      <c r="AD1399" s="213"/>
    </row>
    <row r="1400" spans="1:30" s="211" customFormat="1" x14ac:dyDescent="0.25">
      <c r="A1400" s="211" t="s">
        <v>161</v>
      </c>
      <c r="B1400" s="211">
        <v>158</v>
      </c>
      <c r="C1400" s="211" t="s">
        <v>285</v>
      </c>
      <c r="D1400" s="211">
        <v>191948512</v>
      </c>
      <c r="E1400" s="211">
        <v>1080</v>
      </c>
      <c r="F1400" s="211">
        <v>1274</v>
      </c>
      <c r="G1400" s="211">
        <v>1004</v>
      </c>
      <c r="I1400" s="211" t="s">
        <v>1080</v>
      </c>
      <c r="J1400" s="212" t="s">
        <v>841</v>
      </c>
      <c r="K1400" s="211" t="s">
        <v>842</v>
      </c>
      <c r="L1400" s="211" t="s">
        <v>2397</v>
      </c>
      <c r="AD1400" s="213"/>
    </row>
    <row r="1401" spans="1:30" s="211" customFormat="1" x14ac:dyDescent="0.25">
      <c r="A1401" s="211" t="s">
        <v>161</v>
      </c>
      <c r="B1401" s="211">
        <v>158</v>
      </c>
      <c r="C1401" s="211" t="s">
        <v>285</v>
      </c>
      <c r="D1401" s="211">
        <v>191964088</v>
      </c>
      <c r="E1401" s="211">
        <v>1020</v>
      </c>
      <c r="F1401" s="211">
        <v>1242</v>
      </c>
      <c r="G1401" s="211">
        <v>1004</v>
      </c>
      <c r="I1401" s="211" t="s">
        <v>5789</v>
      </c>
      <c r="J1401" s="212" t="s">
        <v>841</v>
      </c>
      <c r="K1401" s="211" t="s">
        <v>355</v>
      </c>
      <c r="L1401" s="211" t="s">
        <v>5805</v>
      </c>
      <c r="AD1401" s="213"/>
    </row>
    <row r="1402" spans="1:30" s="211" customFormat="1" x14ac:dyDescent="0.25">
      <c r="A1402" s="211" t="s">
        <v>161</v>
      </c>
      <c r="B1402" s="211">
        <v>158</v>
      </c>
      <c r="C1402" s="211" t="s">
        <v>285</v>
      </c>
      <c r="D1402" s="211">
        <v>191977904</v>
      </c>
      <c r="E1402" s="211">
        <v>1080</v>
      </c>
      <c r="F1402" s="211">
        <v>1242</v>
      </c>
      <c r="G1402" s="211">
        <v>1003</v>
      </c>
      <c r="I1402" s="211" t="s">
        <v>4497</v>
      </c>
      <c r="J1402" s="212" t="s">
        <v>841</v>
      </c>
      <c r="K1402" s="211" t="s">
        <v>842</v>
      </c>
      <c r="L1402" s="211" t="s">
        <v>4531</v>
      </c>
      <c r="AD1402" s="213"/>
    </row>
    <row r="1403" spans="1:30" s="211" customFormat="1" x14ac:dyDescent="0.25">
      <c r="A1403" s="211" t="s">
        <v>161</v>
      </c>
      <c r="B1403" s="211">
        <v>158</v>
      </c>
      <c r="C1403" s="211" t="s">
        <v>285</v>
      </c>
      <c r="D1403" s="211">
        <v>191992223</v>
      </c>
      <c r="E1403" s="211">
        <v>1080</v>
      </c>
      <c r="F1403" s="211">
        <v>1242</v>
      </c>
      <c r="G1403" s="211">
        <v>1004</v>
      </c>
      <c r="I1403" s="211" t="s">
        <v>5790</v>
      </c>
      <c r="J1403" s="212" t="s">
        <v>841</v>
      </c>
      <c r="K1403" s="211" t="s">
        <v>355</v>
      </c>
      <c r="L1403" s="211" t="s">
        <v>5804</v>
      </c>
      <c r="AD1403" s="213"/>
    </row>
    <row r="1404" spans="1:30" s="211" customFormat="1" x14ac:dyDescent="0.25">
      <c r="A1404" s="211" t="s">
        <v>161</v>
      </c>
      <c r="B1404" s="211">
        <v>158</v>
      </c>
      <c r="C1404" s="211" t="s">
        <v>285</v>
      </c>
      <c r="D1404" s="211">
        <v>191996719</v>
      </c>
      <c r="E1404" s="211">
        <v>1060</v>
      </c>
      <c r="F1404" s="211">
        <v>1242</v>
      </c>
      <c r="G1404" s="211">
        <v>1004</v>
      </c>
      <c r="I1404" s="211" t="s">
        <v>4793</v>
      </c>
      <c r="J1404" s="212" t="s">
        <v>841</v>
      </c>
      <c r="K1404" s="211" t="s">
        <v>842</v>
      </c>
      <c r="L1404" s="211" t="s">
        <v>4810</v>
      </c>
      <c r="AD1404" s="213"/>
    </row>
    <row r="1405" spans="1:30" s="211" customFormat="1" x14ac:dyDescent="0.25">
      <c r="A1405" s="211" t="s">
        <v>161</v>
      </c>
      <c r="B1405" s="211">
        <v>158</v>
      </c>
      <c r="C1405" s="211" t="s">
        <v>285</v>
      </c>
      <c r="D1405" s="211">
        <v>191997549</v>
      </c>
      <c r="E1405" s="211">
        <v>1060</v>
      </c>
      <c r="F1405" s="211">
        <v>1242</v>
      </c>
      <c r="G1405" s="211">
        <v>1004</v>
      </c>
      <c r="I1405" s="211" t="s">
        <v>4895</v>
      </c>
      <c r="J1405" s="212" t="s">
        <v>841</v>
      </c>
      <c r="K1405" s="211" t="s">
        <v>842</v>
      </c>
      <c r="L1405" s="211" t="s">
        <v>4972</v>
      </c>
      <c r="AD1405" s="213"/>
    </row>
    <row r="1406" spans="1:30" s="211" customFormat="1" x14ac:dyDescent="0.25">
      <c r="A1406" s="211" t="s">
        <v>161</v>
      </c>
      <c r="B1406" s="211">
        <v>158</v>
      </c>
      <c r="C1406" s="211" t="s">
        <v>285</v>
      </c>
      <c r="D1406" s="211">
        <v>191997610</v>
      </c>
      <c r="E1406" s="211">
        <v>1060</v>
      </c>
      <c r="F1406" s="211">
        <v>1242</v>
      </c>
      <c r="G1406" s="211">
        <v>1004</v>
      </c>
      <c r="I1406" s="211" t="s">
        <v>5350</v>
      </c>
      <c r="J1406" s="212" t="s">
        <v>841</v>
      </c>
      <c r="K1406" s="211" t="s">
        <v>842</v>
      </c>
      <c r="L1406" s="211" t="s">
        <v>5373</v>
      </c>
      <c r="AD1406" s="213"/>
    </row>
    <row r="1407" spans="1:30" s="211" customFormat="1" x14ac:dyDescent="0.25">
      <c r="A1407" s="211" t="s">
        <v>161</v>
      </c>
      <c r="B1407" s="211">
        <v>158</v>
      </c>
      <c r="C1407" s="211" t="s">
        <v>285</v>
      </c>
      <c r="D1407" s="211">
        <v>191997677</v>
      </c>
      <c r="E1407" s="211">
        <v>1060</v>
      </c>
      <c r="F1407" s="211">
        <v>1274</v>
      </c>
      <c r="G1407" s="211">
        <v>1004</v>
      </c>
      <c r="I1407" s="211" t="s">
        <v>5488</v>
      </c>
      <c r="J1407" s="212" t="s">
        <v>841</v>
      </c>
      <c r="K1407" s="211" t="s">
        <v>842</v>
      </c>
      <c r="L1407" s="211" t="s">
        <v>5524</v>
      </c>
      <c r="AD1407" s="213"/>
    </row>
    <row r="1408" spans="1:30" s="211" customFormat="1" x14ac:dyDescent="0.25">
      <c r="A1408" s="211" t="s">
        <v>161</v>
      </c>
      <c r="B1408" s="211">
        <v>158</v>
      </c>
      <c r="C1408" s="211" t="s">
        <v>285</v>
      </c>
      <c r="D1408" s="211">
        <v>192025559</v>
      </c>
      <c r="E1408" s="211">
        <v>1060</v>
      </c>
      <c r="F1408" s="211">
        <v>1242</v>
      </c>
      <c r="G1408" s="211">
        <v>1003</v>
      </c>
      <c r="I1408" s="211" t="s">
        <v>5135</v>
      </c>
      <c r="J1408" s="212" t="s">
        <v>841</v>
      </c>
      <c r="K1408" s="211" t="s">
        <v>842</v>
      </c>
      <c r="L1408" s="211" t="s">
        <v>5170</v>
      </c>
      <c r="AD1408" s="213"/>
    </row>
    <row r="1409" spans="1:30" s="211" customFormat="1" x14ac:dyDescent="0.25">
      <c r="A1409" s="211" t="s">
        <v>161</v>
      </c>
      <c r="B1409" s="211">
        <v>158</v>
      </c>
      <c r="C1409" s="211" t="s">
        <v>285</v>
      </c>
      <c r="D1409" s="211">
        <v>192052178</v>
      </c>
      <c r="E1409" s="211">
        <v>1060</v>
      </c>
      <c r="F1409" s="211">
        <v>1271</v>
      </c>
      <c r="G1409" s="211">
        <v>1004</v>
      </c>
      <c r="I1409" s="211" t="s">
        <v>6885</v>
      </c>
      <c r="J1409" s="212" t="s">
        <v>841</v>
      </c>
      <c r="K1409" s="211" t="s">
        <v>353</v>
      </c>
      <c r="L1409" s="211" t="s">
        <v>6936</v>
      </c>
      <c r="AD1409" s="213"/>
    </row>
    <row r="1410" spans="1:30" s="211" customFormat="1" x14ac:dyDescent="0.25">
      <c r="A1410" s="211" t="s">
        <v>161</v>
      </c>
      <c r="B1410" s="211">
        <v>158</v>
      </c>
      <c r="C1410" s="211" t="s">
        <v>285</v>
      </c>
      <c r="D1410" s="211">
        <v>210256463</v>
      </c>
      <c r="E1410" s="211">
        <v>1060</v>
      </c>
      <c r="F1410" s="211">
        <v>1274</v>
      </c>
      <c r="G1410" s="211">
        <v>1004</v>
      </c>
      <c r="I1410" s="211" t="s">
        <v>1081</v>
      </c>
      <c r="J1410" s="212" t="s">
        <v>841</v>
      </c>
      <c r="K1410" s="211" t="s">
        <v>353</v>
      </c>
      <c r="L1410" s="211" t="s">
        <v>2273</v>
      </c>
      <c r="AD1410" s="213"/>
    </row>
    <row r="1411" spans="1:30" s="211" customFormat="1" x14ac:dyDescent="0.25">
      <c r="A1411" s="211" t="s">
        <v>161</v>
      </c>
      <c r="B1411" s="211">
        <v>158</v>
      </c>
      <c r="C1411" s="211" t="s">
        <v>285</v>
      </c>
      <c r="D1411" s="211">
        <v>210256497</v>
      </c>
      <c r="E1411" s="211">
        <v>1060</v>
      </c>
      <c r="F1411" s="211">
        <v>1274</v>
      </c>
      <c r="G1411" s="211">
        <v>1004</v>
      </c>
      <c r="I1411" s="211" t="s">
        <v>5640</v>
      </c>
      <c r="J1411" s="212" t="s">
        <v>841</v>
      </c>
      <c r="K1411" s="211" t="s">
        <v>353</v>
      </c>
      <c r="L1411" s="211" t="s">
        <v>5655</v>
      </c>
      <c r="AD1411" s="213"/>
    </row>
    <row r="1412" spans="1:30" s="211" customFormat="1" x14ac:dyDescent="0.25">
      <c r="A1412" s="211" t="s">
        <v>161</v>
      </c>
      <c r="B1412" s="211">
        <v>158</v>
      </c>
      <c r="C1412" s="211" t="s">
        <v>285</v>
      </c>
      <c r="D1412" s="211">
        <v>210256619</v>
      </c>
      <c r="E1412" s="211">
        <v>1080</v>
      </c>
      <c r="F1412" s="211">
        <v>1274</v>
      </c>
      <c r="G1412" s="211">
        <v>1004</v>
      </c>
      <c r="I1412" s="211" t="s">
        <v>2094</v>
      </c>
      <c r="J1412" s="212" t="s">
        <v>841</v>
      </c>
      <c r="K1412" s="211" t="s">
        <v>353</v>
      </c>
      <c r="L1412" s="211" t="s">
        <v>2274</v>
      </c>
      <c r="AD1412" s="213"/>
    </row>
    <row r="1413" spans="1:30" s="211" customFormat="1" x14ac:dyDescent="0.25">
      <c r="A1413" s="211" t="s">
        <v>161</v>
      </c>
      <c r="B1413" s="211">
        <v>158</v>
      </c>
      <c r="C1413" s="211" t="s">
        <v>285</v>
      </c>
      <c r="D1413" s="211">
        <v>210256952</v>
      </c>
      <c r="E1413" s="211">
        <v>1060</v>
      </c>
      <c r="F1413" s="211">
        <v>1274</v>
      </c>
      <c r="G1413" s="211">
        <v>1004</v>
      </c>
      <c r="I1413" s="211" t="s">
        <v>1082</v>
      </c>
      <c r="J1413" s="212" t="s">
        <v>841</v>
      </c>
      <c r="K1413" s="211" t="s">
        <v>353</v>
      </c>
      <c r="L1413" s="211" t="s">
        <v>2275</v>
      </c>
      <c r="AD1413" s="213"/>
    </row>
    <row r="1414" spans="1:30" s="211" customFormat="1" x14ac:dyDescent="0.25">
      <c r="A1414" s="211" t="s">
        <v>161</v>
      </c>
      <c r="B1414" s="211">
        <v>158</v>
      </c>
      <c r="C1414" s="211" t="s">
        <v>285</v>
      </c>
      <c r="D1414" s="211">
        <v>210257276</v>
      </c>
      <c r="E1414" s="211">
        <v>1060</v>
      </c>
      <c r="F1414" s="211">
        <v>1274</v>
      </c>
      <c r="G1414" s="211">
        <v>1004</v>
      </c>
      <c r="I1414" s="211" t="s">
        <v>1083</v>
      </c>
      <c r="J1414" s="212" t="s">
        <v>841</v>
      </c>
      <c r="K1414" s="211" t="s">
        <v>353</v>
      </c>
      <c r="L1414" s="211" t="s">
        <v>2276</v>
      </c>
      <c r="AD1414" s="213"/>
    </row>
    <row r="1415" spans="1:30" s="211" customFormat="1" x14ac:dyDescent="0.25">
      <c r="A1415" s="211" t="s">
        <v>161</v>
      </c>
      <c r="B1415" s="211">
        <v>158</v>
      </c>
      <c r="C1415" s="211" t="s">
        <v>285</v>
      </c>
      <c r="D1415" s="211">
        <v>210257277</v>
      </c>
      <c r="E1415" s="211">
        <v>1060</v>
      </c>
      <c r="F1415" s="211">
        <v>1274</v>
      </c>
      <c r="G1415" s="211">
        <v>1004</v>
      </c>
      <c r="I1415" s="211" t="s">
        <v>1083</v>
      </c>
      <c r="J1415" s="212" t="s">
        <v>841</v>
      </c>
      <c r="K1415" s="211" t="s">
        <v>353</v>
      </c>
      <c r="L1415" s="211" t="s">
        <v>2277</v>
      </c>
      <c r="AD1415" s="213"/>
    </row>
    <row r="1416" spans="1:30" s="211" customFormat="1" x14ac:dyDescent="0.25">
      <c r="A1416" s="211" t="s">
        <v>161</v>
      </c>
      <c r="B1416" s="211">
        <v>159</v>
      </c>
      <c r="C1416" s="211" t="s">
        <v>286</v>
      </c>
      <c r="D1416" s="211">
        <v>78854</v>
      </c>
      <c r="E1416" s="211">
        <v>1020</v>
      </c>
      <c r="F1416" s="211">
        <v>1110</v>
      </c>
      <c r="G1416" s="211">
        <v>1004</v>
      </c>
      <c r="I1416" s="211" t="s">
        <v>5209</v>
      </c>
      <c r="J1416" s="212" t="s">
        <v>841</v>
      </c>
      <c r="K1416" s="211" t="s">
        <v>842</v>
      </c>
      <c r="L1416" s="211" t="s">
        <v>5241</v>
      </c>
      <c r="AD1416" s="213"/>
    </row>
    <row r="1417" spans="1:30" s="211" customFormat="1" x14ac:dyDescent="0.25">
      <c r="A1417" s="211" t="s">
        <v>161</v>
      </c>
      <c r="B1417" s="211">
        <v>159</v>
      </c>
      <c r="C1417" s="211" t="s">
        <v>286</v>
      </c>
      <c r="D1417" s="211">
        <v>79075</v>
      </c>
      <c r="E1417" s="211">
        <v>1020</v>
      </c>
      <c r="F1417" s="211">
        <v>1122</v>
      </c>
      <c r="G1417" s="211">
        <v>1004</v>
      </c>
      <c r="I1417" s="211" t="s">
        <v>6193</v>
      </c>
      <c r="J1417" s="212" t="s">
        <v>841</v>
      </c>
      <c r="K1417" s="211" t="s">
        <v>842</v>
      </c>
      <c r="L1417" s="211" t="s">
        <v>6236</v>
      </c>
      <c r="AD1417" s="213"/>
    </row>
    <row r="1418" spans="1:30" s="211" customFormat="1" x14ac:dyDescent="0.25">
      <c r="A1418" s="211" t="s">
        <v>161</v>
      </c>
      <c r="B1418" s="211">
        <v>159</v>
      </c>
      <c r="C1418" s="211" t="s">
        <v>286</v>
      </c>
      <c r="D1418" s="211">
        <v>79204</v>
      </c>
      <c r="E1418" s="211">
        <v>1020</v>
      </c>
      <c r="F1418" s="211">
        <v>1121</v>
      </c>
      <c r="G1418" s="211">
        <v>1004</v>
      </c>
      <c r="I1418" s="211" t="s">
        <v>4156</v>
      </c>
      <c r="J1418" s="212" t="s">
        <v>841</v>
      </c>
      <c r="K1418" s="211" t="s">
        <v>842</v>
      </c>
      <c r="L1418" s="211" t="s">
        <v>4172</v>
      </c>
      <c r="AD1418" s="213"/>
    </row>
    <row r="1419" spans="1:30" s="211" customFormat="1" x14ac:dyDescent="0.25">
      <c r="A1419" s="211" t="s">
        <v>161</v>
      </c>
      <c r="B1419" s="211">
        <v>159</v>
      </c>
      <c r="C1419" s="211" t="s">
        <v>286</v>
      </c>
      <c r="D1419" s="211">
        <v>79506</v>
      </c>
      <c r="E1419" s="211">
        <v>1020</v>
      </c>
      <c r="F1419" s="211">
        <v>1110</v>
      </c>
      <c r="G1419" s="211">
        <v>1004</v>
      </c>
      <c r="I1419" s="211" t="s">
        <v>4221</v>
      </c>
      <c r="J1419" s="212" t="s">
        <v>841</v>
      </c>
      <c r="K1419" s="211" t="s">
        <v>842</v>
      </c>
      <c r="L1419" s="211" t="s">
        <v>4234</v>
      </c>
      <c r="AD1419" s="213"/>
    </row>
    <row r="1420" spans="1:30" s="211" customFormat="1" x14ac:dyDescent="0.25">
      <c r="A1420" s="211" t="s">
        <v>161</v>
      </c>
      <c r="B1420" s="211">
        <v>159</v>
      </c>
      <c r="C1420" s="211" t="s">
        <v>286</v>
      </c>
      <c r="D1420" s="211">
        <v>210182287</v>
      </c>
      <c r="E1420" s="211">
        <v>1060</v>
      </c>
      <c r="F1420" s="211">
        <v>1274</v>
      </c>
      <c r="G1420" s="211">
        <v>1004</v>
      </c>
      <c r="I1420" s="211" t="s">
        <v>4157</v>
      </c>
      <c r="J1420" s="212" t="s">
        <v>841</v>
      </c>
      <c r="K1420" s="211" t="s">
        <v>353</v>
      </c>
      <c r="L1420" s="211" t="s">
        <v>4169</v>
      </c>
      <c r="AD1420" s="213"/>
    </row>
    <row r="1421" spans="1:30" s="211" customFormat="1" x14ac:dyDescent="0.25">
      <c r="A1421" s="211" t="s">
        <v>161</v>
      </c>
      <c r="B1421" s="211">
        <v>159</v>
      </c>
      <c r="C1421" s="211" t="s">
        <v>286</v>
      </c>
      <c r="D1421" s="211">
        <v>210182442</v>
      </c>
      <c r="E1421" s="211">
        <v>1060</v>
      </c>
      <c r="F1421" s="211">
        <v>1242</v>
      </c>
      <c r="G1421" s="211">
        <v>1004</v>
      </c>
      <c r="I1421" s="211" t="s">
        <v>1084</v>
      </c>
      <c r="J1421" s="212" t="s">
        <v>841</v>
      </c>
      <c r="K1421" s="211" t="s">
        <v>842</v>
      </c>
      <c r="L1421" s="211" t="s">
        <v>2398</v>
      </c>
      <c r="AD1421" s="213"/>
    </row>
    <row r="1422" spans="1:30" s="211" customFormat="1" x14ac:dyDescent="0.25">
      <c r="A1422" s="211" t="s">
        <v>161</v>
      </c>
      <c r="B1422" s="211">
        <v>159</v>
      </c>
      <c r="C1422" s="211" t="s">
        <v>286</v>
      </c>
      <c r="D1422" s="211">
        <v>210197612</v>
      </c>
      <c r="E1422" s="211">
        <v>1060</v>
      </c>
      <c r="F1422" s="211">
        <v>1274</v>
      </c>
      <c r="G1422" s="211">
        <v>1004</v>
      </c>
      <c r="I1422" s="211" t="s">
        <v>1085</v>
      </c>
      <c r="J1422" s="212" t="s">
        <v>841</v>
      </c>
      <c r="K1422" s="211" t="s">
        <v>353</v>
      </c>
      <c r="L1422" s="211" t="s">
        <v>2278</v>
      </c>
      <c r="AD1422" s="213"/>
    </row>
    <row r="1423" spans="1:30" s="211" customFormat="1" x14ac:dyDescent="0.25">
      <c r="A1423" s="211" t="s">
        <v>161</v>
      </c>
      <c r="B1423" s="211">
        <v>159</v>
      </c>
      <c r="C1423" s="211" t="s">
        <v>286</v>
      </c>
      <c r="D1423" s="211">
        <v>210298286</v>
      </c>
      <c r="E1423" s="211">
        <v>1020</v>
      </c>
      <c r="F1423" s="211">
        <v>1122</v>
      </c>
      <c r="G1423" s="211">
        <v>1003</v>
      </c>
      <c r="I1423" s="211" t="s">
        <v>4158</v>
      </c>
      <c r="J1423" s="212" t="s">
        <v>841</v>
      </c>
      <c r="K1423" s="211" t="s">
        <v>355</v>
      </c>
      <c r="L1423" s="211" t="s">
        <v>4166</v>
      </c>
      <c r="AD1423" s="213"/>
    </row>
    <row r="1424" spans="1:30" s="211" customFormat="1" x14ac:dyDescent="0.25">
      <c r="A1424" s="211" t="s">
        <v>161</v>
      </c>
      <c r="B1424" s="211">
        <v>159</v>
      </c>
      <c r="C1424" s="211" t="s">
        <v>286</v>
      </c>
      <c r="D1424" s="211">
        <v>210298294</v>
      </c>
      <c r="E1424" s="211">
        <v>1020</v>
      </c>
      <c r="F1424" s="211">
        <v>1122</v>
      </c>
      <c r="G1424" s="211">
        <v>1003</v>
      </c>
      <c r="I1424" s="211" t="s">
        <v>4159</v>
      </c>
      <c r="J1424" s="212" t="s">
        <v>841</v>
      </c>
      <c r="K1424" s="211" t="s">
        <v>355</v>
      </c>
      <c r="L1424" s="211" t="s">
        <v>6327</v>
      </c>
      <c r="AD1424" s="213"/>
    </row>
    <row r="1425" spans="1:30" s="211" customFormat="1" x14ac:dyDescent="0.25">
      <c r="A1425" s="211" t="s">
        <v>161</v>
      </c>
      <c r="B1425" s="211">
        <v>159</v>
      </c>
      <c r="C1425" s="211" t="s">
        <v>286</v>
      </c>
      <c r="D1425" s="211">
        <v>210298295</v>
      </c>
      <c r="E1425" s="211">
        <v>1020</v>
      </c>
      <c r="F1425" s="211">
        <v>1122</v>
      </c>
      <c r="G1425" s="211">
        <v>1003</v>
      </c>
      <c r="I1425" s="211" t="s">
        <v>4159</v>
      </c>
      <c r="J1425" s="212" t="s">
        <v>841</v>
      </c>
      <c r="K1425" s="211" t="s">
        <v>355</v>
      </c>
      <c r="L1425" s="211" t="s">
        <v>6328</v>
      </c>
      <c r="AD1425" s="213"/>
    </row>
    <row r="1426" spans="1:30" s="211" customFormat="1" x14ac:dyDescent="0.25">
      <c r="A1426" s="211" t="s">
        <v>161</v>
      </c>
      <c r="B1426" s="211">
        <v>159</v>
      </c>
      <c r="C1426" s="211" t="s">
        <v>286</v>
      </c>
      <c r="D1426" s="211">
        <v>210298297</v>
      </c>
      <c r="E1426" s="211">
        <v>1020</v>
      </c>
      <c r="F1426" s="211">
        <v>1122</v>
      </c>
      <c r="G1426" s="211">
        <v>1003</v>
      </c>
      <c r="I1426" s="211" t="s">
        <v>4159</v>
      </c>
      <c r="J1426" s="212" t="s">
        <v>841</v>
      </c>
      <c r="K1426" s="211" t="s">
        <v>355</v>
      </c>
      <c r="L1426" s="211" t="s">
        <v>6329</v>
      </c>
      <c r="AD1426" s="213"/>
    </row>
    <row r="1427" spans="1:30" s="211" customFormat="1" x14ac:dyDescent="0.25">
      <c r="A1427" s="211" t="s">
        <v>161</v>
      </c>
      <c r="B1427" s="211">
        <v>159</v>
      </c>
      <c r="C1427" s="211" t="s">
        <v>286</v>
      </c>
      <c r="D1427" s="211">
        <v>210298298</v>
      </c>
      <c r="E1427" s="211">
        <v>1020</v>
      </c>
      <c r="F1427" s="211">
        <v>1122</v>
      </c>
      <c r="G1427" s="211">
        <v>1003</v>
      </c>
      <c r="I1427" s="211" t="s">
        <v>4159</v>
      </c>
      <c r="J1427" s="212" t="s">
        <v>841</v>
      </c>
      <c r="K1427" s="211" t="s">
        <v>355</v>
      </c>
      <c r="L1427" s="211" t="s">
        <v>6330</v>
      </c>
      <c r="AD1427" s="213"/>
    </row>
    <row r="1428" spans="1:30" s="211" customFormat="1" x14ac:dyDescent="0.25">
      <c r="A1428" s="211" t="s">
        <v>161</v>
      </c>
      <c r="B1428" s="211">
        <v>159</v>
      </c>
      <c r="C1428" s="211" t="s">
        <v>286</v>
      </c>
      <c r="D1428" s="211">
        <v>210298299</v>
      </c>
      <c r="E1428" s="211">
        <v>1020</v>
      </c>
      <c r="F1428" s="211">
        <v>1122</v>
      </c>
      <c r="G1428" s="211">
        <v>1003</v>
      </c>
      <c r="I1428" s="211" t="s">
        <v>4159</v>
      </c>
      <c r="J1428" s="212" t="s">
        <v>841</v>
      </c>
      <c r="K1428" s="211" t="s">
        <v>355</v>
      </c>
      <c r="L1428" s="211" t="s">
        <v>6331</v>
      </c>
      <c r="AD1428" s="213"/>
    </row>
    <row r="1429" spans="1:30" s="211" customFormat="1" x14ac:dyDescent="0.25">
      <c r="A1429" s="211" t="s">
        <v>161</v>
      </c>
      <c r="B1429" s="211">
        <v>160</v>
      </c>
      <c r="C1429" s="211" t="s">
        <v>287</v>
      </c>
      <c r="D1429" s="211">
        <v>79709</v>
      </c>
      <c r="E1429" s="211">
        <v>1020</v>
      </c>
      <c r="F1429" s="211">
        <v>1110</v>
      </c>
      <c r="G1429" s="211">
        <v>1004</v>
      </c>
      <c r="I1429" s="211" t="s">
        <v>5913</v>
      </c>
      <c r="J1429" s="212" t="s">
        <v>841</v>
      </c>
      <c r="K1429" s="211" t="s">
        <v>355</v>
      </c>
      <c r="L1429" s="211" t="s">
        <v>5940</v>
      </c>
      <c r="AD1429" s="213"/>
    </row>
    <row r="1430" spans="1:30" s="211" customFormat="1" x14ac:dyDescent="0.25">
      <c r="A1430" s="211" t="s">
        <v>161</v>
      </c>
      <c r="B1430" s="211">
        <v>160</v>
      </c>
      <c r="C1430" s="211" t="s">
        <v>287</v>
      </c>
      <c r="D1430" s="211">
        <v>79740</v>
      </c>
      <c r="E1430" s="211">
        <v>1020</v>
      </c>
      <c r="F1430" s="211">
        <v>1110</v>
      </c>
      <c r="G1430" s="211">
        <v>1004</v>
      </c>
      <c r="I1430" s="211" t="s">
        <v>5389</v>
      </c>
      <c r="J1430" s="212" t="s">
        <v>841</v>
      </c>
      <c r="K1430" s="211" t="s">
        <v>842</v>
      </c>
      <c r="L1430" s="211" t="s">
        <v>5525</v>
      </c>
      <c r="AD1430" s="213"/>
    </row>
    <row r="1431" spans="1:30" s="211" customFormat="1" x14ac:dyDescent="0.25">
      <c r="A1431" s="211" t="s">
        <v>161</v>
      </c>
      <c r="B1431" s="211">
        <v>160</v>
      </c>
      <c r="C1431" s="211" t="s">
        <v>287</v>
      </c>
      <c r="D1431" s="211">
        <v>191958246</v>
      </c>
      <c r="E1431" s="211">
        <v>1060</v>
      </c>
      <c r="F1431" s="211">
        <v>1242</v>
      </c>
      <c r="G1431" s="211">
        <v>1004</v>
      </c>
      <c r="I1431" s="211" t="s">
        <v>2877</v>
      </c>
      <c r="J1431" s="212" t="s">
        <v>841</v>
      </c>
      <c r="K1431" s="211" t="s">
        <v>353</v>
      </c>
      <c r="L1431" s="211" t="s">
        <v>3084</v>
      </c>
      <c r="AD1431" s="213"/>
    </row>
    <row r="1432" spans="1:30" s="211" customFormat="1" x14ac:dyDescent="0.25">
      <c r="A1432" s="211" t="s">
        <v>161</v>
      </c>
      <c r="B1432" s="211">
        <v>160</v>
      </c>
      <c r="C1432" s="211" t="s">
        <v>287</v>
      </c>
      <c r="D1432" s="211">
        <v>191971465</v>
      </c>
      <c r="E1432" s="211">
        <v>1020</v>
      </c>
      <c r="F1432" s="211">
        <v>1110</v>
      </c>
      <c r="G1432" s="211">
        <v>1004</v>
      </c>
      <c r="I1432" s="211" t="s">
        <v>2878</v>
      </c>
      <c r="J1432" s="212" t="s">
        <v>841</v>
      </c>
      <c r="K1432" s="211" t="s">
        <v>353</v>
      </c>
      <c r="L1432" s="211" t="s">
        <v>3085</v>
      </c>
      <c r="AD1432" s="213"/>
    </row>
    <row r="1433" spans="1:30" s="211" customFormat="1" x14ac:dyDescent="0.25">
      <c r="A1433" s="211" t="s">
        <v>161</v>
      </c>
      <c r="B1433" s="211">
        <v>160</v>
      </c>
      <c r="C1433" s="211" t="s">
        <v>287</v>
      </c>
      <c r="D1433" s="211">
        <v>191992437</v>
      </c>
      <c r="E1433" s="211">
        <v>1080</v>
      </c>
      <c r="F1433" s="211">
        <v>1242</v>
      </c>
      <c r="G1433" s="211">
        <v>1003</v>
      </c>
      <c r="I1433" s="211" t="s">
        <v>5246</v>
      </c>
      <c r="J1433" s="212" t="s">
        <v>841</v>
      </c>
      <c r="K1433" s="211" t="s">
        <v>353</v>
      </c>
      <c r="L1433" s="211" t="s">
        <v>5253</v>
      </c>
      <c r="AD1433" s="213"/>
    </row>
    <row r="1434" spans="1:30" s="211" customFormat="1" x14ac:dyDescent="0.25">
      <c r="A1434" s="211" t="s">
        <v>161</v>
      </c>
      <c r="B1434" s="211">
        <v>160</v>
      </c>
      <c r="C1434" s="211" t="s">
        <v>287</v>
      </c>
      <c r="D1434" s="211">
        <v>191993650</v>
      </c>
      <c r="E1434" s="211">
        <v>1020</v>
      </c>
      <c r="F1434" s="211">
        <v>1110</v>
      </c>
      <c r="G1434" s="211">
        <v>1003</v>
      </c>
      <c r="I1434" s="211" t="s">
        <v>5247</v>
      </c>
      <c r="J1434" s="212" t="s">
        <v>841</v>
      </c>
      <c r="K1434" s="211" t="s">
        <v>353</v>
      </c>
      <c r="L1434" s="211" t="s">
        <v>5254</v>
      </c>
      <c r="AD1434" s="213"/>
    </row>
    <row r="1435" spans="1:30" s="211" customFormat="1" x14ac:dyDescent="0.25">
      <c r="A1435" s="211" t="s">
        <v>161</v>
      </c>
      <c r="B1435" s="211">
        <v>160</v>
      </c>
      <c r="C1435" s="211" t="s">
        <v>287</v>
      </c>
      <c r="D1435" s="211">
        <v>191994150</v>
      </c>
      <c r="E1435" s="211">
        <v>1060</v>
      </c>
      <c r="F1435" s="211">
        <v>1271</v>
      </c>
      <c r="G1435" s="211">
        <v>1003</v>
      </c>
      <c r="I1435" s="211" t="s">
        <v>5210</v>
      </c>
      <c r="J1435" s="212" t="s">
        <v>841</v>
      </c>
      <c r="K1435" s="211" t="s">
        <v>353</v>
      </c>
      <c r="L1435" s="211" t="s">
        <v>5233</v>
      </c>
      <c r="AD1435" s="213"/>
    </row>
    <row r="1436" spans="1:30" s="211" customFormat="1" x14ac:dyDescent="0.25">
      <c r="A1436" s="211" t="s">
        <v>161</v>
      </c>
      <c r="B1436" s="211">
        <v>160</v>
      </c>
      <c r="C1436" s="211" t="s">
        <v>287</v>
      </c>
      <c r="D1436" s="211">
        <v>192002954</v>
      </c>
      <c r="E1436" s="211">
        <v>1060</v>
      </c>
      <c r="F1436" s="211">
        <v>1274</v>
      </c>
      <c r="G1436" s="211">
        <v>1004</v>
      </c>
      <c r="I1436" s="211" t="s">
        <v>6018</v>
      </c>
      <c r="J1436" s="212" t="s">
        <v>841</v>
      </c>
      <c r="K1436" s="211" t="s">
        <v>353</v>
      </c>
      <c r="L1436" s="211" t="s">
        <v>6057</v>
      </c>
      <c r="AD1436" s="213"/>
    </row>
    <row r="1437" spans="1:30" s="211" customFormat="1" x14ac:dyDescent="0.25">
      <c r="A1437" s="211" t="s">
        <v>161</v>
      </c>
      <c r="B1437" s="211">
        <v>160</v>
      </c>
      <c r="C1437" s="211" t="s">
        <v>287</v>
      </c>
      <c r="D1437" s="211">
        <v>192019948</v>
      </c>
      <c r="E1437" s="211">
        <v>1080</v>
      </c>
      <c r="F1437" s="211">
        <v>1242</v>
      </c>
      <c r="G1437" s="211">
        <v>1004</v>
      </c>
      <c r="I1437" s="211" t="s">
        <v>4769</v>
      </c>
      <c r="J1437" s="212" t="s">
        <v>841</v>
      </c>
      <c r="K1437" s="211" t="s">
        <v>842</v>
      </c>
      <c r="L1437" s="211" t="s">
        <v>4786</v>
      </c>
      <c r="AD1437" s="213"/>
    </row>
    <row r="1438" spans="1:30" s="211" customFormat="1" x14ac:dyDescent="0.25">
      <c r="A1438" s="211" t="s">
        <v>161</v>
      </c>
      <c r="B1438" s="211">
        <v>160</v>
      </c>
      <c r="C1438" s="211" t="s">
        <v>287</v>
      </c>
      <c r="D1438" s="211">
        <v>192035353</v>
      </c>
      <c r="E1438" s="211">
        <v>1060</v>
      </c>
      <c r="F1438" s="211">
        <v>1242</v>
      </c>
      <c r="G1438" s="211">
        <v>1004</v>
      </c>
      <c r="I1438" s="211" t="s">
        <v>5538</v>
      </c>
      <c r="J1438" s="212" t="s">
        <v>841</v>
      </c>
      <c r="K1438" s="211" t="s">
        <v>842</v>
      </c>
      <c r="L1438" s="211" t="s">
        <v>5560</v>
      </c>
      <c r="AD1438" s="213"/>
    </row>
    <row r="1439" spans="1:30" s="211" customFormat="1" x14ac:dyDescent="0.25">
      <c r="A1439" s="211" t="s">
        <v>161</v>
      </c>
      <c r="B1439" s="211">
        <v>160</v>
      </c>
      <c r="C1439" s="211" t="s">
        <v>287</v>
      </c>
      <c r="D1439" s="211">
        <v>192035355</v>
      </c>
      <c r="E1439" s="211">
        <v>1060</v>
      </c>
      <c r="F1439" s="211">
        <v>1242</v>
      </c>
      <c r="G1439" s="211">
        <v>1004</v>
      </c>
      <c r="I1439" s="211" t="s">
        <v>5539</v>
      </c>
      <c r="J1439" s="212" t="s">
        <v>841</v>
      </c>
      <c r="K1439" s="211" t="s">
        <v>842</v>
      </c>
      <c r="L1439" s="211" t="s">
        <v>5561</v>
      </c>
      <c r="AD1439" s="213"/>
    </row>
    <row r="1440" spans="1:30" s="211" customFormat="1" x14ac:dyDescent="0.25">
      <c r="A1440" s="211" t="s">
        <v>161</v>
      </c>
      <c r="B1440" s="211">
        <v>160</v>
      </c>
      <c r="C1440" s="211" t="s">
        <v>287</v>
      </c>
      <c r="D1440" s="211">
        <v>192042091</v>
      </c>
      <c r="E1440" s="211">
        <v>1060</v>
      </c>
      <c r="F1440" s="211">
        <v>1242</v>
      </c>
      <c r="G1440" s="211">
        <v>1004</v>
      </c>
      <c r="I1440" s="211" t="s">
        <v>5834</v>
      </c>
      <c r="J1440" s="212" t="s">
        <v>841</v>
      </c>
      <c r="K1440" s="211" t="s">
        <v>842</v>
      </c>
      <c r="L1440" s="211" t="s">
        <v>5816</v>
      </c>
      <c r="AD1440" s="213"/>
    </row>
    <row r="1441" spans="1:30" s="211" customFormat="1" x14ac:dyDescent="0.25">
      <c r="A1441" s="211" t="s">
        <v>161</v>
      </c>
      <c r="B1441" s="211">
        <v>160</v>
      </c>
      <c r="C1441" s="211" t="s">
        <v>287</v>
      </c>
      <c r="D1441" s="211">
        <v>210119097</v>
      </c>
      <c r="E1441" s="211">
        <v>1060</v>
      </c>
      <c r="G1441" s="211">
        <v>1004</v>
      </c>
      <c r="I1441" s="211" t="s">
        <v>2879</v>
      </c>
      <c r="J1441" s="212" t="s">
        <v>841</v>
      </c>
      <c r="K1441" s="211" t="s">
        <v>353</v>
      </c>
      <c r="L1441" s="211" t="s">
        <v>3086</v>
      </c>
      <c r="AD1441" s="213"/>
    </row>
    <row r="1442" spans="1:30" s="211" customFormat="1" x14ac:dyDescent="0.25">
      <c r="A1442" s="211" t="s">
        <v>161</v>
      </c>
      <c r="B1442" s="211">
        <v>160</v>
      </c>
      <c r="C1442" s="211" t="s">
        <v>287</v>
      </c>
      <c r="D1442" s="211">
        <v>210261607</v>
      </c>
      <c r="E1442" s="211">
        <v>1060</v>
      </c>
      <c r="F1442" s="211">
        <v>1274</v>
      </c>
      <c r="G1442" s="211">
        <v>1004</v>
      </c>
      <c r="I1442" s="211" t="s">
        <v>2880</v>
      </c>
      <c r="J1442" s="212" t="s">
        <v>841</v>
      </c>
      <c r="K1442" s="211" t="s">
        <v>842</v>
      </c>
      <c r="L1442" s="211" t="s">
        <v>3226</v>
      </c>
      <c r="AD1442" s="213"/>
    </row>
    <row r="1443" spans="1:30" s="211" customFormat="1" x14ac:dyDescent="0.25">
      <c r="A1443" s="211" t="s">
        <v>161</v>
      </c>
      <c r="B1443" s="211">
        <v>160</v>
      </c>
      <c r="C1443" s="211" t="s">
        <v>287</v>
      </c>
      <c r="D1443" s="211">
        <v>210270972</v>
      </c>
      <c r="E1443" s="211">
        <v>1060</v>
      </c>
      <c r="F1443" s="211">
        <v>1261</v>
      </c>
      <c r="G1443" s="211">
        <v>1004</v>
      </c>
      <c r="I1443" s="211" t="s">
        <v>2881</v>
      </c>
      <c r="J1443" s="212" t="s">
        <v>841</v>
      </c>
      <c r="K1443" s="211" t="s">
        <v>353</v>
      </c>
      <c r="L1443" s="211" t="s">
        <v>3087</v>
      </c>
      <c r="AD1443" s="213"/>
    </row>
    <row r="1444" spans="1:30" s="211" customFormat="1" x14ac:dyDescent="0.25">
      <c r="A1444" s="211" t="s">
        <v>161</v>
      </c>
      <c r="B1444" s="211">
        <v>160</v>
      </c>
      <c r="C1444" s="211" t="s">
        <v>287</v>
      </c>
      <c r="D1444" s="211">
        <v>210280406</v>
      </c>
      <c r="E1444" s="211">
        <v>1060</v>
      </c>
      <c r="F1444" s="211">
        <v>1274</v>
      </c>
      <c r="G1444" s="211">
        <v>1004</v>
      </c>
      <c r="I1444" s="211" t="s">
        <v>2882</v>
      </c>
      <c r="J1444" s="212" t="s">
        <v>841</v>
      </c>
      <c r="K1444" s="211" t="s">
        <v>353</v>
      </c>
      <c r="L1444" s="211" t="s">
        <v>3088</v>
      </c>
      <c r="AD1444" s="213"/>
    </row>
    <row r="1445" spans="1:30" s="211" customFormat="1" x14ac:dyDescent="0.25">
      <c r="A1445" s="211" t="s">
        <v>161</v>
      </c>
      <c r="B1445" s="211">
        <v>160</v>
      </c>
      <c r="C1445" s="211" t="s">
        <v>287</v>
      </c>
      <c r="D1445" s="211">
        <v>210280434</v>
      </c>
      <c r="E1445" s="211">
        <v>1060</v>
      </c>
      <c r="F1445" s="211">
        <v>1274</v>
      </c>
      <c r="G1445" s="211">
        <v>1004</v>
      </c>
      <c r="I1445" s="211" t="s">
        <v>2882</v>
      </c>
      <c r="J1445" s="212" t="s">
        <v>841</v>
      </c>
      <c r="K1445" s="211" t="s">
        <v>353</v>
      </c>
      <c r="L1445" s="211" t="s">
        <v>3089</v>
      </c>
      <c r="AD1445" s="213"/>
    </row>
    <row r="1446" spans="1:30" s="211" customFormat="1" x14ac:dyDescent="0.25">
      <c r="A1446" s="211" t="s">
        <v>161</v>
      </c>
      <c r="B1446" s="211">
        <v>161</v>
      </c>
      <c r="C1446" s="211" t="s">
        <v>288</v>
      </c>
      <c r="D1446" s="211">
        <v>80612</v>
      </c>
      <c r="E1446" s="211">
        <v>1020</v>
      </c>
      <c r="F1446" s="211">
        <v>1122</v>
      </c>
      <c r="G1446" s="211">
        <v>1004</v>
      </c>
      <c r="I1446" s="211" t="s">
        <v>6019</v>
      </c>
      <c r="J1446" s="212" t="s">
        <v>841</v>
      </c>
      <c r="K1446" s="211" t="s">
        <v>355</v>
      </c>
      <c r="L1446" s="211" t="s">
        <v>6045</v>
      </c>
      <c r="AD1446" s="213"/>
    </row>
    <row r="1447" spans="1:30" s="211" customFormat="1" x14ac:dyDescent="0.25">
      <c r="A1447" s="211" t="s">
        <v>161</v>
      </c>
      <c r="B1447" s="211">
        <v>161</v>
      </c>
      <c r="C1447" s="211" t="s">
        <v>288</v>
      </c>
      <c r="D1447" s="211">
        <v>81070</v>
      </c>
      <c r="E1447" s="211">
        <v>1020</v>
      </c>
      <c r="F1447" s="211">
        <v>1110</v>
      </c>
      <c r="G1447" s="211">
        <v>1004</v>
      </c>
      <c r="I1447" s="211" t="s">
        <v>5271</v>
      </c>
      <c r="J1447" s="212" t="s">
        <v>841</v>
      </c>
      <c r="K1447" s="211" t="s">
        <v>842</v>
      </c>
      <c r="L1447" s="211" t="s">
        <v>5295</v>
      </c>
      <c r="AD1447" s="213"/>
    </row>
    <row r="1448" spans="1:30" s="211" customFormat="1" x14ac:dyDescent="0.25">
      <c r="A1448" s="211" t="s">
        <v>161</v>
      </c>
      <c r="B1448" s="211">
        <v>161</v>
      </c>
      <c r="C1448" s="211" t="s">
        <v>288</v>
      </c>
      <c r="D1448" s="211">
        <v>81162</v>
      </c>
      <c r="E1448" s="211">
        <v>1020</v>
      </c>
      <c r="F1448" s="211">
        <v>1122</v>
      </c>
      <c r="G1448" s="211">
        <v>1004</v>
      </c>
      <c r="I1448" s="211" t="s">
        <v>6020</v>
      </c>
      <c r="J1448" s="212" t="s">
        <v>841</v>
      </c>
      <c r="K1448" s="211" t="s">
        <v>842</v>
      </c>
      <c r="L1448" s="211" t="s">
        <v>6073</v>
      </c>
      <c r="AD1448" s="213"/>
    </row>
    <row r="1449" spans="1:30" s="211" customFormat="1" x14ac:dyDescent="0.25">
      <c r="A1449" s="211" t="s">
        <v>161</v>
      </c>
      <c r="B1449" s="211">
        <v>161</v>
      </c>
      <c r="C1449" s="211" t="s">
        <v>288</v>
      </c>
      <c r="D1449" s="211">
        <v>81426</v>
      </c>
      <c r="E1449" s="211">
        <v>1020</v>
      </c>
      <c r="F1449" s="211">
        <v>1121</v>
      </c>
      <c r="G1449" s="211">
        <v>1004</v>
      </c>
      <c r="I1449" s="211" t="s">
        <v>4353</v>
      </c>
      <c r="J1449" s="212" t="s">
        <v>841</v>
      </c>
      <c r="K1449" s="211" t="s">
        <v>842</v>
      </c>
      <c r="L1449" s="211" t="s">
        <v>4366</v>
      </c>
      <c r="AD1449" s="213"/>
    </row>
    <row r="1450" spans="1:30" s="211" customFormat="1" x14ac:dyDescent="0.25">
      <c r="A1450" s="211" t="s">
        <v>161</v>
      </c>
      <c r="B1450" s="211">
        <v>161</v>
      </c>
      <c r="C1450" s="211" t="s">
        <v>288</v>
      </c>
      <c r="D1450" s="211">
        <v>81449</v>
      </c>
      <c r="E1450" s="211">
        <v>1020</v>
      </c>
      <c r="F1450" s="211">
        <v>1110</v>
      </c>
      <c r="G1450" s="211">
        <v>1004</v>
      </c>
      <c r="I1450" s="211" t="s">
        <v>5272</v>
      </c>
      <c r="J1450" s="212" t="s">
        <v>841</v>
      </c>
      <c r="K1450" s="211" t="s">
        <v>842</v>
      </c>
      <c r="L1450" s="211" t="s">
        <v>5296</v>
      </c>
      <c r="AD1450" s="213"/>
    </row>
    <row r="1451" spans="1:30" s="211" customFormat="1" x14ac:dyDescent="0.25">
      <c r="A1451" s="211" t="s">
        <v>161</v>
      </c>
      <c r="B1451" s="211">
        <v>161</v>
      </c>
      <c r="C1451" s="211" t="s">
        <v>288</v>
      </c>
      <c r="D1451" s="211">
        <v>81809</v>
      </c>
      <c r="E1451" s="211">
        <v>1030</v>
      </c>
      <c r="F1451" s="211">
        <v>1110</v>
      </c>
      <c r="G1451" s="211">
        <v>1004</v>
      </c>
      <c r="I1451" s="211" t="s">
        <v>6263</v>
      </c>
      <c r="J1451" s="212" t="s">
        <v>841</v>
      </c>
      <c r="K1451" s="211" t="s">
        <v>842</v>
      </c>
      <c r="L1451" s="211" t="s">
        <v>6292</v>
      </c>
      <c r="AD1451" s="213"/>
    </row>
    <row r="1452" spans="1:30" s="211" customFormat="1" x14ac:dyDescent="0.25">
      <c r="A1452" s="211" t="s">
        <v>161</v>
      </c>
      <c r="B1452" s="211">
        <v>161</v>
      </c>
      <c r="C1452" s="211" t="s">
        <v>288</v>
      </c>
      <c r="D1452" s="211">
        <v>3135569</v>
      </c>
      <c r="E1452" s="211">
        <v>1020</v>
      </c>
      <c r="F1452" s="211">
        <v>1122</v>
      </c>
      <c r="G1452" s="211">
        <v>1004</v>
      </c>
      <c r="I1452" s="211" t="s">
        <v>2883</v>
      </c>
      <c r="J1452" s="212" t="s">
        <v>841</v>
      </c>
      <c r="K1452" s="211" t="s">
        <v>842</v>
      </c>
      <c r="L1452" s="211" t="s">
        <v>3227</v>
      </c>
      <c r="AD1452" s="213"/>
    </row>
    <row r="1453" spans="1:30" s="211" customFormat="1" x14ac:dyDescent="0.25">
      <c r="A1453" s="211" t="s">
        <v>161</v>
      </c>
      <c r="B1453" s="211">
        <v>161</v>
      </c>
      <c r="C1453" s="211" t="s">
        <v>288</v>
      </c>
      <c r="D1453" s="211">
        <v>9006684</v>
      </c>
      <c r="E1453" s="211">
        <v>1060</v>
      </c>
      <c r="G1453" s="211">
        <v>1004</v>
      </c>
      <c r="I1453" s="211" t="s">
        <v>1086</v>
      </c>
      <c r="J1453" s="212" t="s">
        <v>841</v>
      </c>
      <c r="K1453" s="211" t="s">
        <v>353</v>
      </c>
      <c r="L1453" s="211" t="s">
        <v>2279</v>
      </c>
      <c r="AD1453" s="213"/>
    </row>
    <row r="1454" spans="1:30" s="211" customFormat="1" x14ac:dyDescent="0.25">
      <c r="A1454" s="211" t="s">
        <v>161</v>
      </c>
      <c r="B1454" s="211">
        <v>161</v>
      </c>
      <c r="C1454" s="211" t="s">
        <v>288</v>
      </c>
      <c r="D1454" s="211">
        <v>191895110</v>
      </c>
      <c r="E1454" s="211">
        <v>1020</v>
      </c>
      <c r="F1454" s="211">
        <v>1122</v>
      </c>
      <c r="G1454" s="211">
        <v>1004</v>
      </c>
      <c r="I1454" s="211" t="s">
        <v>5324</v>
      </c>
      <c r="J1454" s="212" t="s">
        <v>841</v>
      </c>
      <c r="K1454" s="211" t="s">
        <v>353</v>
      </c>
      <c r="L1454" s="211" t="s">
        <v>5337</v>
      </c>
      <c r="AD1454" s="213"/>
    </row>
    <row r="1455" spans="1:30" s="211" customFormat="1" x14ac:dyDescent="0.25">
      <c r="A1455" s="211" t="s">
        <v>161</v>
      </c>
      <c r="B1455" s="211">
        <v>161</v>
      </c>
      <c r="C1455" s="211" t="s">
        <v>288</v>
      </c>
      <c r="D1455" s="211">
        <v>191901253</v>
      </c>
      <c r="E1455" s="211">
        <v>1060</v>
      </c>
      <c r="F1455" s="211">
        <v>1242</v>
      </c>
      <c r="G1455" s="211">
        <v>1004</v>
      </c>
      <c r="I1455" s="211" t="s">
        <v>1087</v>
      </c>
      <c r="J1455" s="212" t="s">
        <v>841</v>
      </c>
      <c r="K1455" s="211" t="s">
        <v>842</v>
      </c>
      <c r="L1455" s="211" t="s">
        <v>2399</v>
      </c>
      <c r="AD1455" s="213"/>
    </row>
    <row r="1456" spans="1:30" s="211" customFormat="1" x14ac:dyDescent="0.25">
      <c r="A1456" s="211" t="s">
        <v>161</v>
      </c>
      <c r="B1456" s="211">
        <v>161</v>
      </c>
      <c r="C1456" s="211" t="s">
        <v>288</v>
      </c>
      <c r="D1456" s="211">
        <v>191907520</v>
      </c>
      <c r="E1456" s="211">
        <v>1060</v>
      </c>
      <c r="F1456" s="211">
        <v>1242</v>
      </c>
      <c r="G1456" s="211">
        <v>1004</v>
      </c>
      <c r="I1456" s="211" t="s">
        <v>1088</v>
      </c>
      <c r="J1456" s="212" t="s">
        <v>841</v>
      </c>
      <c r="K1456" s="211" t="s">
        <v>842</v>
      </c>
      <c r="L1456" s="211" t="s">
        <v>2400</v>
      </c>
      <c r="AD1456" s="213"/>
    </row>
    <row r="1457" spans="1:30" s="211" customFormat="1" x14ac:dyDescent="0.25">
      <c r="A1457" s="211" t="s">
        <v>161</v>
      </c>
      <c r="B1457" s="211">
        <v>161</v>
      </c>
      <c r="C1457" s="211" t="s">
        <v>288</v>
      </c>
      <c r="D1457" s="211">
        <v>191926579</v>
      </c>
      <c r="E1457" s="211">
        <v>1060</v>
      </c>
      <c r="F1457" s="211">
        <v>1274</v>
      </c>
      <c r="G1457" s="211">
        <v>1004</v>
      </c>
      <c r="I1457" s="211" t="s">
        <v>1089</v>
      </c>
      <c r="J1457" s="212" t="s">
        <v>841</v>
      </c>
      <c r="K1457" s="211" t="s">
        <v>842</v>
      </c>
      <c r="L1457" s="211" t="s">
        <v>2401</v>
      </c>
      <c r="AD1457" s="213"/>
    </row>
    <row r="1458" spans="1:30" s="211" customFormat="1" x14ac:dyDescent="0.25">
      <c r="A1458" s="211" t="s">
        <v>161</v>
      </c>
      <c r="B1458" s="211">
        <v>161</v>
      </c>
      <c r="C1458" s="211" t="s">
        <v>288</v>
      </c>
      <c r="D1458" s="211">
        <v>191944435</v>
      </c>
      <c r="E1458" s="211">
        <v>1020</v>
      </c>
      <c r="F1458" s="211">
        <v>1122</v>
      </c>
      <c r="G1458" s="211">
        <v>1004</v>
      </c>
      <c r="I1458" s="211" t="s">
        <v>5835</v>
      </c>
      <c r="J1458" s="212" t="s">
        <v>841</v>
      </c>
      <c r="K1458" s="211" t="s">
        <v>353</v>
      </c>
      <c r="L1458" s="211" t="s">
        <v>5872</v>
      </c>
      <c r="AD1458" s="213"/>
    </row>
    <row r="1459" spans="1:30" s="211" customFormat="1" x14ac:dyDescent="0.25">
      <c r="A1459" s="211" t="s">
        <v>161</v>
      </c>
      <c r="B1459" s="211">
        <v>161</v>
      </c>
      <c r="C1459" s="211" t="s">
        <v>288</v>
      </c>
      <c r="D1459" s="211">
        <v>191948807</v>
      </c>
      <c r="E1459" s="211">
        <v>1080</v>
      </c>
      <c r="F1459" s="211">
        <v>1274</v>
      </c>
      <c r="G1459" s="211">
        <v>1004</v>
      </c>
      <c r="I1459" s="211" t="s">
        <v>1090</v>
      </c>
      <c r="J1459" s="212" t="s">
        <v>841</v>
      </c>
      <c r="K1459" s="211" t="s">
        <v>353</v>
      </c>
      <c r="L1459" s="211" t="s">
        <v>2280</v>
      </c>
      <c r="AD1459" s="213"/>
    </row>
    <row r="1460" spans="1:30" s="211" customFormat="1" x14ac:dyDescent="0.25">
      <c r="A1460" s="211" t="s">
        <v>161</v>
      </c>
      <c r="B1460" s="211">
        <v>161</v>
      </c>
      <c r="C1460" s="211" t="s">
        <v>288</v>
      </c>
      <c r="D1460" s="211">
        <v>191951128</v>
      </c>
      <c r="E1460" s="211">
        <v>1060</v>
      </c>
      <c r="F1460" s="211">
        <v>1220</v>
      </c>
      <c r="G1460" s="211">
        <v>1004</v>
      </c>
      <c r="I1460" s="211" t="s">
        <v>1091</v>
      </c>
      <c r="J1460" s="212" t="s">
        <v>841</v>
      </c>
      <c r="K1460" s="211" t="s">
        <v>842</v>
      </c>
      <c r="L1460" s="211" t="s">
        <v>2402</v>
      </c>
      <c r="AD1460" s="213"/>
    </row>
    <row r="1461" spans="1:30" s="211" customFormat="1" x14ac:dyDescent="0.25">
      <c r="A1461" s="211" t="s">
        <v>161</v>
      </c>
      <c r="B1461" s="211">
        <v>161</v>
      </c>
      <c r="C1461" s="211" t="s">
        <v>288</v>
      </c>
      <c r="D1461" s="211">
        <v>192002826</v>
      </c>
      <c r="E1461" s="211">
        <v>1020</v>
      </c>
      <c r="F1461" s="211">
        <v>1122</v>
      </c>
      <c r="G1461" s="211">
        <v>1003</v>
      </c>
      <c r="I1461" s="211" t="s">
        <v>6596</v>
      </c>
      <c r="J1461" s="212" t="s">
        <v>841</v>
      </c>
      <c r="K1461" s="211" t="s">
        <v>842</v>
      </c>
      <c r="L1461" s="211" t="s">
        <v>6727</v>
      </c>
      <c r="AD1461" s="213"/>
    </row>
    <row r="1462" spans="1:30" s="211" customFormat="1" x14ac:dyDescent="0.25">
      <c r="A1462" s="211" t="s">
        <v>161</v>
      </c>
      <c r="B1462" s="211">
        <v>161</v>
      </c>
      <c r="C1462" s="211" t="s">
        <v>288</v>
      </c>
      <c r="D1462" s="211">
        <v>210016376</v>
      </c>
      <c r="E1462" s="211">
        <v>1080</v>
      </c>
      <c r="G1462" s="211">
        <v>1004</v>
      </c>
      <c r="I1462" s="211" t="s">
        <v>1092</v>
      </c>
      <c r="J1462" s="212" t="s">
        <v>841</v>
      </c>
      <c r="K1462" s="211" t="s">
        <v>353</v>
      </c>
      <c r="L1462" s="211" t="s">
        <v>2281</v>
      </c>
      <c r="AD1462" s="213"/>
    </row>
    <row r="1463" spans="1:30" s="211" customFormat="1" x14ac:dyDescent="0.25">
      <c r="A1463" s="211" t="s">
        <v>161</v>
      </c>
      <c r="B1463" s="211">
        <v>161</v>
      </c>
      <c r="C1463" s="211" t="s">
        <v>288</v>
      </c>
      <c r="D1463" s="211">
        <v>210031420</v>
      </c>
      <c r="E1463" s="211">
        <v>1020</v>
      </c>
      <c r="F1463" s="211">
        <v>1274</v>
      </c>
      <c r="G1463" s="211">
        <v>1004</v>
      </c>
      <c r="I1463" s="211" t="s">
        <v>1093</v>
      </c>
      <c r="J1463" s="212" t="s">
        <v>841</v>
      </c>
      <c r="K1463" s="211" t="s">
        <v>355</v>
      </c>
      <c r="L1463" s="211" t="s">
        <v>5863</v>
      </c>
      <c r="AD1463" s="213"/>
    </row>
    <row r="1464" spans="1:30" s="211" customFormat="1" x14ac:dyDescent="0.25">
      <c r="A1464" s="211" t="s">
        <v>161</v>
      </c>
      <c r="B1464" s="211">
        <v>161</v>
      </c>
      <c r="C1464" s="211" t="s">
        <v>288</v>
      </c>
      <c r="D1464" s="211">
        <v>210045833</v>
      </c>
      <c r="E1464" s="211">
        <v>1020</v>
      </c>
      <c r="F1464" s="211">
        <v>1121</v>
      </c>
      <c r="G1464" s="211">
        <v>1004</v>
      </c>
      <c r="I1464" s="211" t="s">
        <v>2884</v>
      </c>
      <c r="J1464" s="212" t="s">
        <v>841</v>
      </c>
      <c r="K1464" s="211" t="s">
        <v>842</v>
      </c>
      <c r="L1464" s="211" t="s">
        <v>3228</v>
      </c>
      <c r="AD1464" s="213"/>
    </row>
    <row r="1465" spans="1:30" s="211" customFormat="1" x14ac:dyDescent="0.25">
      <c r="A1465" s="211" t="s">
        <v>161</v>
      </c>
      <c r="B1465" s="211">
        <v>161</v>
      </c>
      <c r="C1465" s="211" t="s">
        <v>288</v>
      </c>
      <c r="D1465" s="211">
        <v>210213927</v>
      </c>
      <c r="E1465" s="211">
        <v>1080</v>
      </c>
      <c r="F1465" s="211">
        <v>1274</v>
      </c>
      <c r="G1465" s="211">
        <v>1004</v>
      </c>
      <c r="I1465" s="211" t="s">
        <v>1094</v>
      </c>
      <c r="J1465" s="212" t="s">
        <v>841</v>
      </c>
      <c r="K1465" s="211" t="s">
        <v>842</v>
      </c>
      <c r="L1465" s="211" t="s">
        <v>2403</v>
      </c>
      <c r="AD1465" s="213"/>
    </row>
    <row r="1466" spans="1:30" s="211" customFormat="1" x14ac:dyDescent="0.25">
      <c r="A1466" s="211" t="s">
        <v>161</v>
      </c>
      <c r="B1466" s="211">
        <v>161</v>
      </c>
      <c r="C1466" s="211" t="s">
        <v>288</v>
      </c>
      <c r="D1466" s="211">
        <v>210227293</v>
      </c>
      <c r="E1466" s="211">
        <v>1060</v>
      </c>
      <c r="F1466" s="211">
        <v>1264</v>
      </c>
      <c r="G1466" s="211">
        <v>1004</v>
      </c>
      <c r="I1466" s="211" t="s">
        <v>1095</v>
      </c>
      <c r="J1466" s="212" t="s">
        <v>841</v>
      </c>
      <c r="K1466" s="211" t="s">
        <v>353</v>
      </c>
      <c r="L1466" s="211" t="s">
        <v>2282</v>
      </c>
      <c r="AD1466" s="213"/>
    </row>
    <row r="1467" spans="1:30" s="211" customFormat="1" x14ac:dyDescent="0.25">
      <c r="A1467" s="211" t="s">
        <v>161</v>
      </c>
      <c r="B1467" s="211">
        <v>161</v>
      </c>
      <c r="C1467" s="211" t="s">
        <v>288</v>
      </c>
      <c r="D1467" s="211">
        <v>210292835</v>
      </c>
      <c r="E1467" s="211">
        <v>1060</v>
      </c>
      <c r="F1467" s="211">
        <v>1274</v>
      </c>
      <c r="G1467" s="211">
        <v>1004</v>
      </c>
      <c r="I1467" s="211" t="s">
        <v>1096</v>
      </c>
      <c r="J1467" s="212" t="s">
        <v>841</v>
      </c>
      <c r="K1467" s="211" t="s">
        <v>353</v>
      </c>
      <c r="L1467" s="211" t="s">
        <v>2283</v>
      </c>
      <c r="AD1467" s="213"/>
    </row>
    <row r="1468" spans="1:30" s="211" customFormat="1" x14ac:dyDescent="0.25">
      <c r="A1468" s="211" t="s">
        <v>161</v>
      </c>
      <c r="B1468" s="211">
        <v>161</v>
      </c>
      <c r="C1468" s="211" t="s">
        <v>288</v>
      </c>
      <c r="D1468" s="211">
        <v>210292895</v>
      </c>
      <c r="E1468" s="211">
        <v>1060</v>
      </c>
      <c r="F1468" s="211">
        <v>1274</v>
      </c>
      <c r="G1468" s="211">
        <v>1004</v>
      </c>
      <c r="I1468" s="211" t="s">
        <v>1097</v>
      </c>
      <c r="J1468" s="212" t="s">
        <v>841</v>
      </c>
      <c r="K1468" s="211" t="s">
        <v>355</v>
      </c>
      <c r="L1468" s="211" t="s">
        <v>5863</v>
      </c>
      <c r="AD1468" s="213"/>
    </row>
    <row r="1469" spans="1:30" s="211" customFormat="1" x14ac:dyDescent="0.25">
      <c r="A1469" s="211" t="s">
        <v>161</v>
      </c>
      <c r="B1469" s="211">
        <v>161</v>
      </c>
      <c r="C1469" s="211" t="s">
        <v>288</v>
      </c>
      <c r="D1469" s="211">
        <v>210292942</v>
      </c>
      <c r="E1469" s="211">
        <v>1060</v>
      </c>
      <c r="F1469" s="211">
        <v>1274</v>
      </c>
      <c r="G1469" s="211">
        <v>1004</v>
      </c>
      <c r="I1469" s="211" t="s">
        <v>3877</v>
      </c>
      <c r="J1469" s="212" t="s">
        <v>841</v>
      </c>
      <c r="K1469" s="211" t="s">
        <v>353</v>
      </c>
      <c r="L1469" s="211" t="s">
        <v>3887</v>
      </c>
      <c r="AD1469" s="213"/>
    </row>
    <row r="1470" spans="1:30" s="211" customFormat="1" x14ac:dyDescent="0.25">
      <c r="A1470" s="211" t="s">
        <v>161</v>
      </c>
      <c r="B1470" s="211">
        <v>161</v>
      </c>
      <c r="C1470" s="211" t="s">
        <v>288</v>
      </c>
      <c r="D1470" s="211">
        <v>210292954</v>
      </c>
      <c r="E1470" s="211">
        <v>1060</v>
      </c>
      <c r="F1470" s="211">
        <v>1274</v>
      </c>
      <c r="G1470" s="211">
        <v>1004</v>
      </c>
      <c r="I1470" s="211" t="s">
        <v>1098</v>
      </c>
      <c r="J1470" s="212" t="s">
        <v>841</v>
      </c>
      <c r="K1470" s="211" t="s">
        <v>353</v>
      </c>
      <c r="L1470" s="211" t="s">
        <v>2284</v>
      </c>
      <c r="AD1470" s="213"/>
    </row>
    <row r="1471" spans="1:30" s="211" customFormat="1" x14ac:dyDescent="0.25">
      <c r="A1471" s="211" t="s">
        <v>161</v>
      </c>
      <c r="B1471" s="211">
        <v>161</v>
      </c>
      <c r="C1471" s="211" t="s">
        <v>288</v>
      </c>
      <c r="D1471" s="211">
        <v>210292976</v>
      </c>
      <c r="E1471" s="211">
        <v>1060</v>
      </c>
      <c r="F1471" s="211">
        <v>1274</v>
      </c>
      <c r="G1471" s="211">
        <v>1004</v>
      </c>
      <c r="I1471" s="211" t="s">
        <v>2743</v>
      </c>
      <c r="J1471" s="212" t="s">
        <v>841</v>
      </c>
      <c r="K1471" s="211" t="s">
        <v>353</v>
      </c>
      <c r="L1471" s="211" t="s">
        <v>2750</v>
      </c>
      <c r="AD1471" s="213"/>
    </row>
    <row r="1472" spans="1:30" s="211" customFormat="1" x14ac:dyDescent="0.25">
      <c r="A1472" s="211" t="s">
        <v>161</v>
      </c>
      <c r="B1472" s="211">
        <v>161</v>
      </c>
      <c r="C1472" s="211" t="s">
        <v>288</v>
      </c>
      <c r="D1472" s="211">
        <v>210293013</v>
      </c>
      <c r="E1472" s="211">
        <v>1060</v>
      </c>
      <c r="F1472" s="211">
        <v>1274</v>
      </c>
      <c r="G1472" s="211">
        <v>1004</v>
      </c>
      <c r="I1472" s="211" t="s">
        <v>1099</v>
      </c>
      <c r="J1472" s="212" t="s">
        <v>841</v>
      </c>
      <c r="K1472" s="211" t="s">
        <v>353</v>
      </c>
      <c r="L1472" s="211" t="s">
        <v>2285</v>
      </c>
      <c r="AD1472" s="213"/>
    </row>
    <row r="1473" spans="1:30" s="211" customFormat="1" x14ac:dyDescent="0.25">
      <c r="A1473" s="211" t="s">
        <v>161</v>
      </c>
      <c r="B1473" s="211">
        <v>161</v>
      </c>
      <c r="C1473" s="211" t="s">
        <v>288</v>
      </c>
      <c r="D1473" s="211">
        <v>210293040</v>
      </c>
      <c r="E1473" s="211">
        <v>1060</v>
      </c>
      <c r="F1473" s="211">
        <v>1274</v>
      </c>
      <c r="G1473" s="211">
        <v>1004</v>
      </c>
      <c r="I1473" s="211" t="s">
        <v>1100</v>
      </c>
      <c r="J1473" s="212" t="s">
        <v>841</v>
      </c>
      <c r="K1473" s="211" t="s">
        <v>353</v>
      </c>
      <c r="L1473" s="211" t="s">
        <v>2286</v>
      </c>
      <c r="AD1473" s="213"/>
    </row>
    <row r="1474" spans="1:30" s="211" customFormat="1" x14ac:dyDescent="0.25">
      <c r="A1474" s="211" t="s">
        <v>161</v>
      </c>
      <c r="B1474" s="211">
        <v>161</v>
      </c>
      <c r="C1474" s="211" t="s">
        <v>288</v>
      </c>
      <c r="D1474" s="211">
        <v>210293061</v>
      </c>
      <c r="E1474" s="211">
        <v>1060</v>
      </c>
      <c r="F1474" s="211">
        <v>1274</v>
      </c>
      <c r="G1474" s="211">
        <v>1004</v>
      </c>
      <c r="I1474" s="211" t="s">
        <v>2754</v>
      </c>
      <c r="J1474" s="212" t="s">
        <v>841</v>
      </c>
      <c r="K1474" s="211" t="s">
        <v>842</v>
      </c>
      <c r="L1474" s="211" t="s">
        <v>2769</v>
      </c>
      <c r="AD1474" s="213"/>
    </row>
    <row r="1475" spans="1:30" s="211" customFormat="1" x14ac:dyDescent="0.25">
      <c r="A1475" s="211" t="s">
        <v>161</v>
      </c>
      <c r="B1475" s="211">
        <v>161</v>
      </c>
      <c r="C1475" s="211" t="s">
        <v>288</v>
      </c>
      <c r="D1475" s="211">
        <v>210293100</v>
      </c>
      <c r="E1475" s="211">
        <v>1060</v>
      </c>
      <c r="F1475" s="211">
        <v>1274</v>
      </c>
      <c r="G1475" s="211">
        <v>1004</v>
      </c>
      <c r="I1475" s="211" t="s">
        <v>2755</v>
      </c>
      <c r="J1475" s="212" t="s">
        <v>841</v>
      </c>
      <c r="K1475" s="211" t="s">
        <v>353</v>
      </c>
      <c r="L1475" s="211" t="s">
        <v>2765</v>
      </c>
      <c r="AD1475" s="213"/>
    </row>
    <row r="1476" spans="1:30" s="211" customFormat="1" x14ac:dyDescent="0.25">
      <c r="A1476" s="211" t="s">
        <v>161</v>
      </c>
      <c r="B1476" s="211">
        <v>161</v>
      </c>
      <c r="C1476" s="211" t="s">
        <v>288</v>
      </c>
      <c r="D1476" s="211">
        <v>210293261</v>
      </c>
      <c r="E1476" s="211">
        <v>1060</v>
      </c>
      <c r="F1476" s="211">
        <v>1274</v>
      </c>
      <c r="G1476" s="211">
        <v>1004</v>
      </c>
      <c r="I1476" s="211" t="s">
        <v>6021</v>
      </c>
      <c r="J1476" s="212" t="s">
        <v>841</v>
      </c>
      <c r="K1476" s="211" t="s">
        <v>353</v>
      </c>
      <c r="L1476" s="211" t="s">
        <v>6058</v>
      </c>
      <c r="AD1476" s="213"/>
    </row>
    <row r="1477" spans="1:30" s="211" customFormat="1" x14ac:dyDescent="0.25">
      <c r="A1477" s="211" t="s">
        <v>161</v>
      </c>
      <c r="B1477" s="211">
        <v>161</v>
      </c>
      <c r="C1477" s="211" t="s">
        <v>288</v>
      </c>
      <c r="D1477" s="211">
        <v>210293265</v>
      </c>
      <c r="E1477" s="211">
        <v>1060</v>
      </c>
      <c r="F1477" s="211">
        <v>1274</v>
      </c>
      <c r="G1477" s="211">
        <v>1004</v>
      </c>
      <c r="I1477" s="211" t="s">
        <v>2756</v>
      </c>
      <c r="J1477" s="212" t="s">
        <v>841</v>
      </c>
      <c r="K1477" s="211" t="s">
        <v>353</v>
      </c>
      <c r="L1477" s="211" t="s">
        <v>2766</v>
      </c>
      <c r="AD1477" s="213"/>
    </row>
    <row r="1478" spans="1:30" s="211" customFormat="1" x14ac:dyDescent="0.25">
      <c r="A1478" s="211" t="s">
        <v>161</v>
      </c>
      <c r="B1478" s="211">
        <v>161</v>
      </c>
      <c r="C1478" s="211" t="s">
        <v>288</v>
      </c>
      <c r="D1478" s="211">
        <v>210293280</v>
      </c>
      <c r="E1478" s="211">
        <v>1060</v>
      </c>
      <c r="F1478" s="211">
        <v>1274</v>
      </c>
      <c r="G1478" s="211">
        <v>1004</v>
      </c>
      <c r="I1478" s="211" t="s">
        <v>5791</v>
      </c>
      <c r="J1478" s="212" t="s">
        <v>841</v>
      </c>
      <c r="K1478" s="211" t="s">
        <v>353</v>
      </c>
      <c r="L1478" s="211" t="s">
        <v>5812</v>
      </c>
      <c r="AD1478" s="213"/>
    </row>
    <row r="1479" spans="1:30" s="211" customFormat="1" x14ac:dyDescent="0.25">
      <c r="A1479" s="211" t="s">
        <v>161</v>
      </c>
      <c r="B1479" s="211">
        <v>161</v>
      </c>
      <c r="C1479" s="211" t="s">
        <v>288</v>
      </c>
      <c r="D1479" s="211">
        <v>210293323</v>
      </c>
      <c r="E1479" s="211">
        <v>1080</v>
      </c>
      <c r="F1479" s="211">
        <v>1274</v>
      </c>
      <c r="G1479" s="211">
        <v>1004</v>
      </c>
      <c r="I1479" s="211" t="s">
        <v>1101</v>
      </c>
      <c r="J1479" s="212" t="s">
        <v>841</v>
      </c>
      <c r="K1479" s="211" t="s">
        <v>353</v>
      </c>
      <c r="L1479" s="211" t="s">
        <v>2287</v>
      </c>
      <c r="AD1479" s="213"/>
    </row>
    <row r="1480" spans="1:30" s="211" customFormat="1" x14ac:dyDescent="0.25">
      <c r="A1480" s="211" t="s">
        <v>161</v>
      </c>
      <c r="B1480" s="211">
        <v>161</v>
      </c>
      <c r="C1480" s="211" t="s">
        <v>288</v>
      </c>
      <c r="D1480" s="211">
        <v>210293466</v>
      </c>
      <c r="E1480" s="211">
        <v>1080</v>
      </c>
      <c r="F1480" s="211">
        <v>1274</v>
      </c>
      <c r="G1480" s="211">
        <v>1004</v>
      </c>
      <c r="I1480" s="211" t="s">
        <v>1102</v>
      </c>
      <c r="J1480" s="212" t="s">
        <v>841</v>
      </c>
      <c r="K1480" s="211" t="s">
        <v>353</v>
      </c>
      <c r="L1480" s="211" t="s">
        <v>2288</v>
      </c>
      <c r="AD1480" s="213"/>
    </row>
    <row r="1481" spans="1:30" s="211" customFormat="1" x14ac:dyDescent="0.25">
      <c r="A1481" s="211" t="s">
        <v>161</v>
      </c>
      <c r="B1481" s="211">
        <v>161</v>
      </c>
      <c r="C1481" s="211" t="s">
        <v>288</v>
      </c>
      <c r="D1481" s="211">
        <v>210293467</v>
      </c>
      <c r="E1481" s="211">
        <v>1080</v>
      </c>
      <c r="F1481" s="211">
        <v>1274</v>
      </c>
      <c r="G1481" s="211">
        <v>1004</v>
      </c>
      <c r="I1481" s="211" t="s">
        <v>1103</v>
      </c>
      <c r="J1481" s="212" t="s">
        <v>841</v>
      </c>
      <c r="K1481" s="211" t="s">
        <v>353</v>
      </c>
      <c r="L1481" s="211" t="s">
        <v>2289</v>
      </c>
      <c r="AD1481" s="213"/>
    </row>
    <row r="1482" spans="1:30" s="211" customFormat="1" x14ac:dyDescent="0.25">
      <c r="A1482" s="211" t="s">
        <v>161</v>
      </c>
      <c r="B1482" s="211">
        <v>161</v>
      </c>
      <c r="C1482" s="211" t="s">
        <v>288</v>
      </c>
      <c r="D1482" s="211">
        <v>210293481</v>
      </c>
      <c r="E1482" s="211">
        <v>1080</v>
      </c>
      <c r="F1482" s="211">
        <v>1274</v>
      </c>
      <c r="G1482" s="211">
        <v>1004</v>
      </c>
      <c r="I1482" s="211" t="s">
        <v>1104</v>
      </c>
      <c r="J1482" s="212" t="s">
        <v>841</v>
      </c>
      <c r="K1482" s="211" t="s">
        <v>353</v>
      </c>
      <c r="L1482" s="211" t="s">
        <v>2290</v>
      </c>
      <c r="AD1482" s="213"/>
    </row>
    <row r="1483" spans="1:30" s="211" customFormat="1" x14ac:dyDescent="0.25">
      <c r="A1483" s="211" t="s">
        <v>161</v>
      </c>
      <c r="B1483" s="211">
        <v>172</v>
      </c>
      <c r="C1483" s="211" t="s">
        <v>289</v>
      </c>
      <c r="D1483" s="211">
        <v>83717</v>
      </c>
      <c r="E1483" s="211">
        <v>1040</v>
      </c>
      <c r="F1483" s="211">
        <v>1263</v>
      </c>
      <c r="G1483" s="211">
        <v>1004</v>
      </c>
      <c r="I1483" s="211" t="s">
        <v>4770</v>
      </c>
      <c r="J1483" s="212" t="s">
        <v>841</v>
      </c>
      <c r="K1483" s="211" t="s">
        <v>353</v>
      </c>
      <c r="L1483" s="211" t="s">
        <v>4783</v>
      </c>
      <c r="AD1483" s="213"/>
    </row>
    <row r="1484" spans="1:30" s="211" customFormat="1" x14ac:dyDescent="0.25">
      <c r="A1484" s="211" t="s">
        <v>161</v>
      </c>
      <c r="B1484" s="211">
        <v>172</v>
      </c>
      <c r="C1484" s="211" t="s">
        <v>289</v>
      </c>
      <c r="D1484" s="211">
        <v>191909635</v>
      </c>
      <c r="E1484" s="211">
        <v>1080</v>
      </c>
      <c r="F1484" s="211">
        <v>1274</v>
      </c>
      <c r="G1484" s="211">
        <v>1004</v>
      </c>
      <c r="I1484" s="211" t="s">
        <v>1105</v>
      </c>
      <c r="J1484" s="212" t="s">
        <v>841</v>
      </c>
      <c r="K1484" s="211" t="s">
        <v>353</v>
      </c>
      <c r="L1484" s="211" t="s">
        <v>2291</v>
      </c>
      <c r="AD1484" s="213"/>
    </row>
    <row r="1485" spans="1:30" s="211" customFormat="1" x14ac:dyDescent="0.25">
      <c r="A1485" s="211" t="s">
        <v>161</v>
      </c>
      <c r="B1485" s="211">
        <v>172</v>
      </c>
      <c r="C1485" s="211" t="s">
        <v>289</v>
      </c>
      <c r="D1485" s="211">
        <v>192023052</v>
      </c>
      <c r="E1485" s="211">
        <v>1060</v>
      </c>
      <c r="F1485" s="211">
        <v>1242</v>
      </c>
      <c r="G1485" s="211">
        <v>1004</v>
      </c>
      <c r="I1485" s="211" t="s">
        <v>5211</v>
      </c>
      <c r="J1485" s="212" t="s">
        <v>841</v>
      </c>
      <c r="K1485" s="211" t="s">
        <v>353</v>
      </c>
      <c r="L1485" s="211" t="s">
        <v>5234</v>
      </c>
      <c r="AD1485" s="213"/>
    </row>
    <row r="1486" spans="1:30" s="211" customFormat="1" x14ac:dyDescent="0.25">
      <c r="A1486" s="211" t="s">
        <v>161</v>
      </c>
      <c r="B1486" s="211">
        <v>172</v>
      </c>
      <c r="C1486" s="211" t="s">
        <v>289</v>
      </c>
      <c r="D1486" s="211">
        <v>192023053</v>
      </c>
      <c r="E1486" s="211">
        <v>1060</v>
      </c>
      <c r="F1486" s="211">
        <v>1242</v>
      </c>
      <c r="G1486" s="211">
        <v>1004</v>
      </c>
      <c r="I1486" s="211" t="s">
        <v>5212</v>
      </c>
      <c r="J1486" s="212" t="s">
        <v>841</v>
      </c>
      <c r="K1486" s="211" t="s">
        <v>353</v>
      </c>
      <c r="L1486" s="211" t="s">
        <v>5235</v>
      </c>
      <c r="AD1486" s="213"/>
    </row>
    <row r="1487" spans="1:30" s="211" customFormat="1" x14ac:dyDescent="0.25">
      <c r="A1487" s="211" t="s">
        <v>161</v>
      </c>
      <c r="B1487" s="211">
        <v>172</v>
      </c>
      <c r="C1487" s="211" t="s">
        <v>289</v>
      </c>
      <c r="D1487" s="211">
        <v>210297476</v>
      </c>
      <c r="E1487" s="211">
        <v>1060</v>
      </c>
      <c r="F1487" s="211">
        <v>1274</v>
      </c>
      <c r="G1487" s="211">
        <v>1004</v>
      </c>
      <c r="I1487" s="211" t="s">
        <v>1106</v>
      </c>
      <c r="J1487" s="212" t="s">
        <v>841</v>
      </c>
      <c r="K1487" s="211" t="s">
        <v>353</v>
      </c>
      <c r="L1487" s="211" t="s">
        <v>2292</v>
      </c>
      <c r="AD1487" s="213"/>
    </row>
    <row r="1488" spans="1:30" s="211" customFormat="1" x14ac:dyDescent="0.25">
      <c r="A1488" s="211" t="s">
        <v>161</v>
      </c>
      <c r="B1488" s="211">
        <v>173</v>
      </c>
      <c r="C1488" s="211" t="s">
        <v>290</v>
      </c>
      <c r="D1488" s="211">
        <v>191883448</v>
      </c>
      <c r="E1488" s="211">
        <v>1060</v>
      </c>
      <c r="F1488" s="211">
        <v>1271</v>
      </c>
      <c r="G1488" s="211">
        <v>1004</v>
      </c>
      <c r="I1488" s="211" t="s">
        <v>5390</v>
      </c>
      <c r="J1488" s="212" t="s">
        <v>841</v>
      </c>
      <c r="K1488" s="211" t="s">
        <v>353</v>
      </c>
      <c r="L1488" s="211" t="s">
        <v>5419</v>
      </c>
      <c r="AD1488" s="213"/>
    </row>
    <row r="1489" spans="1:30" s="211" customFormat="1" x14ac:dyDescent="0.25">
      <c r="A1489" s="211" t="s">
        <v>161</v>
      </c>
      <c r="B1489" s="211">
        <v>173</v>
      </c>
      <c r="C1489" s="211" t="s">
        <v>290</v>
      </c>
      <c r="D1489" s="211">
        <v>210246965</v>
      </c>
      <c r="E1489" s="211">
        <v>1060</v>
      </c>
      <c r="F1489" s="211">
        <v>1274</v>
      </c>
      <c r="G1489" s="211">
        <v>1004</v>
      </c>
      <c r="I1489" s="211" t="s">
        <v>4825</v>
      </c>
      <c r="J1489" s="212" t="s">
        <v>841</v>
      </c>
      <c r="K1489" s="211" t="s">
        <v>353</v>
      </c>
      <c r="L1489" s="211" t="s">
        <v>4846</v>
      </c>
      <c r="AD1489" s="213"/>
    </row>
    <row r="1490" spans="1:30" s="211" customFormat="1" x14ac:dyDescent="0.25">
      <c r="A1490" s="211" t="s">
        <v>161</v>
      </c>
      <c r="B1490" s="211">
        <v>176</v>
      </c>
      <c r="C1490" s="211" t="s">
        <v>291</v>
      </c>
      <c r="D1490" s="211">
        <v>86643</v>
      </c>
      <c r="E1490" s="211">
        <v>1020</v>
      </c>
      <c r="F1490" s="211">
        <v>1122</v>
      </c>
      <c r="G1490" s="211">
        <v>1004</v>
      </c>
      <c r="I1490" s="211" t="s">
        <v>5391</v>
      </c>
      <c r="J1490" s="212" t="s">
        <v>841</v>
      </c>
      <c r="K1490" s="211" t="s">
        <v>355</v>
      </c>
      <c r="L1490" s="211" t="s">
        <v>5403</v>
      </c>
      <c r="AD1490" s="213"/>
    </row>
    <row r="1491" spans="1:30" s="211" customFormat="1" x14ac:dyDescent="0.25">
      <c r="A1491" s="211" t="s">
        <v>161</v>
      </c>
      <c r="B1491" s="211">
        <v>176</v>
      </c>
      <c r="C1491" s="211" t="s">
        <v>291</v>
      </c>
      <c r="D1491" s="211">
        <v>86737</v>
      </c>
      <c r="E1491" s="211">
        <v>1020</v>
      </c>
      <c r="F1491" s="211">
        <v>1110</v>
      </c>
      <c r="G1491" s="211">
        <v>1004</v>
      </c>
      <c r="I1491" s="211" t="s">
        <v>1107</v>
      </c>
      <c r="J1491" s="212" t="s">
        <v>841</v>
      </c>
      <c r="K1491" s="211" t="s">
        <v>355</v>
      </c>
      <c r="L1491" s="211" t="s">
        <v>2123</v>
      </c>
      <c r="AD1491" s="213"/>
    </row>
    <row r="1492" spans="1:30" s="211" customFormat="1" x14ac:dyDescent="0.25">
      <c r="A1492" s="211" t="s">
        <v>161</v>
      </c>
      <c r="B1492" s="211">
        <v>176</v>
      </c>
      <c r="C1492" s="211" t="s">
        <v>291</v>
      </c>
      <c r="D1492" s="211">
        <v>86776</v>
      </c>
      <c r="E1492" s="211">
        <v>1020</v>
      </c>
      <c r="F1492" s="211">
        <v>1110</v>
      </c>
      <c r="G1492" s="211">
        <v>1004</v>
      </c>
      <c r="I1492" s="211" t="s">
        <v>5836</v>
      </c>
      <c r="J1492" s="212" t="s">
        <v>841</v>
      </c>
      <c r="K1492" s="211" t="s">
        <v>353</v>
      </c>
      <c r="L1492" s="211" t="s">
        <v>5873</v>
      </c>
      <c r="AD1492" s="213"/>
    </row>
    <row r="1493" spans="1:30" s="211" customFormat="1" x14ac:dyDescent="0.25">
      <c r="A1493" s="211" t="s">
        <v>161</v>
      </c>
      <c r="B1493" s="211">
        <v>176</v>
      </c>
      <c r="C1493" s="211" t="s">
        <v>291</v>
      </c>
      <c r="D1493" s="211">
        <v>86777</v>
      </c>
      <c r="E1493" s="211">
        <v>1020</v>
      </c>
      <c r="F1493" s="211">
        <v>1122</v>
      </c>
      <c r="G1493" s="211">
        <v>1004</v>
      </c>
      <c r="I1493" s="211" t="s">
        <v>5837</v>
      </c>
      <c r="J1493" s="212" t="s">
        <v>841</v>
      </c>
      <c r="K1493" s="211" t="s">
        <v>353</v>
      </c>
      <c r="L1493" s="211" t="s">
        <v>5874</v>
      </c>
      <c r="AD1493" s="213"/>
    </row>
    <row r="1494" spans="1:30" s="211" customFormat="1" x14ac:dyDescent="0.25">
      <c r="A1494" s="211" t="s">
        <v>161</v>
      </c>
      <c r="B1494" s="211">
        <v>176</v>
      </c>
      <c r="C1494" s="211" t="s">
        <v>291</v>
      </c>
      <c r="D1494" s="211">
        <v>86778</v>
      </c>
      <c r="E1494" s="211">
        <v>1020</v>
      </c>
      <c r="F1494" s="211">
        <v>1122</v>
      </c>
      <c r="G1494" s="211">
        <v>1004</v>
      </c>
      <c r="I1494" s="211" t="s">
        <v>5838</v>
      </c>
      <c r="J1494" s="212" t="s">
        <v>841</v>
      </c>
      <c r="K1494" s="211" t="s">
        <v>353</v>
      </c>
      <c r="L1494" s="211" t="s">
        <v>5875</v>
      </c>
      <c r="AD1494" s="213"/>
    </row>
    <row r="1495" spans="1:30" s="211" customFormat="1" x14ac:dyDescent="0.25">
      <c r="A1495" s="211" t="s">
        <v>161</v>
      </c>
      <c r="B1495" s="211">
        <v>176</v>
      </c>
      <c r="C1495" s="211" t="s">
        <v>291</v>
      </c>
      <c r="D1495" s="211">
        <v>86779</v>
      </c>
      <c r="E1495" s="211">
        <v>1020</v>
      </c>
      <c r="F1495" s="211">
        <v>1122</v>
      </c>
      <c r="G1495" s="211">
        <v>1004</v>
      </c>
      <c r="I1495" s="211" t="s">
        <v>5839</v>
      </c>
      <c r="J1495" s="212" t="s">
        <v>841</v>
      </c>
      <c r="K1495" s="211" t="s">
        <v>353</v>
      </c>
      <c r="L1495" s="211" t="s">
        <v>5876</v>
      </c>
      <c r="AD1495" s="213"/>
    </row>
    <row r="1496" spans="1:30" s="211" customFormat="1" x14ac:dyDescent="0.25">
      <c r="A1496" s="211" t="s">
        <v>161</v>
      </c>
      <c r="B1496" s="211">
        <v>176</v>
      </c>
      <c r="C1496" s="211" t="s">
        <v>291</v>
      </c>
      <c r="D1496" s="211">
        <v>86780</v>
      </c>
      <c r="E1496" s="211">
        <v>1020</v>
      </c>
      <c r="F1496" s="211">
        <v>1122</v>
      </c>
      <c r="G1496" s="211">
        <v>1004</v>
      </c>
      <c r="I1496" s="211" t="s">
        <v>5840</v>
      </c>
      <c r="J1496" s="212" t="s">
        <v>841</v>
      </c>
      <c r="K1496" s="211" t="s">
        <v>353</v>
      </c>
      <c r="L1496" s="211" t="s">
        <v>5877</v>
      </c>
      <c r="AD1496" s="213"/>
    </row>
    <row r="1497" spans="1:30" s="211" customFormat="1" x14ac:dyDescent="0.25">
      <c r="A1497" s="211" t="s">
        <v>161</v>
      </c>
      <c r="B1497" s="211">
        <v>176</v>
      </c>
      <c r="C1497" s="211" t="s">
        <v>291</v>
      </c>
      <c r="D1497" s="211">
        <v>191910281</v>
      </c>
      <c r="E1497" s="211">
        <v>1020</v>
      </c>
      <c r="F1497" s="211">
        <v>1110</v>
      </c>
      <c r="G1497" s="211">
        <v>1004</v>
      </c>
      <c r="I1497" s="211" t="s">
        <v>4244</v>
      </c>
      <c r="J1497" s="212" t="s">
        <v>841</v>
      </c>
      <c r="K1497" s="211" t="s">
        <v>353</v>
      </c>
      <c r="L1497" s="211" t="s">
        <v>4251</v>
      </c>
      <c r="AD1497" s="213"/>
    </row>
    <row r="1498" spans="1:30" s="211" customFormat="1" x14ac:dyDescent="0.25">
      <c r="A1498" s="211" t="s">
        <v>161</v>
      </c>
      <c r="B1498" s="211">
        <v>176</v>
      </c>
      <c r="C1498" s="211" t="s">
        <v>291</v>
      </c>
      <c r="D1498" s="211">
        <v>191910284</v>
      </c>
      <c r="E1498" s="211">
        <v>1020</v>
      </c>
      <c r="F1498" s="211">
        <v>1110</v>
      </c>
      <c r="G1498" s="211">
        <v>1004</v>
      </c>
      <c r="I1498" s="211" t="s">
        <v>1108</v>
      </c>
      <c r="J1498" s="212" t="s">
        <v>841</v>
      </c>
      <c r="K1498" s="211" t="s">
        <v>355</v>
      </c>
      <c r="L1498" s="211" t="s">
        <v>2123</v>
      </c>
      <c r="AD1498" s="213"/>
    </row>
    <row r="1499" spans="1:30" s="211" customFormat="1" x14ac:dyDescent="0.25">
      <c r="A1499" s="211" t="s">
        <v>161</v>
      </c>
      <c r="B1499" s="211">
        <v>176</v>
      </c>
      <c r="C1499" s="211" t="s">
        <v>291</v>
      </c>
      <c r="D1499" s="211">
        <v>191934584</v>
      </c>
      <c r="E1499" s="211">
        <v>1060</v>
      </c>
      <c r="F1499" s="211">
        <v>1251</v>
      </c>
      <c r="G1499" s="211">
        <v>1004</v>
      </c>
      <c r="I1499" s="211" t="s">
        <v>5841</v>
      </c>
      <c r="J1499" s="212" t="s">
        <v>841</v>
      </c>
      <c r="K1499" s="211" t="s">
        <v>353</v>
      </c>
      <c r="L1499" s="211" t="s">
        <v>5878</v>
      </c>
      <c r="AD1499" s="213"/>
    </row>
    <row r="1500" spans="1:30" s="211" customFormat="1" x14ac:dyDescent="0.25">
      <c r="A1500" s="211" t="s">
        <v>161</v>
      </c>
      <c r="B1500" s="211">
        <v>176</v>
      </c>
      <c r="C1500" s="211" t="s">
        <v>291</v>
      </c>
      <c r="D1500" s="211">
        <v>191974415</v>
      </c>
      <c r="E1500" s="211">
        <v>1060</v>
      </c>
      <c r="F1500" s="211">
        <v>1220</v>
      </c>
      <c r="G1500" s="211">
        <v>1004</v>
      </c>
      <c r="I1500" s="211" t="s">
        <v>2885</v>
      </c>
      <c r="J1500" s="212" t="s">
        <v>841</v>
      </c>
      <c r="K1500" s="211" t="s">
        <v>842</v>
      </c>
      <c r="L1500" s="211" t="s">
        <v>3229</v>
      </c>
      <c r="AD1500" s="213"/>
    </row>
    <row r="1501" spans="1:30" s="211" customFormat="1" x14ac:dyDescent="0.25">
      <c r="A1501" s="211" t="s">
        <v>161</v>
      </c>
      <c r="B1501" s="211">
        <v>176</v>
      </c>
      <c r="C1501" s="211" t="s">
        <v>291</v>
      </c>
      <c r="D1501" s="211">
        <v>191986243</v>
      </c>
      <c r="E1501" s="211">
        <v>1060</v>
      </c>
      <c r="F1501" s="211">
        <v>1274</v>
      </c>
      <c r="G1501" s="211">
        <v>1004</v>
      </c>
      <c r="I1501" s="211" t="s">
        <v>2886</v>
      </c>
      <c r="J1501" s="212" t="s">
        <v>841</v>
      </c>
      <c r="K1501" s="211" t="s">
        <v>353</v>
      </c>
      <c r="L1501" s="211" t="s">
        <v>3090</v>
      </c>
      <c r="AD1501" s="213"/>
    </row>
    <row r="1502" spans="1:30" s="211" customFormat="1" x14ac:dyDescent="0.25">
      <c r="A1502" s="211" t="s">
        <v>161</v>
      </c>
      <c r="B1502" s="211">
        <v>176</v>
      </c>
      <c r="C1502" s="211" t="s">
        <v>291</v>
      </c>
      <c r="D1502" s="211">
        <v>191986693</v>
      </c>
      <c r="E1502" s="211">
        <v>1060</v>
      </c>
      <c r="F1502" s="211">
        <v>1274</v>
      </c>
      <c r="G1502" s="211">
        <v>1004</v>
      </c>
      <c r="I1502" s="211" t="s">
        <v>2887</v>
      </c>
      <c r="J1502" s="212" t="s">
        <v>841</v>
      </c>
      <c r="K1502" s="211" t="s">
        <v>353</v>
      </c>
      <c r="L1502" s="211" t="s">
        <v>3091</v>
      </c>
      <c r="AD1502" s="213"/>
    </row>
    <row r="1503" spans="1:30" s="211" customFormat="1" x14ac:dyDescent="0.25">
      <c r="A1503" s="211" t="s">
        <v>161</v>
      </c>
      <c r="B1503" s="211">
        <v>176</v>
      </c>
      <c r="C1503" s="211" t="s">
        <v>291</v>
      </c>
      <c r="D1503" s="211">
        <v>192004378</v>
      </c>
      <c r="E1503" s="211">
        <v>1020</v>
      </c>
      <c r="F1503" s="211">
        <v>1110</v>
      </c>
      <c r="G1503" s="211">
        <v>1004</v>
      </c>
      <c r="I1503" s="211" t="s">
        <v>4098</v>
      </c>
      <c r="J1503" s="212" t="s">
        <v>841</v>
      </c>
      <c r="K1503" s="211" t="s">
        <v>842</v>
      </c>
      <c r="L1503" s="211" t="s">
        <v>4108</v>
      </c>
      <c r="AD1503" s="213"/>
    </row>
    <row r="1504" spans="1:30" s="211" customFormat="1" x14ac:dyDescent="0.25">
      <c r="A1504" s="211" t="s">
        <v>161</v>
      </c>
      <c r="B1504" s="211">
        <v>176</v>
      </c>
      <c r="C1504" s="211" t="s">
        <v>291</v>
      </c>
      <c r="D1504" s="211">
        <v>192006317</v>
      </c>
      <c r="E1504" s="211">
        <v>1060</v>
      </c>
      <c r="F1504" s="211">
        <v>1242</v>
      </c>
      <c r="G1504" s="211">
        <v>1004</v>
      </c>
      <c r="I1504" s="211" t="s">
        <v>4174</v>
      </c>
      <c r="J1504" s="212" t="s">
        <v>841</v>
      </c>
      <c r="K1504" s="211" t="s">
        <v>842</v>
      </c>
      <c r="L1504" s="211" t="s">
        <v>4178</v>
      </c>
      <c r="AD1504" s="213"/>
    </row>
    <row r="1505" spans="1:30" s="211" customFormat="1" x14ac:dyDescent="0.25">
      <c r="A1505" s="211" t="s">
        <v>161</v>
      </c>
      <c r="B1505" s="211">
        <v>176</v>
      </c>
      <c r="C1505" s="211" t="s">
        <v>291</v>
      </c>
      <c r="D1505" s="211">
        <v>192014910</v>
      </c>
      <c r="E1505" s="211">
        <v>1060</v>
      </c>
      <c r="F1505" s="211">
        <v>1274</v>
      </c>
      <c r="G1505" s="211">
        <v>1004</v>
      </c>
      <c r="I1505" s="211" t="s">
        <v>5010</v>
      </c>
      <c r="J1505" s="212" t="s">
        <v>841</v>
      </c>
      <c r="K1505" s="211" t="s">
        <v>353</v>
      </c>
      <c r="L1505" s="211" t="s">
        <v>5028</v>
      </c>
      <c r="AD1505" s="213"/>
    </row>
    <row r="1506" spans="1:30" s="211" customFormat="1" x14ac:dyDescent="0.25">
      <c r="A1506" s="211" t="s">
        <v>161</v>
      </c>
      <c r="B1506" s="211">
        <v>176</v>
      </c>
      <c r="C1506" s="211" t="s">
        <v>291</v>
      </c>
      <c r="D1506" s="211">
        <v>192015245</v>
      </c>
      <c r="E1506" s="211">
        <v>1060</v>
      </c>
      <c r="F1506" s="211">
        <v>1271</v>
      </c>
      <c r="G1506" s="211">
        <v>1004</v>
      </c>
      <c r="I1506" s="211" t="s">
        <v>5741</v>
      </c>
      <c r="J1506" s="212" t="s">
        <v>841</v>
      </c>
      <c r="K1506" s="211" t="s">
        <v>353</v>
      </c>
      <c r="L1506" s="211" t="s">
        <v>5771</v>
      </c>
      <c r="AD1506" s="213"/>
    </row>
    <row r="1507" spans="1:30" s="211" customFormat="1" x14ac:dyDescent="0.25">
      <c r="A1507" s="211" t="s">
        <v>161</v>
      </c>
      <c r="B1507" s="211">
        <v>176</v>
      </c>
      <c r="C1507" s="211" t="s">
        <v>291</v>
      </c>
      <c r="D1507" s="211">
        <v>192025411</v>
      </c>
      <c r="E1507" s="211">
        <v>1060</v>
      </c>
      <c r="F1507" s="211">
        <v>1274</v>
      </c>
      <c r="G1507" s="211">
        <v>1004</v>
      </c>
      <c r="I1507" s="211" t="s">
        <v>5041</v>
      </c>
      <c r="J1507" s="212" t="s">
        <v>841</v>
      </c>
      <c r="K1507" s="211" t="s">
        <v>353</v>
      </c>
      <c r="L1507" s="211" t="s">
        <v>5066</v>
      </c>
      <c r="AD1507" s="213"/>
    </row>
    <row r="1508" spans="1:30" s="211" customFormat="1" x14ac:dyDescent="0.25">
      <c r="A1508" s="211" t="s">
        <v>161</v>
      </c>
      <c r="B1508" s="211">
        <v>176</v>
      </c>
      <c r="C1508" s="211" t="s">
        <v>291</v>
      </c>
      <c r="D1508" s="211">
        <v>192025412</v>
      </c>
      <c r="E1508" s="211">
        <v>1060</v>
      </c>
      <c r="F1508" s="211">
        <v>1274</v>
      </c>
      <c r="G1508" s="211">
        <v>1004</v>
      </c>
      <c r="I1508" s="211" t="s">
        <v>5042</v>
      </c>
      <c r="J1508" s="212" t="s">
        <v>841</v>
      </c>
      <c r="K1508" s="211" t="s">
        <v>353</v>
      </c>
      <c r="L1508" s="211" t="s">
        <v>5067</v>
      </c>
      <c r="AD1508" s="213"/>
    </row>
    <row r="1509" spans="1:30" s="211" customFormat="1" x14ac:dyDescent="0.25">
      <c r="A1509" s="211" t="s">
        <v>161</v>
      </c>
      <c r="B1509" s="211">
        <v>176</v>
      </c>
      <c r="C1509" s="211" t="s">
        <v>291</v>
      </c>
      <c r="D1509" s="211">
        <v>192025413</v>
      </c>
      <c r="E1509" s="211">
        <v>1060</v>
      </c>
      <c r="F1509" s="211">
        <v>1274</v>
      </c>
      <c r="G1509" s="211">
        <v>1004</v>
      </c>
      <c r="I1509" s="211" t="s">
        <v>5043</v>
      </c>
      <c r="J1509" s="212" t="s">
        <v>841</v>
      </c>
      <c r="K1509" s="211" t="s">
        <v>353</v>
      </c>
      <c r="L1509" s="211" t="s">
        <v>5068</v>
      </c>
      <c r="AD1509" s="213"/>
    </row>
    <row r="1510" spans="1:30" s="211" customFormat="1" x14ac:dyDescent="0.25">
      <c r="A1510" s="211" t="s">
        <v>161</v>
      </c>
      <c r="B1510" s="211">
        <v>176</v>
      </c>
      <c r="C1510" s="211" t="s">
        <v>291</v>
      </c>
      <c r="D1510" s="211">
        <v>192025414</v>
      </c>
      <c r="E1510" s="211">
        <v>1060</v>
      </c>
      <c r="F1510" s="211">
        <v>1274</v>
      </c>
      <c r="G1510" s="211">
        <v>1004</v>
      </c>
      <c r="I1510" s="211" t="s">
        <v>5044</v>
      </c>
      <c r="J1510" s="212" t="s">
        <v>841</v>
      </c>
      <c r="K1510" s="211" t="s">
        <v>353</v>
      </c>
      <c r="L1510" s="211" t="s">
        <v>5069</v>
      </c>
      <c r="AD1510" s="213"/>
    </row>
    <row r="1511" spans="1:30" s="211" customFormat="1" x14ac:dyDescent="0.25">
      <c r="A1511" s="211" t="s">
        <v>161</v>
      </c>
      <c r="B1511" s="211">
        <v>176</v>
      </c>
      <c r="C1511" s="211" t="s">
        <v>291</v>
      </c>
      <c r="D1511" s="211">
        <v>210225565</v>
      </c>
      <c r="E1511" s="211">
        <v>1060</v>
      </c>
      <c r="F1511" s="211">
        <v>1271</v>
      </c>
      <c r="G1511" s="211">
        <v>1004</v>
      </c>
      <c r="I1511" s="211" t="s">
        <v>2888</v>
      </c>
      <c r="J1511" s="212" t="s">
        <v>841</v>
      </c>
      <c r="K1511" s="211" t="s">
        <v>353</v>
      </c>
      <c r="L1511" s="211" t="s">
        <v>3092</v>
      </c>
      <c r="AD1511" s="213"/>
    </row>
    <row r="1512" spans="1:30" s="211" customFormat="1" x14ac:dyDescent="0.25">
      <c r="A1512" s="211" t="s">
        <v>161</v>
      </c>
      <c r="B1512" s="211">
        <v>176</v>
      </c>
      <c r="C1512" s="211" t="s">
        <v>291</v>
      </c>
      <c r="D1512" s="211">
        <v>210244375</v>
      </c>
      <c r="E1512" s="211">
        <v>1060</v>
      </c>
      <c r="F1512" s="211">
        <v>1274</v>
      </c>
      <c r="G1512" s="211">
        <v>1004</v>
      </c>
      <c r="I1512" s="211" t="s">
        <v>5914</v>
      </c>
      <c r="J1512" s="212" t="s">
        <v>841</v>
      </c>
      <c r="K1512" s="211" t="s">
        <v>353</v>
      </c>
      <c r="L1512" s="211" t="s">
        <v>5959</v>
      </c>
      <c r="AD1512" s="213"/>
    </row>
    <row r="1513" spans="1:30" s="211" customFormat="1" x14ac:dyDescent="0.25">
      <c r="A1513" s="211" t="s">
        <v>161</v>
      </c>
      <c r="B1513" s="211">
        <v>176</v>
      </c>
      <c r="C1513" s="211" t="s">
        <v>291</v>
      </c>
      <c r="D1513" s="211">
        <v>210244416</v>
      </c>
      <c r="E1513" s="211">
        <v>1060</v>
      </c>
      <c r="F1513" s="211">
        <v>1274</v>
      </c>
      <c r="G1513" s="211">
        <v>1004</v>
      </c>
      <c r="I1513" s="211" t="s">
        <v>3938</v>
      </c>
      <c r="J1513" s="212" t="s">
        <v>841</v>
      </c>
      <c r="K1513" s="211" t="s">
        <v>842</v>
      </c>
      <c r="L1513" s="211" t="s">
        <v>3944</v>
      </c>
      <c r="AD1513" s="213"/>
    </row>
    <row r="1514" spans="1:30" s="211" customFormat="1" x14ac:dyDescent="0.25">
      <c r="A1514" s="211" t="s">
        <v>161</v>
      </c>
      <c r="B1514" s="211">
        <v>176</v>
      </c>
      <c r="C1514" s="211" t="s">
        <v>291</v>
      </c>
      <c r="D1514" s="211">
        <v>210244454</v>
      </c>
      <c r="E1514" s="211">
        <v>1060</v>
      </c>
      <c r="F1514" s="211">
        <v>1274</v>
      </c>
      <c r="G1514" s="211">
        <v>1004</v>
      </c>
      <c r="I1514" s="211" t="s">
        <v>5915</v>
      </c>
      <c r="J1514" s="212" t="s">
        <v>841</v>
      </c>
      <c r="K1514" s="211" t="s">
        <v>353</v>
      </c>
      <c r="L1514" s="211" t="s">
        <v>5960</v>
      </c>
      <c r="AD1514" s="213"/>
    </row>
    <row r="1515" spans="1:30" s="211" customFormat="1" x14ac:dyDescent="0.25">
      <c r="A1515" s="211" t="s">
        <v>161</v>
      </c>
      <c r="B1515" s="211">
        <v>176</v>
      </c>
      <c r="C1515" s="211" t="s">
        <v>291</v>
      </c>
      <c r="D1515" s="211">
        <v>210244580</v>
      </c>
      <c r="E1515" s="211">
        <v>1060</v>
      </c>
      <c r="F1515" s="211">
        <v>1274</v>
      </c>
      <c r="G1515" s="211">
        <v>1004</v>
      </c>
      <c r="I1515" s="211" t="s">
        <v>5842</v>
      </c>
      <c r="J1515" s="212" t="s">
        <v>841</v>
      </c>
      <c r="K1515" s="211" t="s">
        <v>353</v>
      </c>
      <c r="L1515" s="211" t="s">
        <v>5879</v>
      </c>
      <c r="AD1515" s="213"/>
    </row>
    <row r="1516" spans="1:30" s="211" customFormat="1" x14ac:dyDescent="0.25">
      <c r="A1516" s="211" t="s">
        <v>161</v>
      </c>
      <c r="B1516" s="211">
        <v>176</v>
      </c>
      <c r="C1516" s="211" t="s">
        <v>291</v>
      </c>
      <c r="D1516" s="211">
        <v>210244741</v>
      </c>
      <c r="E1516" s="211">
        <v>1060</v>
      </c>
      <c r="F1516" s="211">
        <v>1274</v>
      </c>
      <c r="G1516" s="211">
        <v>1004</v>
      </c>
      <c r="I1516" s="211" t="s">
        <v>5916</v>
      </c>
      <c r="J1516" s="212" t="s">
        <v>841</v>
      </c>
      <c r="K1516" s="211" t="s">
        <v>353</v>
      </c>
      <c r="L1516" s="211" t="s">
        <v>5961</v>
      </c>
      <c r="AD1516" s="213"/>
    </row>
    <row r="1517" spans="1:30" s="211" customFormat="1" x14ac:dyDescent="0.25">
      <c r="A1517" s="211" t="s">
        <v>161</v>
      </c>
      <c r="B1517" s="211">
        <v>176</v>
      </c>
      <c r="C1517" s="211" t="s">
        <v>291</v>
      </c>
      <c r="D1517" s="211">
        <v>210244782</v>
      </c>
      <c r="E1517" s="211">
        <v>1060</v>
      </c>
      <c r="F1517" s="211">
        <v>1274</v>
      </c>
      <c r="G1517" s="211">
        <v>1004</v>
      </c>
      <c r="I1517" s="211" t="s">
        <v>5917</v>
      </c>
      <c r="J1517" s="212" t="s">
        <v>841</v>
      </c>
      <c r="K1517" s="211" t="s">
        <v>353</v>
      </c>
      <c r="L1517" s="211" t="s">
        <v>5962</v>
      </c>
      <c r="AD1517" s="213"/>
    </row>
    <row r="1518" spans="1:30" s="211" customFormat="1" x14ac:dyDescent="0.25">
      <c r="A1518" s="211" t="s">
        <v>161</v>
      </c>
      <c r="B1518" s="211">
        <v>176</v>
      </c>
      <c r="C1518" s="211" t="s">
        <v>291</v>
      </c>
      <c r="D1518" s="211">
        <v>210263278</v>
      </c>
      <c r="E1518" s="211">
        <v>1060</v>
      </c>
      <c r="F1518" s="211">
        <v>1220</v>
      </c>
      <c r="G1518" s="211">
        <v>1004</v>
      </c>
      <c r="I1518" s="211" t="s">
        <v>2889</v>
      </c>
      <c r="J1518" s="212" t="s">
        <v>841</v>
      </c>
      <c r="K1518" s="211" t="s">
        <v>353</v>
      </c>
      <c r="L1518" s="211" t="s">
        <v>3093</v>
      </c>
      <c r="AD1518" s="213"/>
    </row>
    <row r="1519" spans="1:30" s="211" customFormat="1" x14ac:dyDescent="0.25">
      <c r="A1519" s="211" t="s">
        <v>161</v>
      </c>
      <c r="B1519" s="211">
        <v>176</v>
      </c>
      <c r="C1519" s="211" t="s">
        <v>291</v>
      </c>
      <c r="D1519" s="211">
        <v>210296015</v>
      </c>
      <c r="E1519" s="211">
        <v>1060</v>
      </c>
      <c r="F1519" s="211">
        <v>1271</v>
      </c>
      <c r="G1519" s="211">
        <v>1003</v>
      </c>
      <c r="I1519" s="211" t="s">
        <v>2890</v>
      </c>
      <c r="J1519" s="212" t="s">
        <v>841</v>
      </c>
      <c r="K1519" s="211" t="s">
        <v>842</v>
      </c>
      <c r="L1519" s="211" t="s">
        <v>3230</v>
      </c>
      <c r="AD1519" s="213"/>
    </row>
    <row r="1520" spans="1:30" s="211" customFormat="1" x14ac:dyDescent="0.25">
      <c r="A1520" s="211" t="s">
        <v>161</v>
      </c>
      <c r="B1520" s="211">
        <v>176</v>
      </c>
      <c r="C1520" s="211" t="s">
        <v>291</v>
      </c>
      <c r="D1520" s="211">
        <v>210296156</v>
      </c>
      <c r="E1520" s="211">
        <v>1020</v>
      </c>
      <c r="F1520" s="211">
        <v>1110</v>
      </c>
      <c r="G1520" s="211">
        <v>1004</v>
      </c>
      <c r="I1520" s="211" t="s">
        <v>2891</v>
      </c>
      <c r="J1520" s="212" t="s">
        <v>841</v>
      </c>
      <c r="K1520" s="211" t="s">
        <v>353</v>
      </c>
      <c r="L1520" s="211" t="s">
        <v>3450</v>
      </c>
      <c r="AD1520" s="213"/>
    </row>
    <row r="1521" spans="1:30" s="211" customFormat="1" x14ac:dyDescent="0.25">
      <c r="A1521" s="211" t="s">
        <v>161</v>
      </c>
      <c r="B1521" s="211">
        <v>176</v>
      </c>
      <c r="C1521" s="211" t="s">
        <v>291</v>
      </c>
      <c r="D1521" s="211">
        <v>210296157</v>
      </c>
      <c r="E1521" s="211">
        <v>1020</v>
      </c>
      <c r="F1521" s="211">
        <v>1110</v>
      </c>
      <c r="G1521" s="211">
        <v>1004</v>
      </c>
      <c r="I1521" s="211" t="s">
        <v>2891</v>
      </c>
      <c r="J1521" s="212" t="s">
        <v>841</v>
      </c>
      <c r="K1521" s="211" t="s">
        <v>353</v>
      </c>
      <c r="L1521" s="211" t="s">
        <v>3094</v>
      </c>
      <c r="AD1521" s="213"/>
    </row>
    <row r="1522" spans="1:30" s="211" customFormat="1" x14ac:dyDescent="0.25">
      <c r="A1522" s="211" t="s">
        <v>161</v>
      </c>
      <c r="B1522" s="211">
        <v>177</v>
      </c>
      <c r="C1522" s="211" t="s">
        <v>292</v>
      </c>
      <c r="D1522" s="211">
        <v>192051677</v>
      </c>
      <c r="E1522" s="211">
        <v>1060</v>
      </c>
      <c r="G1522" s="211">
        <v>1004</v>
      </c>
      <c r="I1522" s="211" t="s">
        <v>6761</v>
      </c>
      <c r="J1522" s="212" t="s">
        <v>841</v>
      </c>
      <c r="K1522" s="211" t="s">
        <v>353</v>
      </c>
      <c r="L1522" s="211" t="s">
        <v>6811</v>
      </c>
      <c r="AD1522" s="213"/>
    </row>
    <row r="1523" spans="1:30" s="211" customFormat="1" x14ac:dyDescent="0.25">
      <c r="A1523" s="211" t="s">
        <v>161</v>
      </c>
      <c r="B1523" s="211">
        <v>177</v>
      </c>
      <c r="C1523" s="211" t="s">
        <v>292</v>
      </c>
      <c r="D1523" s="211">
        <v>192051678</v>
      </c>
      <c r="E1523" s="211">
        <v>1060</v>
      </c>
      <c r="G1523" s="211">
        <v>1004</v>
      </c>
      <c r="I1523" s="211" t="s">
        <v>6762</v>
      </c>
      <c r="J1523" s="212" t="s">
        <v>841</v>
      </c>
      <c r="K1523" s="211" t="s">
        <v>353</v>
      </c>
      <c r="L1523" s="211" t="s">
        <v>6812</v>
      </c>
      <c r="AD1523" s="213"/>
    </row>
    <row r="1524" spans="1:30" s="211" customFormat="1" x14ac:dyDescent="0.25">
      <c r="A1524" s="211" t="s">
        <v>161</v>
      </c>
      <c r="B1524" s="211">
        <v>177</v>
      </c>
      <c r="C1524" s="211" t="s">
        <v>292</v>
      </c>
      <c r="D1524" s="211">
        <v>210192812</v>
      </c>
      <c r="E1524" s="211">
        <v>1060</v>
      </c>
      <c r="F1524" s="211">
        <v>1242</v>
      </c>
      <c r="G1524" s="211">
        <v>1004</v>
      </c>
      <c r="I1524" s="211" t="s">
        <v>3567</v>
      </c>
      <c r="J1524" s="212" t="s">
        <v>841</v>
      </c>
      <c r="K1524" s="211" t="s">
        <v>353</v>
      </c>
      <c r="L1524" s="211" t="s">
        <v>3679</v>
      </c>
      <c r="AD1524" s="213"/>
    </row>
    <row r="1525" spans="1:30" s="211" customFormat="1" x14ac:dyDescent="0.25">
      <c r="A1525" s="211" t="s">
        <v>161</v>
      </c>
      <c r="B1525" s="211">
        <v>177</v>
      </c>
      <c r="C1525" s="211" t="s">
        <v>292</v>
      </c>
      <c r="D1525" s="211">
        <v>210198991</v>
      </c>
      <c r="E1525" s="211">
        <v>1060</v>
      </c>
      <c r="F1525" s="211">
        <v>1242</v>
      </c>
      <c r="G1525" s="211">
        <v>1004</v>
      </c>
      <c r="I1525" s="211" t="s">
        <v>3568</v>
      </c>
      <c r="J1525" s="212" t="s">
        <v>841</v>
      </c>
      <c r="K1525" s="211" t="s">
        <v>353</v>
      </c>
      <c r="L1525" s="211" t="s">
        <v>3680</v>
      </c>
      <c r="AD1525" s="213"/>
    </row>
    <row r="1526" spans="1:30" s="211" customFormat="1" x14ac:dyDescent="0.25">
      <c r="A1526" s="211" t="s">
        <v>161</v>
      </c>
      <c r="B1526" s="211">
        <v>177</v>
      </c>
      <c r="C1526" s="211" t="s">
        <v>292</v>
      </c>
      <c r="D1526" s="211">
        <v>210203024</v>
      </c>
      <c r="E1526" s="211">
        <v>1060</v>
      </c>
      <c r="F1526" s="211">
        <v>1274</v>
      </c>
      <c r="G1526" s="211">
        <v>1004</v>
      </c>
      <c r="I1526" s="211" t="s">
        <v>3569</v>
      </c>
      <c r="J1526" s="212" t="s">
        <v>841</v>
      </c>
      <c r="K1526" s="211" t="s">
        <v>353</v>
      </c>
      <c r="L1526" s="211" t="s">
        <v>3681</v>
      </c>
      <c r="AD1526" s="213"/>
    </row>
    <row r="1527" spans="1:30" s="211" customFormat="1" x14ac:dyDescent="0.25">
      <c r="A1527" s="211" t="s">
        <v>161</v>
      </c>
      <c r="B1527" s="211">
        <v>177</v>
      </c>
      <c r="C1527" s="211" t="s">
        <v>292</v>
      </c>
      <c r="D1527" s="211">
        <v>210204269</v>
      </c>
      <c r="E1527" s="211">
        <v>1060</v>
      </c>
      <c r="F1527" s="211">
        <v>1242</v>
      </c>
      <c r="G1527" s="211">
        <v>1004</v>
      </c>
      <c r="I1527" s="211" t="s">
        <v>3570</v>
      </c>
      <c r="J1527" s="212" t="s">
        <v>841</v>
      </c>
      <c r="K1527" s="211" t="s">
        <v>842</v>
      </c>
      <c r="L1527" s="211" t="s">
        <v>3713</v>
      </c>
      <c r="AD1527" s="213"/>
    </row>
    <row r="1528" spans="1:30" s="211" customFormat="1" x14ac:dyDescent="0.25">
      <c r="A1528" s="211" t="s">
        <v>161</v>
      </c>
      <c r="B1528" s="211">
        <v>177</v>
      </c>
      <c r="C1528" s="211" t="s">
        <v>292</v>
      </c>
      <c r="D1528" s="211">
        <v>210205573</v>
      </c>
      <c r="E1528" s="211">
        <v>1060</v>
      </c>
      <c r="F1528" s="211">
        <v>1242</v>
      </c>
      <c r="G1528" s="211">
        <v>1004</v>
      </c>
      <c r="I1528" s="211" t="s">
        <v>3571</v>
      </c>
      <c r="J1528" s="212" t="s">
        <v>841</v>
      </c>
      <c r="K1528" s="211" t="s">
        <v>842</v>
      </c>
      <c r="L1528" s="211" t="s">
        <v>3714</v>
      </c>
      <c r="AD1528" s="213"/>
    </row>
    <row r="1529" spans="1:30" s="211" customFormat="1" x14ac:dyDescent="0.25">
      <c r="A1529" s="211" t="s">
        <v>161</v>
      </c>
      <c r="B1529" s="211">
        <v>177</v>
      </c>
      <c r="C1529" s="211" t="s">
        <v>292</v>
      </c>
      <c r="D1529" s="211">
        <v>210213754</v>
      </c>
      <c r="E1529" s="211">
        <v>1060</v>
      </c>
      <c r="F1529" s="211">
        <v>1252</v>
      </c>
      <c r="G1529" s="211">
        <v>1004</v>
      </c>
      <c r="I1529" s="211" t="s">
        <v>3572</v>
      </c>
      <c r="J1529" s="212" t="s">
        <v>841</v>
      </c>
      <c r="K1529" s="211" t="s">
        <v>842</v>
      </c>
      <c r="L1529" s="211" t="s">
        <v>3715</v>
      </c>
      <c r="AD1529" s="213"/>
    </row>
    <row r="1530" spans="1:30" s="211" customFormat="1" x14ac:dyDescent="0.25">
      <c r="A1530" s="211" t="s">
        <v>161</v>
      </c>
      <c r="B1530" s="211">
        <v>177</v>
      </c>
      <c r="C1530" s="211" t="s">
        <v>292</v>
      </c>
      <c r="D1530" s="211">
        <v>210226844</v>
      </c>
      <c r="E1530" s="211">
        <v>1060</v>
      </c>
      <c r="F1530" s="211">
        <v>1271</v>
      </c>
      <c r="G1530" s="211">
        <v>1004</v>
      </c>
      <c r="I1530" s="211" t="s">
        <v>3573</v>
      </c>
      <c r="J1530" s="212" t="s">
        <v>841</v>
      </c>
      <c r="K1530" s="211" t="s">
        <v>353</v>
      </c>
      <c r="L1530" s="211" t="s">
        <v>3682</v>
      </c>
      <c r="AD1530" s="213"/>
    </row>
    <row r="1531" spans="1:30" s="211" customFormat="1" x14ac:dyDescent="0.25">
      <c r="A1531" s="211" t="s">
        <v>161</v>
      </c>
      <c r="B1531" s="211">
        <v>177</v>
      </c>
      <c r="C1531" s="211" t="s">
        <v>292</v>
      </c>
      <c r="D1531" s="211">
        <v>210231132</v>
      </c>
      <c r="E1531" s="211">
        <v>1060</v>
      </c>
      <c r="F1531" s="211">
        <v>1274</v>
      </c>
      <c r="G1531" s="211">
        <v>1004</v>
      </c>
      <c r="I1531" s="211" t="s">
        <v>3960</v>
      </c>
      <c r="J1531" s="212" t="s">
        <v>841</v>
      </c>
      <c r="K1531" s="211" t="s">
        <v>353</v>
      </c>
      <c r="L1531" s="211" t="s">
        <v>3976</v>
      </c>
      <c r="AD1531" s="213"/>
    </row>
    <row r="1532" spans="1:30" s="211" customFormat="1" x14ac:dyDescent="0.25">
      <c r="A1532" s="211" t="s">
        <v>161</v>
      </c>
      <c r="B1532" s="211">
        <v>177</v>
      </c>
      <c r="C1532" s="211" t="s">
        <v>292</v>
      </c>
      <c r="D1532" s="211">
        <v>210231168</v>
      </c>
      <c r="E1532" s="211">
        <v>1060</v>
      </c>
      <c r="F1532" s="211">
        <v>1274</v>
      </c>
      <c r="G1532" s="211">
        <v>1004</v>
      </c>
      <c r="I1532" s="211" t="s">
        <v>3574</v>
      </c>
      <c r="J1532" s="212" t="s">
        <v>841</v>
      </c>
      <c r="K1532" s="211" t="s">
        <v>353</v>
      </c>
      <c r="L1532" s="211" t="s">
        <v>3683</v>
      </c>
      <c r="AD1532" s="213"/>
    </row>
    <row r="1533" spans="1:30" s="211" customFormat="1" x14ac:dyDescent="0.25">
      <c r="A1533" s="211" t="s">
        <v>161</v>
      </c>
      <c r="B1533" s="211">
        <v>177</v>
      </c>
      <c r="C1533" s="211" t="s">
        <v>292</v>
      </c>
      <c r="D1533" s="211">
        <v>210261578</v>
      </c>
      <c r="E1533" s="211">
        <v>1040</v>
      </c>
      <c r="F1533" s="211">
        <v>1122</v>
      </c>
      <c r="G1533" s="211">
        <v>1003</v>
      </c>
      <c r="I1533" s="211" t="s">
        <v>1109</v>
      </c>
      <c r="J1533" s="212" t="s">
        <v>841</v>
      </c>
      <c r="K1533" s="211" t="s">
        <v>355</v>
      </c>
      <c r="L1533" s="211" t="s">
        <v>2132</v>
      </c>
      <c r="AD1533" s="213"/>
    </row>
    <row r="1534" spans="1:30" s="211" customFormat="1" x14ac:dyDescent="0.25">
      <c r="A1534" s="211" t="s">
        <v>161</v>
      </c>
      <c r="B1534" s="211">
        <v>177</v>
      </c>
      <c r="C1534" s="211" t="s">
        <v>292</v>
      </c>
      <c r="D1534" s="211">
        <v>210261579</v>
      </c>
      <c r="E1534" s="211">
        <v>1020</v>
      </c>
      <c r="F1534" s="211">
        <v>1122</v>
      </c>
      <c r="G1534" s="211">
        <v>1003</v>
      </c>
      <c r="I1534" s="211" t="s">
        <v>1109</v>
      </c>
      <c r="J1534" s="212" t="s">
        <v>841</v>
      </c>
      <c r="K1534" s="211" t="s">
        <v>355</v>
      </c>
      <c r="L1534" s="211" t="s">
        <v>2133</v>
      </c>
      <c r="AD1534" s="213"/>
    </row>
    <row r="1535" spans="1:30" s="211" customFormat="1" x14ac:dyDescent="0.25">
      <c r="A1535" s="211" t="s">
        <v>161</v>
      </c>
      <c r="B1535" s="211">
        <v>177</v>
      </c>
      <c r="C1535" s="211" t="s">
        <v>292</v>
      </c>
      <c r="D1535" s="211">
        <v>210280333</v>
      </c>
      <c r="E1535" s="211">
        <v>1060</v>
      </c>
      <c r="F1535" s="211">
        <v>1271</v>
      </c>
      <c r="G1535" s="211">
        <v>1004</v>
      </c>
      <c r="I1535" s="211" t="s">
        <v>5392</v>
      </c>
      <c r="J1535" s="212" t="s">
        <v>841</v>
      </c>
      <c r="K1535" s="211" t="s">
        <v>353</v>
      </c>
      <c r="L1535" s="211" t="s">
        <v>5420</v>
      </c>
      <c r="AD1535" s="213"/>
    </row>
    <row r="1536" spans="1:30" s="211" customFormat="1" x14ac:dyDescent="0.25">
      <c r="A1536" s="211" t="s">
        <v>161</v>
      </c>
      <c r="B1536" s="211">
        <v>177</v>
      </c>
      <c r="C1536" s="211" t="s">
        <v>292</v>
      </c>
      <c r="D1536" s="211">
        <v>210295296</v>
      </c>
      <c r="E1536" s="211">
        <v>1060</v>
      </c>
      <c r="F1536" s="211">
        <v>1274</v>
      </c>
      <c r="G1536" s="211">
        <v>1004</v>
      </c>
      <c r="I1536" s="211" t="s">
        <v>3575</v>
      </c>
      <c r="J1536" s="212" t="s">
        <v>841</v>
      </c>
      <c r="K1536" s="211" t="s">
        <v>353</v>
      </c>
      <c r="L1536" s="211" t="s">
        <v>3684</v>
      </c>
      <c r="AD1536" s="213"/>
    </row>
    <row r="1537" spans="1:30" s="211" customFormat="1" x14ac:dyDescent="0.25">
      <c r="A1537" s="211" t="s">
        <v>161</v>
      </c>
      <c r="B1537" s="211">
        <v>177</v>
      </c>
      <c r="C1537" s="211" t="s">
        <v>292</v>
      </c>
      <c r="D1537" s="211">
        <v>210295844</v>
      </c>
      <c r="E1537" s="211">
        <v>1060</v>
      </c>
      <c r="F1537" s="211">
        <v>1274</v>
      </c>
      <c r="G1537" s="211">
        <v>1004</v>
      </c>
      <c r="I1537" s="211" t="s">
        <v>3576</v>
      </c>
      <c r="J1537" s="212" t="s">
        <v>841</v>
      </c>
      <c r="K1537" s="211" t="s">
        <v>353</v>
      </c>
      <c r="L1537" s="211" t="s">
        <v>3685</v>
      </c>
      <c r="AD1537" s="213"/>
    </row>
    <row r="1538" spans="1:30" s="211" customFormat="1" x14ac:dyDescent="0.25">
      <c r="A1538" s="211" t="s">
        <v>161</v>
      </c>
      <c r="B1538" s="211">
        <v>178</v>
      </c>
      <c r="C1538" s="211" t="s">
        <v>293</v>
      </c>
      <c r="D1538" s="211">
        <v>191902217</v>
      </c>
      <c r="E1538" s="211">
        <v>1060</v>
      </c>
      <c r="F1538" s="211">
        <v>1242</v>
      </c>
      <c r="G1538" s="211">
        <v>1004</v>
      </c>
      <c r="I1538" s="211" t="s">
        <v>4409</v>
      </c>
      <c r="J1538" s="212" t="s">
        <v>841</v>
      </c>
      <c r="K1538" s="211" t="s">
        <v>353</v>
      </c>
      <c r="L1538" s="211" t="s">
        <v>4420</v>
      </c>
      <c r="AD1538" s="213"/>
    </row>
    <row r="1539" spans="1:30" s="211" customFormat="1" x14ac:dyDescent="0.25">
      <c r="A1539" s="211" t="s">
        <v>161</v>
      </c>
      <c r="B1539" s="211">
        <v>178</v>
      </c>
      <c r="C1539" s="211" t="s">
        <v>293</v>
      </c>
      <c r="D1539" s="211">
        <v>191954687</v>
      </c>
      <c r="E1539" s="211">
        <v>1080</v>
      </c>
      <c r="F1539" s="211">
        <v>1242</v>
      </c>
      <c r="G1539" s="211">
        <v>1004</v>
      </c>
      <c r="I1539" s="211" t="s">
        <v>2744</v>
      </c>
      <c r="J1539" s="212" t="s">
        <v>841</v>
      </c>
      <c r="K1539" s="211" t="s">
        <v>842</v>
      </c>
      <c r="L1539" s="211" t="s">
        <v>2404</v>
      </c>
      <c r="AD1539" s="213"/>
    </row>
    <row r="1540" spans="1:30" s="211" customFormat="1" x14ac:dyDescent="0.25">
      <c r="A1540" s="211" t="s">
        <v>161</v>
      </c>
      <c r="B1540" s="211">
        <v>178</v>
      </c>
      <c r="C1540" s="211" t="s">
        <v>293</v>
      </c>
      <c r="D1540" s="211">
        <v>191966157</v>
      </c>
      <c r="E1540" s="211">
        <v>1060</v>
      </c>
      <c r="F1540" s="211">
        <v>1242</v>
      </c>
      <c r="G1540" s="211">
        <v>1004</v>
      </c>
      <c r="I1540" s="211" t="s">
        <v>5273</v>
      </c>
      <c r="J1540" s="212" t="s">
        <v>841</v>
      </c>
      <c r="K1540" s="211" t="s">
        <v>353</v>
      </c>
      <c r="L1540" s="211" t="s">
        <v>5291</v>
      </c>
      <c r="AD1540" s="213"/>
    </row>
    <row r="1541" spans="1:30" s="211" customFormat="1" x14ac:dyDescent="0.25">
      <c r="A1541" s="211" t="s">
        <v>161</v>
      </c>
      <c r="B1541" s="211">
        <v>178</v>
      </c>
      <c r="C1541" s="211" t="s">
        <v>293</v>
      </c>
      <c r="D1541" s="211">
        <v>191980191</v>
      </c>
      <c r="E1541" s="211">
        <v>1060</v>
      </c>
      <c r="F1541" s="211">
        <v>1274</v>
      </c>
      <c r="G1541" s="211">
        <v>1004</v>
      </c>
      <c r="I1541" s="211" t="s">
        <v>4543</v>
      </c>
      <c r="J1541" s="212" t="s">
        <v>841</v>
      </c>
      <c r="K1541" s="211" t="s">
        <v>842</v>
      </c>
      <c r="L1541" s="211" t="s">
        <v>4556</v>
      </c>
      <c r="AD1541" s="213"/>
    </row>
    <row r="1542" spans="1:30" s="211" customFormat="1" x14ac:dyDescent="0.25">
      <c r="A1542" s="211" t="s">
        <v>161</v>
      </c>
      <c r="B1542" s="211">
        <v>178</v>
      </c>
      <c r="C1542" s="211" t="s">
        <v>293</v>
      </c>
      <c r="D1542" s="211">
        <v>191984685</v>
      </c>
      <c r="E1542" s="211">
        <v>1020</v>
      </c>
      <c r="F1542" s="211">
        <v>1122</v>
      </c>
      <c r="G1542" s="211">
        <v>1003</v>
      </c>
      <c r="I1542" s="211" t="s">
        <v>6886</v>
      </c>
      <c r="J1542" s="212" t="s">
        <v>841</v>
      </c>
      <c r="K1542" s="211" t="s">
        <v>842</v>
      </c>
      <c r="L1542" s="211" t="s">
        <v>6950</v>
      </c>
      <c r="AD1542" s="213"/>
    </row>
    <row r="1543" spans="1:30" s="211" customFormat="1" x14ac:dyDescent="0.25">
      <c r="A1543" s="211" t="s">
        <v>161</v>
      </c>
      <c r="B1543" s="211">
        <v>178</v>
      </c>
      <c r="C1543" s="211" t="s">
        <v>293</v>
      </c>
      <c r="D1543" s="211">
        <v>192048402</v>
      </c>
      <c r="E1543" s="211">
        <v>1060</v>
      </c>
      <c r="F1543" s="211">
        <v>1251</v>
      </c>
      <c r="G1543" s="211">
        <v>1004</v>
      </c>
      <c r="I1543" s="211" t="s">
        <v>6366</v>
      </c>
      <c r="J1543" s="212" t="s">
        <v>841</v>
      </c>
      <c r="K1543" s="211" t="s">
        <v>842</v>
      </c>
      <c r="L1543" s="211" t="s">
        <v>6403</v>
      </c>
      <c r="AD1543" s="213"/>
    </row>
    <row r="1544" spans="1:30" s="211" customFormat="1" x14ac:dyDescent="0.25">
      <c r="A1544" s="211" t="s">
        <v>161</v>
      </c>
      <c r="B1544" s="211">
        <v>178</v>
      </c>
      <c r="C1544" s="211" t="s">
        <v>293</v>
      </c>
      <c r="D1544" s="211">
        <v>210250340</v>
      </c>
      <c r="E1544" s="211">
        <v>1060</v>
      </c>
      <c r="F1544" s="211">
        <v>1274</v>
      </c>
      <c r="G1544" s="211">
        <v>1004</v>
      </c>
      <c r="I1544" s="211" t="s">
        <v>2723</v>
      </c>
      <c r="J1544" s="212" t="s">
        <v>841</v>
      </c>
      <c r="K1544" s="211" t="s">
        <v>353</v>
      </c>
      <c r="L1544" s="211" t="s">
        <v>2734</v>
      </c>
      <c r="AD1544" s="213"/>
    </row>
    <row r="1545" spans="1:30" s="211" customFormat="1" x14ac:dyDescent="0.25">
      <c r="A1545" s="211" t="s">
        <v>161</v>
      </c>
      <c r="B1545" s="211">
        <v>180</v>
      </c>
      <c r="C1545" s="211" t="s">
        <v>294</v>
      </c>
      <c r="D1545" s="211">
        <v>191951369</v>
      </c>
      <c r="E1545" s="211">
        <v>1060</v>
      </c>
      <c r="F1545" s="211">
        <v>1274</v>
      </c>
      <c r="G1545" s="211">
        <v>1004</v>
      </c>
      <c r="I1545" s="211" t="s">
        <v>3772</v>
      </c>
      <c r="J1545" s="212" t="s">
        <v>841</v>
      </c>
      <c r="K1545" s="211" t="s">
        <v>353</v>
      </c>
      <c r="L1545" s="211" t="s">
        <v>3824</v>
      </c>
      <c r="AD1545" s="213"/>
    </row>
    <row r="1546" spans="1:30" s="211" customFormat="1" x14ac:dyDescent="0.25">
      <c r="A1546" s="211" t="s">
        <v>161</v>
      </c>
      <c r="B1546" s="211">
        <v>180</v>
      </c>
      <c r="C1546" s="211" t="s">
        <v>294</v>
      </c>
      <c r="D1546" s="211">
        <v>191992606</v>
      </c>
      <c r="E1546" s="211">
        <v>1020</v>
      </c>
      <c r="F1546" s="211">
        <v>1110</v>
      </c>
      <c r="G1546" s="211">
        <v>1004</v>
      </c>
      <c r="I1546" s="211" t="s">
        <v>4032</v>
      </c>
      <c r="J1546" s="212" t="s">
        <v>841</v>
      </c>
      <c r="K1546" s="211" t="s">
        <v>355</v>
      </c>
      <c r="L1546" s="211" t="s">
        <v>5510</v>
      </c>
      <c r="AD1546" s="213"/>
    </row>
    <row r="1547" spans="1:30" s="211" customFormat="1" x14ac:dyDescent="0.25">
      <c r="A1547" s="211" t="s">
        <v>161</v>
      </c>
      <c r="B1547" s="211">
        <v>180</v>
      </c>
      <c r="C1547" s="211" t="s">
        <v>294</v>
      </c>
      <c r="D1547" s="211">
        <v>191993160</v>
      </c>
      <c r="E1547" s="211">
        <v>1020</v>
      </c>
      <c r="F1547" s="211">
        <v>1110</v>
      </c>
      <c r="G1547" s="211">
        <v>1004</v>
      </c>
      <c r="I1547" s="211" t="s">
        <v>4033</v>
      </c>
      <c r="J1547" s="212" t="s">
        <v>841</v>
      </c>
      <c r="K1547" s="211" t="s">
        <v>355</v>
      </c>
      <c r="L1547" s="211" t="s">
        <v>5511</v>
      </c>
      <c r="AD1547" s="213"/>
    </row>
    <row r="1548" spans="1:30" s="211" customFormat="1" x14ac:dyDescent="0.25">
      <c r="A1548" s="211" t="s">
        <v>161</v>
      </c>
      <c r="B1548" s="211">
        <v>180</v>
      </c>
      <c r="C1548" s="211" t="s">
        <v>294</v>
      </c>
      <c r="D1548" s="211">
        <v>192036750</v>
      </c>
      <c r="E1548" s="211">
        <v>1060</v>
      </c>
      <c r="F1548" s="211">
        <v>1274</v>
      </c>
      <c r="G1548" s="211">
        <v>1004</v>
      </c>
      <c r="I1548" s="211" t="s">
        <v>5641</v>
      </c>
      <c r="J1548" s="212" t="s">
        <v>841</v>
      </c>
      <c r="K1548" s="211" t="s">
        <v>353</v>
      </c>
      <c r="L1548" s="211" t="s">
        <v>5656</v>
      </c>
      <c r="AD1548" s="213"/>
    </row>
    <row r="1549" spans="1:30" s="211" customFormat="1" x14ac:dyDescent="0.25">
      <c r="A1549" s="211" t="s">
        <v>161</v>
      </c>
      <c r="B1549" s="211">
        <v>180</v>
      </c>
      <c r="C1549" s="211" t="s">
        <v>294</v>
      </c>
      <c r="D1549" s="211">
        <v>192037243</v>
      </c>
      <c r="E1549" s="211">
        <v>1060</v>
      </c>
      <c r="G1549" s="211">
        <v>1004</v>
      </c>
      <c r="I1549" s="211" t="s">
        <v>5642</v>
      </c>
      <c r="J1549" s="212" t="s">
        <v>841</v>
      </c>
      <c r="K1549" s="211" t="s">
        <v>353</v>
      </c>
      <c r="L1549" s="211" t="s">
        <v>5657</v>
      </c>
      <c r="AD1549" s="213"/>
    </row>
    <row r="1550" spans="1:30" s="211" customFormat="1" x14ac:dyDescent="0.25">
      <c r="A1550" s="211" t="s">
        <v>161</v>
      </c>
      <c r="B1550" s="211">
        <v>180</v>
      </c>
      <c r="C1550" s="211" t="s">
        <v>294</v>
      </c>
      <c r="D1550" s="211">
        <v>192042194</v>
      </c>
      <c r="E1550" s="211">
        <v>1020</v>
      </c>
      <c r="F1550" s="211">
        <v>1110</v>
      </c>
      <c r="G1550" s="211">
        <v>1004</v>
      </c>
      <c r="I1550" s="211" t="s">
        <v>5843</v>
      </c>
      <c r="J1550" s="212" t="s">
        <v>841</v>
      </c>
      <c r="K1550" s="211" t="s">
        <v>353</v>
      </c>
      <c r="L1550" s="211" t="s">
        <v>5880</v>
      </c>
      <c r="AD1550" s="213"/>
    </row>
    <row r="1551" spans="1:30" s="211" customFormat="1" x14ac:dyDescent="0.25">
      <c r="A1551" s="211" t="s">
        <v>161</v>
      </c>
      <c r="B1551" s="211">
        <v>180</v>
      </c>
      <c r="C1551" s="211" t="s">
        <v>294</v>
      </c>
      <c r="D1551" s="211">
        <v>210298567</v>
      </c>
      <c r="E1551" s="211">
        <v>1020</v>
      </c>
      <c r="F1551" s="211">
        <v>1110</v>
      </c>
      <c r="G1551" s="211">
        <v>1004</v>
      </c>
      <c r="I1551" s="211" t="s">
        <v>5092</v>
      </c>
      <c r="J1551" s="212" t="s">
        <v>841</v>
      </c>
      <c r="K1551" s="211" t="s">
        <v>355</v>
      </c>
      <c r="L1551" s="211" t="s">
        <v>5103</v>
      </c>
      <c r="AD1551" s="213"/>
    </row>
    <row r="1552" spans="1:30" s="211" customFormat="1" x14ac:dyDescent="0.25">
      <c r="A1552" s="211" t="s">
        <v>161</v>
      </c>
      <c r="B1552" s="211">
        <v>180</v>
      </c>
      <c r="C1552" s="211" t="s">
        <v>294</v>
      </c>
      <c r="D1552" s="211">
        <v>210298568</v>
      </c>
      <c r="E1552" s="211">
        <v>1020</v>
      </c>
      <c r="F1552" s="211">
        <v>1110</v>
      </c>
      <c r="G1552" s="211">
        <v>1004</v>
      </c>
      <c r="I1552" s="211" t="s">
        <v>5093</v>
      </c>
      <c r="J1552" s="212" t="s">
        <v>841</v>
      </c>
      <c r="K1552" s="211" t="s">
        <v>355</v>
      </c>
      <c r="L1552" s="211" t="s">
        <v>5103</v>
      </c>
      <c r="AD1552" s="213"/>
    </row>
    <row r="1553" spans="1:30" s="211" customFormat="1" x14ac:dyDescent="0.25">
      <c r="A1553" s="211" t="s">
        <v>161</v>
      </c>
      <c r="B1553" s="211">
        <v>181</v>
      </c>
      <c r="C1553" s="211" t="s">
        <v>295</v>
      </c>
      <c r="D1553" s="211">
        <v>192046626</v>
      </c>
      <c r="E1553" s="211">
        <v>1060</v>
      </c>
      <c r="F1553" s="211">
        <v>1274</v>
      </c>
      <c r="G1553" s="211">
        <v>1004</v>
      </c>
      <c r="I1553" s="211" t="s">
        <v>6142</v>
      </c>
      <c r="J1553" s="212" t="s">
        <v>841</v>
      </c>
      <c r="K1553" s="211" t="s">
        <v>353</v>
      </c>
      <c r="L1553" s="211" t="s">
        <v>6166</v>
      </c>
      <c r="AD1553" s="213"/>
    </row>
    <row r="1554" spans="1:30" s="211" customFormat="1" x14ac:dyDescent="0.25">
      <c r="A1554" s="211" t="s">
        <v>161</v>
      </c>
      <c r="B1554" s="211">
        <v>181</v>
      </c>
      <c r="C1554" s="211" t="s">
        <v>295</v>
      </c>
      <c r="D1554" s="211">
        <v>210248255</v>
      </c>
      <c r="E1554" s="211">
        <v>1060</v>
      </c>
      <c r="F1554" s="211">
        <v>1274</v>
      </c>
      <c r="G1554" s="211">
        <v>1004</v>
      </c>
      <c r="I1554" s="211" t="s">
        <v>6597</v>
      </c>
      <c r="J1554" s="212" t="s">
        <v>841</v>
      </c>
      <c r="K1554" s="211" t="s">
        <v>353</v>
      </c>
      <c r="L1554" s="211" t="s">
        <v>6694</v>
      </c>
      <c r="AD1554" s="213"/>
    </row>
    <row r="1555" spans="1:30" s="211" customFormat="1" x14ac:dyDescent="0.25">
      <c r="A1555" s="211" t="s">
        <v>161</v>
      </c>
      <c r="B1555" s="211">
        <v>182</v>
      </c>
      <c r="C1555" s="211" t="s">
        <v>296</v>
      </c>
      <c r="D1555" s="211">
        <v>192049689</v>
      </c>
      <c r="E1555" s="211">
        <v>1020</v>
      </c>
      <c r="F1555" s="211">
        <v>1110</v>
      </c>
      <c r="G1555" s="211">
        <v>1003</v>
      </c>
      <c r="I1555" s="211" t="s">
        <v>6434</v>
      </c>
      <c r="J1555" s="212" t="s">
        <v>841</v>
      </c>
      <c r="K1555" s="211" t="s">
        <v>355</v>
      </c>
      <c r="L1555" s="211" t="s">
        <v>6480</v>
      </c>
      <c r="AD1555" s="213"/>
    </row>
    <row r="1556" spans="1:30" s="211" customFormat="1" x14ac:dyDescent="0.25">
      <c r="A1556" s="211" t="s">
        <v>161</v>
      </c>
      <c r="B1556" s="211">
        <v>191</v>
      </c>
      <c r="C1556" s="211" t="s">
        <v>297</v>
      </c>
      <c r="D1556" s="211">
        <v>91453</v>
      </c>
      <c r="E1556" s="211">
        <v>1020</v>
      </c>
      <c r="F1556" s="211">
        <v>1110</v>
      </c>
      <c r="G1556" s="211">
        <v>1004</v>
      </c>
      <c r="I1556" s="211" t="s">
        <v>2892</v>
      </c>
      <c r="J1556" s="212" t="s">
        <v>841</v>
      </c>
      <c r="K1556" s="211" t="s">
        <v>353</v>
      </c>
      <c r="L1556" s="211" t="s">
        <v>3095</v>
      </c>
      <c r="AD1556" s="213"/>
    </row>
    <row r="1557" spans="1:30" s="211" customFormat="1" x14ac:dyDescent="0.25">
      <c r="A1557" s="211" t="s">
        <v>161</v>
      </c>
      <c r="B1557" s="211">
        <v>191</v>
      </c>
      <c r="C1557" s="211" t="s">
        <v>297</v>
      </c>
      <c r="D1557" s="211">
        <v>91477</v>
      </c>
      <c r="E1557" s="211">
        <v>1020</v>
      </c>
      <c r="F1557" s="211">
        <v>1110</v>
      </c>
      <c r="G1557" s="211">
        <v>1004</v>
      </c>
      <c r="I1557" s="211" t="s">
        <v>4125</v>
      </c>
      <c r="J1557" s="212" t="s">
        <v>841</v>
      </c>
      <c r="K1557" s="211" t="s">
        <v>355</v>
      </c>
      <c r="L1557" s="211" t="s">
        <v>4140</v>
      </c>
      <c r="AD1557" s="213"/>
    </row>
    <row r="1558" spans="1:30" s="211" customFormat="1" x14ac:dyDescent="0.25">
      <c r="A1558" s="211" t="s">
        <v>161</v>
      </c>
      <c r="B1558" s="211">
        <v>191</v>
      </c>
      <c r="C1558" s="211" t="s">
        <v>297</v>
      </c>
      <c r="D1558" s="211">
        <v>91485</v>
      </c>
      <c r="E1558" s="211">
        <v>1020</v>
      </c>
      <c r="F1558" s="211">
        <v>1110</v>
      </c>
      <c r="G1558" s="211">
        <v>1004</v>
      </c>
      <c r="I1558" s="211" t="s">
        <v>4126</v>
      </c>
      <c r="J1558" s="212" t="s">
        <v>841</v>
      </c>
      <c r="K1558" s="211" t="s">
        <v>355</v>
      </c>
      <c r="L1558" s="211" t="s">
        <v>4141</v>
      </c>
      <c r="AD1558" s="213"/>
    </row>
    <row r="1559" spans="1:30" s="211" customFormat="1" x14ac:dyDescent="0.25">
      <c r="A1559" s="211" t="s">
        <v>161</v>
      </c>
      <c r="B1559" s="211">
        <v>191</v>
      </c>
      <c r="C1559" s="211" t="s">
        <v>297</v>
      </c>
      <c r="D1559" s="211">
        <v>91490</v>
      </c>
      <c r="E1559" s="211">
        <v>1020</v>
      </c>
      <c r="F1559" s="211">
        <v>1110</v>
      </c>
      <c r="G1559" s="211">
        <v>1004</v>
      </c>
      <c r="I1559" s="211" t="s">
        <v>4127</v>
      </c>
      <c r="J1559" s="212" t="s">
        <v>841</v>
      </c>
      <c r="K1559" s="211" t="s">
        <v>355</v>
      </c>
      <c r="L1559" s="211" t="s">
        <v>4142</v>
      </c>
      <c r="AD1559" s="213"/>
    </row>
    <row r="1560" spans="1:30" s="211" customFormat="1" x14ac:dyDescent="0.25">
      <c r="A1560" s="211" t="s">
        <v>161</v>
      </c>
      <c r="B1560" s="211">
        <v>191</v>
      </c>
      <c r="C1560" s="211" t="s">
        <v>297</v>
      </c>
      <c r="D1560" s="211">
        <v>91492</v>
      </c>
      <c r="E1560" s="211">
        <v>1020</v>
      </c>
      <c r="F1560" s="211">
        <v>1110</v>
      </c>
      <c r="G1560" s="211">
        <v>1004</v>
      </c>
      <c r="I1560" s="211" t="s">
        <v>4128</v>
      </c>
      <c r="J1560" s="212" t="s">
        <v>841</v>
      </c>
      <c r="K1560" s="211" t="s">
        <v>355</v>
      </c>
      <c r="L1560" s="211" t="s">
        <v>4143</v>
      </c>
      <c r="AD1560" s="213"/>
    </row>
    <row r="1561" spans="1:30" s="211" customFormat="1" x14ac:dyDescent="0.25">
      <c r="A1561" s="211" t="s">
        <v>161</v>
      </c>
      <c r="B1561" s="211">
        <v>191</v>
      </c>
      <c r="C1561" s="211" t="s">
        <v>297</v>
      </c>
      <c r="D1561" s="211">
        <v>91605</v>
      </c>
      <c r="E1561" s="211">
        <v>1030</v>
      </c>
      <c r="F1561" s="211">
        <v>1110</v>
      </c>
      <c r="G1561" s="211">
        <v>1004</v>
      </c>
      <c r="I1561" s="211" t="s">
        <v>2893</v>
      </c>
      <c r="J1561" s="212" t="s">
        <v>841</v>
      </c>
      <c r="K1561" s="211" t="s">
        <v>353</v>
      </c>
      <c r="L1561" s="211" t="s">
        <v>3096</v>
      </c>
      <c r="AD1561" s="213"/>
    </row>
    <row r="1562" spans="1:30" s="211" customFormat="1" x14ac:dyDescent="0.25">
      <c r="A1562" s="211" t="s">
        <v>161</v>
      </c>
      <c r="B1562" s="211">
        <v>191</v>
      </c>
      <c r="C1562" s="211" t="s">
        <v>297</v>
      </c>
      <c r="D1562" s="211">
        <v>92068</v>
      </c>
      <c r="E1562" s="211">
        <v>1030</v>
      </c>
      <c r="F1562" s="211">
        <v>1110</v>
      </c>
      <c r="G1562" s="211">
        <v>1004</v>
      </c>
      <c r="I1562" s="211" t="s">
        <v>6367</v>
      </c>
      <c r="J1562" s="212" t="s">
        <v>841</v>
      </c>
      <c r="K1562" s="211" t="s">
        <v>355</v>
      </c>
      <c r="L1562" s="211" t="s">
        <v>6387</v>
      </c>
      <c r="AD1562" s="213"/>
    </row>
    <row r="1563" spans="1:30" s="211" customFormat="1" x14ac:dyDescent="0.25">
      <c r="A1563" s="211" t="s">
        <v>161</v>
      </c>
      <c r="B1563" s="211">
        <v>191</v>
      </c>
      <c r="C1563" s="211" t="s">
        <v>297</v>
      </c>
      <c r="D1563" s="211">
        <v>92072</v>
      </c>
      <c r="E1563" s="211">
        <v>1040</v>
      </c>
      <c r="F1563" s="211">
        <v>1212</v>
      </c>
      <c r="G1563" s="211">
        <v>1004</v>
      </c>
      <c r="I1563" s="211" t="s">
        <v>2894</v>
      </c>
      <c r="J1563" s="212" t="s">
        <v>841</v>
      </c>
      <c r="K1563" s="211" t="s">
        <v>353</v>
      </c>
      <c r="L1563" s="211" t="s">
        <v>3097</v>
      </c>
      <c r="AD1563" s="213"/>
    </row>
    <row r="1564" spans="1:30" s="211" customFormat="1" x14ac:dyDescent="0.25">
      <c r="A1564" s="211" t="s">
        <v>161</v>
      </c>
      <c r="B1564" s="211">
        <v>191</v>
      </c>
      <c r="C1564" s="211" t="s">
        <v>297</v>
      </c>
      <c r="D1564" s="211">
        <v>92384</v>
      </c>
      <c r="E1564" s="211">
        <v>1060</v>
      </c>
      <c r="F1564" s="211">
        <v>1230</v>
      </c>
      <c r="G1564" s="211">
        <v>1004</v>
      </c>
      <c r="I1564" s="211" t="s">
        <v>4354</v>
      </c>
      <c r="J1564" s="212" t="s">
        <v>841</v>
      </c>
      <c r="K1564" s="211" t="s">
        <v>842</v>
      </c>
      <c r="L1564" s="211" t="s">
        <v>4149</v>
      </c>
      <c r="AD1564" s="213"/>
    </row>
    <row r="1565" spans="1:30" s="211" customFormat="1" x14ac:dyDescent="0.25">
      <c r="A1565" s="211" t="s">
        <v>161</v>
      </c>
      <c r="B1565" s="211">
        <v>191</v>
      </c>
      <c r="C1565" s="211" t="s">
        <v>297</v>
      </c>
      <c r="D1565" s="211">
        <v>93184</v>
      </c>
      <c r="E1565" s="211">
        <v>1020</v>
      </c>
      <c r="F1565" s="211">
        <v>1122</v>
      </c>
      <c r="G1565" s="211">
        <v>1004</v>
      </c>
      <c r="I1565" s="211" t="s">
        <v>6368</v>
      </c>
      <c r="J1565" s="212" t="s">
        <v>841</v>
      </c>
      <c r="K1565" s="211" t="s">
        <v>355</v>
      </c>
      <c r="L1565" s="211" t="s">
        <v>6388</v>
      </c>
      <c r="AD1565" s="213"/>
    </row>
    <row r="1566" spans="1:30" s="211" customFormat="1" x14ac:dyDescent="0.25">
      <c r="A1566" s="211" t="s">
        <v>161</v>
      </c>
      <c r="B1566" s="211">
        <v>191</v>
      </c>
      <c r="C1566" s="211" t="s">
        <v>297</v>
      </c>
      <c r="D1566" s="211">
        <v>93185</v>
      </c>
      <c r="E1566" s="211">
        <v>1020</v>
      </c>
      <c r="F1566" s="211">
        <v>1122</v>
      </c>
      <c r="G1566" s="211">
        <v>1004</v>
      </c>
      <c r="I1566" s="211" t="s">
        <v>6369</v>
      </c>
      <c r="J1566" s="212" t="s">
        <v>841</v>
      </c>
      <c r="K1566" s="211" t="s">
        <v>355</v>
      </c>
      <c r="L1566" s="211" t="s">
        <v>6389</v>
      </c>
      <c r="AD1566" s="213"/>
    </row>
    <row r="1567" spans="1:30" s="211" customFormat="1" x14ac:dyDescent="0.25">
      <c r="A1567" s="211" t="s">
        <v>161</v>
      </c>
      <c r="B1567" s="211">
        <v>191</v>
      </c>
      <c r="C1567" s="211" t="s">
        <v>297</v>
      </c>
      <c r="D1567" s="211">
        <v>93428</v>
      </c>
      <c r="E1567" s="211">
        <v>1020</v>
      </c>
      <c r="F1567" s="211">
        <v>1121</v>
      </c>
      <c r="G1567" s="211">
        <v>1004</v>
      </c>
      <c r="I1567" s="211" t="s">
        <v>2895</v>
      </c>
      <c r="J1567" s="212" t="s">
        <v>841</v>
      </c>
      <c r="K1567" s="211" t="s">
        <v>353</v>
      </c>
      <c r="L1567" s="211" t="s">
        <v>3098</v>
      </c>
      <c r="AD1567" s="213"/>
    </row>
    <row r="1568" spans="1:30" s="211" customFormat="1" x14ac:dyDescent="0.25">
      <c r="A1568" s="211" t="s">
        <v>161</v>
      </c>
      <c r="B1568" s="211">
        <v>191</v>
      </c>
      <c r="C1568" s="211" t="s">
        <v>297</v>
      </c>
      <c r="D1568" s="211">
        <v>93789</v>
      </c>
      <c r="E1568" s="211">
        <v>1020</v>
      </c>
      <c r="F1568" s="211">
        <v>1110</v>
      </c>
      <c r="G1568" s="211">
        <v>1004</v>
      </c>
      <c r="I1568" s="211" t="s">
        <v>5918</v>
      </c>
      <c r="J1568" s="212" t="s">
        <v>841</v>
      </c>
      <c r="K1568" s="211" t="s">
        <v>355</v>
      </c>
      <c r="L1568" s="211" t="s">
        <v>5941</v>
      </c>
      <c r="AD1568" s="213"/>
    </row>
    <row r="1569" spans="1:30" s="211" customFormat="1" x14ac:dyDescent="0.25">
      <c r="A1569" s="211" t="s">
        <v>161</v>
      </c>
      <c r="B1569" s="211">
        <v>191</v>
      </c>
      <c r="C1569" s="211" t="s">
        <v>297</v>
      </c>
      <c r="D1569" s="211">
        <v>2307105</v>
      </c>
      <c r="E1569" s="211">
        <v>1040</v>
      </c>
      <c r="F1569" s="211">
        <v>1130</v>
      </c>
      <c r="G1569" s="211">
        <v>1004</v>
      </c>
      <c r="I1569" s="211" t="s">
        <v>2896</v>
      </c>
      <c r="J1569" s="212" t="s">
        <v>841</v>
      </c>
      <c r="K1569" s="211" t="s">
        <v>353</v>
      </c>
      <c r="L1569" s="211" t="s">
        <v>3099</v>
      </c>
      <c r="AD1569" s="213"/>
    </row>
    <row r="1570" spans="1:30" s="211" customFormat="1" x14ac:dyDescent="0.25">
      <c r="A1570" s="211" t="s">
        <v>161</v>
      </c>
      <c r="B1570" s="211">
        <v>191</v>
      </c>
      <c r="C1570" s="211" t="s">
        <v>297</v>
      </c>
      <c r="D1570" s="211">
        <v>2307626</v>
      </c>
      <c r="E1570" s="211">
        <v>1060</v>
      </c>
      <c r="F1570" s="211">
        <v>1251</v>
      </c>
      <c r="G1570" s="211">
        <v>1004</v>
      </c>
      <c r="I1570" s="211" t="s">
        <v>2897</v>
      </c>
      <c r="J1570" s="212" t="s">
        <v>841</v>
      </c>
      <c r="K1570" s="211" t="s">
        <v>353</v>
      </c>
      <c r="L1570" s="211" t="s">
        <v>3100</v>
      </c>
      <c r="AD1570" s="213"/>
    </row>
    <row r="1571" spans="1:30" s="211" customFormat="1" x14ac:dyDescent="0.25">
      <c r="A1571" s="211" t="s">
        <v>161</v>
      </c>
      <c r="B1571" s="211">
        <v>191</v>
      </c>
      <c r="C1571" s="211" t="s">
        <v>297</v>
      </c>
      <c r="D1571" s="211">
        <v>3116486</v>
      </c>
      <c r="E1571" s="211">
        <v>1040</v>
      </c>
      <c r="G1571" s="211">
        <v>1004</v>
      </c>
      <c r="I1571" s="211" t="s">
        <v>2898</v>
      </c>
      <c r="J1571" s="212" t="s">
        <v>841</v>
      </c>
      <c r="K1571" s="211" t="s">
        <v>842</v>
      </c>
      <c r="L1571" s="211" t="s">
        <v>3231</v>
      </c>
      <c r="AD1571" s="213"/>
    </row>
    <row r="1572" spans="1:30" s="211" customFormat="1" x14ac:dyDescent="0.25">
      <c r="A1572" s="211" t="s">
        <v>161</v>
      </c>
      <c r="B1572" s="211">
        <v>191</v>
      </c>
      <c r="C1572" s="211" t="s">
        <v>297</v>
      </c>
      <c r="D1572" s="211">
        <v>191952603</v>
      </c>
      <c r="E1572" s="211">
        <v>1060</v>
      </c>
      <c r="F1572" s="211">
        <v>1274</v>
      </c>
      <c r="G1572" s="211">
        <v>1004</v>
      </c>
      <c r="I1572" s="211" t="s">
        <v>6022</v>
      </c>
      <c r="J1572" s="212" t="s">
        <v>841</v>
      </c>
      <c r="K1572" s="211" t="s">
        <v>353</v>
      </c>
      <c r="L1572" s="211" t="s">
        <v>6059</v>
      </c>
      <c r="AD1572" s="213"/>
    </row>
    <row r="1573" spans="1:30" s="211" customFormat="1" x14ac:dyDescent="0.25">
      <c r="A1573" s="211" t="s">
        <v>161</v>
      </c>
      <c r="B1573" s="211">
        <v>191</v>
      </c>
      <c r="C1573" s="211" t="s">
        <v>297</v>
      </c>
      <c r="D1573" s="211">
        <v>191966602</v>
      </c>
      <c r="E1573" s="211">
        <v>1060</v>
      </c>
      <c r="F1573" s="211">
        <v>1274</v>
      </c>
      <c r="G1573" s="211">
        <v>1004</v>
      </c>
      <c r="I1573" s="211" t="s">
        <v>6763</v>
      </c>
      <c r="J1573" s="212" t="s">
        <v>841</v>
      </c>
      <c r="K1573" s="211" t="s">
        <v>353</v>
      </c>
      <c r="L1573" s="211" t="s">
        <v>6813</v>
      </c>
      <c r="AD1573" s="213"/>
    </row>
    <row r="1574" spans="1:30" s="211" customFormat="1" x14ac:dyDescent="0.25">
      <c r="A1574" s="211" t="s">
        <v>161</v>
      </c>
      <c r="B1574" s="211">
        <v>191</v>
      </c>
      <c r="C1574" s="211" t="s">
        <v>297</v>
      </c>
      <c r="D1574" s="211">
        <v>191967687</v>
      </c>
      <c r="E1574" s="211">
        <v>1020</v>
      </c>
      <c r="F1574" s="211">
        <v>1122</v>
      </c>
      <c r="G1574" s="211">
        <v>1003</v>
      </c>
      <c r="I1574" s="211" t="s">
        <v>6090</v>
      </c>
      <c r="J1574" s="212" t="s">
        <v>841</v>
      </c>
      <c r="K1574" s="211" t="s">
        <v>353</v>
      </c>
      <c r="L1574" s="211" t="s">
        <v>6122</v>
      </c>
      <c r="AD1574" s="213"/>
    </row>
    <row r="1575" spans="1:30" s="211" customFormat="1" x14ac:dyDescent="0.25">
      <c r="A1575" s="211" t="s">
        <v>161</v>
      </c>
      <c r="B1575" s="211">
        <v>191</v>
      </c>
      <c r="C1575" s="211" t="s">
        <v>297</v>
      </c>
      <c r="D1575" s="211">
        <v>191968334</v>
      </c>
      <c r="E1575" s="211">
        <v>1030</v>
      </c>
      <c r="F1575" s="211">
        <v>1122</v>
      </c>
      <c r="G1575" s="211">
        <v>1003</v>
      </c>
      <c r="I1575" s="211" t="s">
        <v>6023</v>
      </c>
      <c r="J1575" s="212" t="s">
        <v>841</v>
      </c>
      <c r="K1575" s="211" t="s">
        <v>353</v>
      </c>
      <c r="L1575" s="211" t="s">
        <v>6060</v>
      </c>
      <c r="AD1575" s="213"/>
    </row>
    <row r="1576" spans="1:30" s="211" customFormat="1" x14ac:dyDescent="0.25">
      <c r="A1576" s="211" t="s">
        <v>161</v>
      </c>
      <c r="B1576" s="211">
        <v>191</v>
      </c>
      <c r="C1576" s="211" t="s">
        <v>297</v>
      </c>
      <c r="D1576" s="211">
        <v>191969982</v>
      </c>
      <c r="E1576" s="211">
        <v>1020</v>
      </c>
      <c r="F1576" s="211">
        <v>1122</v>
      </c>
      <c r="G1576" s="211">
        <v>1004</v>
      </c>
      <c r="I1576" s="211" t="s">
        <v>2899</v>
      </c>
      <c r="J1576" s="212" t="s">
        <v>841</v>
      </c>
      <c r="K1576" s="211" t="s">
        <v>842</v>
      </c>
      <c r="L1576" s="211" t="s">
        <v>3232</v>
      </c>
      <c r="AD1576" s="213"/>
    </row>
    <row r="1577" spans="1:30" s="211" customFormat="1" x14ac:dyDescent="0.25">
      <c r="A1577" s="211" t="s">
        <v>161</v>
      </c>
      <c r="B1577" s="211">
        <v>191</v>
      </c>
      <c r="C1577" s="211" t="s">
        <v>297</v>
      </c>
      <c r="D1577" s="211">
        <v>191971721</v>
      </c>
      <c r="E1577" s="211">
        <v>1030</v>
      </c>
      <c r="F1577" s="211">
        <v>1122</v>
      </c>
      <c r="G1577" s="211">
        <v>1003</v>
      </c>
      <c r="I1577" s="211" t="s">
        <v>6023</v>
      </c>
      <c r="J1577" s="212" t="s">
        <v>841</v>
      </c>
      <c r="K1577" s="211" t="s">
        <v>353</v>
      </c>
      <c r="L1577" s="211" t="s">
        <v>6061</v>
      </c>
      <c r="AD1577" s="213"/>
    </row>
    <row r="1578" spans="1:30" s="211" customFormat="1" x14ac:dyDescent="0.25">
      <c r="A1578" s="211" t="s">
        <v>161</v>
      </c>
      <c r="B1578" s="211">
        <v>191</v>
      </c>
      <c r="C1578" s="211" t="s">
        <v>297</v>
      </c>
      <c r="D1578" s="211">
        <v>191971722</v>
      </c>
      <c r="E1578" s="211">
        <v>1040</v>
      </c>
      <c r="F1578" s="211">
        <v>1230</v>
      </c>
      <c r="G1578" s="211">
        <v>1003</v>
      </c>
      <c r="I1578" s="211" t="s">
        <v>6023</v>
      </c>
      <c r="J1578" s="212" t="s">
        <v>841</v>
      </c>
      <c r="K1578" s="211" t="s">
        <v>353</v>
      </c>
      <c r="L1578" s="211" t="s">
        <v>6062</v>
      </c>
      <c r="AD1578" s="213"/>
    </row>
    <row r="1579" spans="1:30" s="211" customFormat="1" x14ac:dyDescent="0.25">
      <c r="A1579" s="211" t="s">
        <v>161</v>
      </c>
      <c r="B1579" s="211">
        <v>191</v>
      </c>
      <c r="C1579" s="211" t="s">
        <v>297</v>
      </c>
      <c r="D1579" s="211">
        <v>191978440</v>
      </c>
      <c r="E1579" s="211">
        <v>1020</v>
      </c>
      <c r="F1579" s="211">
        <v>1121</v>
      </c>
      <c r="G1579" s="211">
        <v>1004</v>
      </c>
      <c r="I1579" s="211" t="s">
        <v>5136</v>
      </c>
      <c r="J1579" s="212" t="s">
        <v>841</v>
      </c>
      <c r="K1579" s="211" t="s">
        <v>353</v>
      </c>
      <c r="L1579" s="211" t="s">
        <v>5161</v>
      </c>
      <c r="AD1579" s="213"/>
    </row>
    <row r="1580" spans="1:30" s="211" customFormat="1" x14ac:dyDescent="0.25">
      <c r="A1580" s="211" t="s">
        <v>161</v>
      </c>
      <c r="B1580" s="211">
        <v>191</v>
      </c>
      <c r="C1580" s="211" t="s">
        <v>297</v>
      </c>
      <c r="D1580" s="211">
        <v>191982131</v>
      </c>
      <c r="E1580" s="211">
        <v>1060</v>
      </c>
      <c r="F1580" s="211">
        <v>1274</v>
      </c>
      <c r="G1580" s="211">
        <v>1004</v>
      </c>
      <c r="I1580" s="211" t="s">
        <v>2900</v>
      </c>
      <c r="J1580" s="212" t="s">
        <v>841</v>
      </c>
      <c r="K1580" s="211" t="s">
        <v>353</v>
      </c>
      <c r="L1580" s="211" t="s">
        <v>3101</v>
      </c>
      <c r="AD1580" s="213"/>
    </row>
    <row r="1581" spans="1:30" s="211" customFormat="1" x14ac:dyDescent="0.25">
      <c r="A1581" s="211" t="s">
        <v>161</v>
      </c>
      <c r="B1581" s="211">
        <v>191</v>
      </c>
      <c r="C1581" s="211" t="s">
        <v>297</v>
      </c>
      <c r="D1581" s="211">
        <v>191987979</v>
      </c>
      <c r="E1581" s="211">
        <v>1030</v>
      </c>
      <c r="F1581" s="211">
        <v>1122</v>
      </c>
      <c r="G1581" s="211">
        <v>1004</v>
      </c>
      <c r="I1581" s="211" t="s">
        <v>5742</v>
      </c>
      <c r="J1581" s="212" t="s">
        <v>841</v>
      </c>
      <c r="K1581" s="211" t="s">
        <v>353</v>
      </c>
      <c r="L1581" s="211" t="s">
        <v>5772</v>
      </c>
      <c r="AD1581" s="213"/>
    </row>
    <row r="1582" spans="1:30" s="211" customFormat="1" x14ac:dyDescent="0.25">
      <c r="A1582" s="211" t="s">
        <v>161</v>
      </c>
      <c r="B1582" s="211">
        <v>191</v>
      </c>
      <c r="C1582" s="211" t="s">
        <v>297</v>
      </c>
      <c r="D1582" s="211">
        <v>191993312</v>
      </c>
      <c r="E1582" s="211">
        <v>1020</v>
      </c>
      <c r="F1582" s="211">
        <v>1110</v>
      </c>
      <c r="G1582" s="211">
        <v>1003</v>
      </c>
      <c r="I1582" s="211" t="s">
        <v>6764</v>
      </c>
      <c r="J1582" s="212" t="s">
        <v>841</v>
      </c>
      <c r="K1582" s="211" t="s">
        <v>353</v>
      </c>
      <c r="L1582" s="211" t="s">
        <v>6814</v>
      </c>
      <c r="AD1582" s="213"/>
    </row>
    <row r="1583" spans="1:30" s="211" customFormat="1" x14ac:dyDescent="0.25">
      <c r="A1583" s="211" t="s">
        <v>161</v>
      </c>
      <c r="B1583" s="211">
        <v>191</v>
      </c>
      <c r="C1583" s="211" t="s">
        <v>297</v>
      </c>
      <c r="D1583" s="211">
        <v>191999082</v>
      </c>
      <c r="E1583" s="211">
        <v>1060</v>
      </c>
      <c r="F1583" s="211">
        <v>1251</v>
      </c>
      <c r="G1583" s="211">
        <v>1004</v>
      </c>
      <c r="I1583" s="211" t="s">
        <v>3878</v>
      </c>
      <c r="J1583" s="212" t="s">
        <v>841</v>
      </c>
      <c r="K1583" s="211" t="s">
        <v>353</v>
      </c>
      <c r="L1583" s="211" t="s">
        <v>3888</v>
      </c>
      <c r="AD1583" s="213"/>
    </row>
    <row r="1584" spans="1:30" s="211" customFormat="1" x14ac:dyDescent="0.25">
      <c r="A1584" s="211" t="s">
        <v>161</v>
      </c>
      <c r="B1584" s="211">
        <v>191</v>
      </c>
      <c r="C1584" s="211" t="s">
        <v>297</v>
      </c>
      <c r="D1584" s="211">
        <v>191999431</v>
      </c>
      <c r="E1584" s="211">
        <v>1060</v>
      </c>
      <c r="F1584" s="211">
        <v>1274</v>
      </c>
      <c r="G1584" s="211">
        <v>1004</v>
      </c>
      <c r="I1584" s="211" t="s">
        <v>5045</v>
      </c>
      <c r="J1584" s="212" t="s">
        <v>841</v>
      </c>
      <c r="K1584" s="211" t="s">
        <v>353</v>
      </c>
      <c r="L1584" s="211" t="s">
        <v>5070</v>
      </c>
      <c r="AD1584" s="213"/>
    </row>
    <row r="1585" spans="1:30" s="211" customFormat="1" x14ac:dyDescent="0.25">
      <c r="A1585" s="211" t="s">
        <v>161</v>
      </c>
      <c r="B1585" s="211">
        <v>191</v>
      </c>
      <c r="C1585" s="211" t="s">
        <v>297</v>
      </c>
      <c r="D1585" s="211">
        <v>191999993</v>
      </c>
      <c r="E1585" s="211">
        <v>1060</v>
      </c>
      <c r="F1585" s="211">
        <v>1263</v>
      </c>
      <c r="G1585" s="211">
        <v>1004</v>
      </c>
      <c r="I1585" s="211" t="s">
        <v>3879</v>
      </c>
      <c r="J1585" s="212" t="s">
        <v>841</v>
      </c>
      <c r="K1585" s="211" t="s">
        <v>353</v>
      </c>
      <c r="L1585" s="211" t="s">
        <v>3889</v>
      </c>
      <c r="AD1585" s="213"/>
    </row>
    <row r="1586" spans="1:30" s="211" customFormat="1" x14ac:dyDescent="0.25">
      <c r="A1586" s="211" t="s">
        <v>161</v>
      </c>
      <c r="B1586" s="211">
        <v>191</v>
      </c>
      <c r="C1586" s="211" t="s">
        <v>297</v>
      </c>
      <c r="D1586" s="211">
        <v>192000032</v>
      </c>
      <c r="E1586" s="211">
        <v>1060</v>
      </c>
      <c r="F1586" s="211">
        <v>1274</v>
      </c>
      <c r="G1586" s="211">
        <v>1004</v>
      </c>
      <c r="I1586" s="211" t="s">
        <v>3880</v>
      </c>
      <c r="J1586" s="212" t="s">
        <v>841</v>
      </c>
      <c r="K1586" s="211" t="s">
        <v>353</v>
      </c>
      <c r="L1586" s="211" t="s">
        <v>3890</v>
      </c>
      <c r="AD1586" s="213"/>
    </row>
    <row r="1587" spans="1:30" s="211" customFormat="1" x14ac:dyDescent="0.25">
      <c r="A1587" s="211" t="s">
        <v>161</v>
      </c>
      <c r="B1587" s="211">
        <v>191</v>
      </c>
      <c r="C1587" s="211" t="s">
        <v>297</v>
      </c>
      <c r="D1587" s="211">
        <v>192000034</v>
      </c>
      <c r="E1587" s="211">
        <v>1060</v>
      </c>
      <c r="F1587" s="211">
        <v>1274</v>
      </c>
      <c r="G1587" s="211">
        <v>1004</v>
      </c>
      <c r="I1587" s="211" t="s">
        <v>3881</v>
      </c>
      <c r="J1587" s="212" t="s">
        <v>841</v>
      </c>
      <c r="K1587" s="211" t="s">
        <v>353</v>
      </c>
      <c r="L1587" s="211" t="s">
        <v>3891</v>
      </c>
      <c r="AD1587" s="213"/>
    </row>
    <row r="1588" spans="1:30" s="211" customFormat="1" x14ac:dyDescent="0.25">
      <c r="A1588" s="211" t="s">
        <v>161</v>
      </c>
      <c r="B1588" s="211">
        <v>191</v>
      </c>
      <c r="C1588" s="211" t="s">
        <v>297</v>
      </c>
      <c r="D1588" s="211">
        <v>192000715</v>
      </c>
      <c r="E1588" s="211">
        <v>1020</v>
      </c>
      <c r="F1588" s="211">
        <v>1122</v>
      </c>
      <c r="G1588" s="211">
        <v>1003</v>
      </c>
      <c r="I1588" s="211" t="s">
        <v>6370</v>
      </c>
      <c r="J1588" s="212" t="s">
        <v>841</v>
      </c>
      <c r="K1588" s="211" t="s">
        <v>353</v>
      </c>
      <c r="L1588" s="211" t="s">
        <v>6399</v>
      </c>
      <c r="AD1588" s="213"/>
    </row>
    <row r="1589" spans="1:30" s="211" customFormat="1" x14ac:dyDescent="0.25">
      <c r="A1589" s="211" t="s">
        <v>161</v>
      </c>
      <c r="B1589" s="211">
        <v>191</v>
      </c>
      <c r="C1589" s="211" t="s">
        <v>297</v>
      </c>
      <c r="D1589" s="211">
        <v>192000716</v>
      </c>
      <c r="E1589" s="211">
        <v>1040</v>
      </c>
      <c r="F1589" s="211">
        <v>1274</v>
      </c>
      <c r="G1589" s="211">
        <v>1003</v>
      </c>
      <c r="I1589" s="211" t="s">
        <v>6887</v>
      </c>
      <c r="J1589" s="212" t="s">
        <v>841</v>
      </c>
      <c r="K1589" s="211" t="s">
        <v>842</v>
      </c>
      <c r="L1589" s="211" t="s">
        <v>6951</v>
      </c>
      <c r="AD1589" s="213"/>
    </row>
    <row r="1590" spans="1:30" s="211" customFormat="1" x14ac:dyDescent="0.25">
      <c r="A1590" s="211" t="s">
        <v>161</v>
      </c>
      <c r="B1590" s="211">
        <v>191</v>
      </c>
      <c r="C1590" s="211" t="s">
        <v>297</v>
      </c>
      <c r="D1590" s="211">
        <v>192001463</v>
      </c>
      <c r="E1590" s="211">
        <v>1060</v>
      </c>
      <c r="F1590" s="211">
        <v>1274</v>
      </c>
      <c r="G1590" s="211">
        <v>1004</v>
      </c>
      <c r="I1590" s="211" t="s">
        <v>3913</v>
      </c>
      <c r="J1590" s="212" t="s">
        <v>841</v>
      </c>
      <c r="K1590" s="211" t="s">
        <v>353</v>
      </c>
      <c r="L1590" s="211" t="s">
        <v>3924</v>
      </c>
      <c r="AD1590" s="213"/>
    </row>
    <row r="1591" spans="1:30" s="211" customFormat="1" x14ac:dyDescent="0.25">
      <c r="A1591" s="211" t="s">
        <v>161</v>
      </c>
      <c r="B1591" s="211">
        <v>191</v>
      </c>
      <c r="C1591" s="211" t="s">
        <v>297</v>
      </c>
      <c r="D1591" s="211">
        <v>192001465</v>
      </c>
      <c r="E1591" s="211">
        <v>1060</v>
      </c>
      <c r="F1591" s="211">
        <v>1274</v>
      </c>
      <c r="G1591" s="211">
        <v>1004</v>
      </c>
      <c r="I1591" s="211" t="s">
        <v>3914</v>
      </c>
      <c r="J1591" s="212" t="s">
        <v>841</v>
      </c>
      <c r="K1591" s="211" t="s">
        <v>842</v>
      </c>
      <c r="L1591" s="211" t="s">
        <v>3932</v>
      </c>
      <c r="AD1591" s="213"/>
    </row>
    <row r="1592" spans="1:30" s="211" customFormat="1" x14ac:dyDescent="0.25">
      <c r="A1592" s="211" t="s">
        <v>161</v>
      </c>
      <c r="B1592" s="211">
        <v>191</v>
      </c>
      <c r="C1592" s="211" t="s">
        <v>297</v>
      </c>
      <c r="D1592" s="211">
        <v>192004807</v>
      </c>
      <c r="E1592" s="211">
        <v>1060</v>
      </c>
      <c r="F1592" s="211">
        <v>1274</v>
      </c>
      <c r="G1592" s="211">
        <v>1004</v>
      </c>
      <c r="I1592" s="211" t="s">
        <v>4129</v>
      </c>
      <c r="J1592" s="212" t="s">
        <v>841</v>
      </c>
      <c r="K1592" s="211" t="s">
        <v>842</v>
      </c>
      <c r="L1592" s="211" t="s">
        <v>4150</v>
      </c>
      <c r="AD1592" s="213"/>
    </row>
    <row r="1593" spans="1:30" s="211" customFormat="1" x14ac:dyDescent="0.25">
      <c r="A1593" s="211" t="s">
        <v>161</v>
      </c>
      <c r="B1593" s="211">
        <v>191</v>
      </c>
      <c r="C1593" s="211" t="s">
        <v>297</v>
      </c>
      <c r="D1593" s="211">
        <v>192020490</v>
      </c>
      <c r="E1593" s="211">
        <v>1060</v>
      </c>
      <c r="F1593" s="211">
        <v>1220</v>
      </c>
      <c r="G1593" s="211">
        <v>1004</v>
      </c>
      <c r="I1593" s="211" t="s">
        <v>4771</v>
      </c>
      <c r="J1593" s="212" t="s">
        <v>841</v>
      </c>
      <c r="K1593" s="211" t="s">
        <v>842</v>
      </c>
      <c r="L1593" s="211" t="s">
        <v>4787</v>
      </c>
      <c r="AD1593" s="213"/>
    </row>
    <row r="1594" spans="1:30" s="211" customFormat="1" x14ac:dyDescent="0.25">
      <c r="A1594" s="211" t="s">
        <v>161</v>
      </c>
      <c r="B1594" s="211">
        <v>191</v>
      </c>
      <c r="C1594" s="211" t="s">
        <v>297</v>
      </c>
      <c r="D1594" s="211">
        <v>192028325</v>
      </c>
      <c r="E1594" s="211">
        <v>1060</v>
      </c>
      <c r="F1594" s="211">
        <v>1274</v>
      </c>
      <c r="G1594" s="211">
        <v>1004</v>
      </c>
      <c r="I1594" s="211" t="s">
        <v>5248</v>
      </c>
      <c r="J1594" s="212" t="s">
        <v>841</v>
      </c>
      <c r="K1594" s="211" t="s">
        <v>353</v>
      </c>
      <c r="L1594" s="211" t="s">
        <v>5255</v>
      </c>
      <c r="AD1594" s="213"/>
    </row>
    <row r="1595" spans="1:30" s="211" customFormat="1" x14ac:dyDescent="0.25">
      <c r="A1595" s="211" t="s">
        <v>161</v>
      </c>
      <c r="B1595" s="211">
        <v>191</v>
      </c>
      <c r="C1595" s="211" t="s">
        <v>297</v>
      </c>
      <c r="D1595" s="211">
        <v>192039384</v>
      </c>
      <c r="E1595" s="211">
        <v>1060</v>
      </c>
      <c r="F1595" s="211">
        <v>1274</v>
      </c>
      <c r="G1595" s="211">
        <v>1004</v>
      </c>
      <c r="I1595" s="211" t="s">
        <v>5671</v>
      </c>
      <c r="J1595" s="212" t="s">
        <v>841</v>
      </c>
      <c r="K1595" s="211" t="s">
        <v>353</v>
      </c>
      <c r="L1595" s="211" t="s">
        <v>5695</v>
      </c>
      <c r="AD1595" s="213"/>
    </row>
    <row r="1596" spans="1:30" s="211" customFormat="1" x14ac:dyDescent="0.25">
      <c r="A1596" s="211" t="s">
        <v>161</v>
      </c>
      <c r="B1596" s="211">
        <v>191</v>
      </c>
      <c r="C1596" s="211" t="s">
        <v>297</v>
      </c>
      <c r="D1596" s="211">
        <v>192045983</v>
      </c>
      <c r="E1596" s="211">
        <v>1060</v>
      </c>
      <c r="F1596" s="211">
        <v>1274</v>
      </c>
      <c r="G1596" s="211">
        <v>1004</v>
      </c>
      <c r="I1596" s="211" t="s">
        <v>6091</v>
      </c>
      <c r="J1596" s="212" t="s">
        <v>841</v>
      </c>
      <c r="K1596" s="211" t="s">
        <v>353</v>
      </c>
      <c r="L1596" s="211" t="s">
        <v>6123</v>
      </c>
      <c r="AD1596" s="213"/>
    </row>
    <row r="1597" spans="1:30" s="211" customFormat="1" x14ac:dyDescent="0.25">
      <c r="A1597" s="211" t="s">
        <v>161</v>
      </c>
      <c r="B1597" s="211">
        <v>191</v>
      </c>
      <c r="C1597" s="211" t="s">
        <v>297</v>
      </c>
      <c r="D1597" s="211">
        <v>201022677</v>
      </c>
      <c r="E1597" s="211">
        <v>1060</v>
      </c>
      <c r="G1597" s="211">
        <v>1004</v>
      </c>
      <c r="I1597" s="211" t="s">
        <v>2901</v>
      </c>
      <c r="J1597" s="212" t="s">
        <v>841</v>
      </c>
      <c r="K1597" s="211" t="s">
        <v>353</v>
      </c>
      <c r="L1597" s="211" t="s">
        <v>3102</v>
      </c>
      <c r="AD1597" s="213"/>
    </row>
    <row r="1598" spans="1:30" s="211" customFormat="1" x14ac:dyDescent="0.25">
      <c r="A1598" s="211" t="s">
        <v>161</v>
      </c>
      <c r="B1598" s="211">
        <v>191</v>
      </c>
      <c r="C1598" s="211" t="s">
        <v>297</v>
      </c>
      <c r="D1598" s="211">
        <v>210128067</v>
      </c>
      <c r="E1598" s="211">
        <v>1060</v>
      </c>
      <c r="G1598" s="211">
        <v>1004</v>
      </c>
      <c r="I1598" s="211" t="s">
        <v>2902</v>
      </c>
      <c r="J1598" s="212" t="s">
        <v>841</v>
      </c>
      <c r="K1598" s="211" t="s">
        <v>353</v>
      </c>
      <c r="L1598" s="211" t="s">
        <v>3103</v>
      </c>
      <c r="AD1598" s="213"/>
    </row>
    <row r="1599" spans="1:30" s="211" customFormat="1" x14ac:dyDescent="0.25">
      <c r="A1599" s="211" t="s">
        <v>161</v>
      </c>
      <c r="B1599" s="211">
        <v>191</v>
      </c>
      <c r="C1599" s="211" t="s">
        <v>297</v>
      </c>
      <c r="D1599" s="211">
        <v>210128741</v>
      </c>
      <c r="E1599" s="211">
        <v>1060</v>
      </c>
      <c r="G1599" s="211">
        <v>1004</v>
      </c>
      <c r="I1599" s="211" t="s">
        <v>2903</v>
      </c>
      <c r="J1599" s="212" t="s">
        <v>841</v>
      </c>
      <c r="K1599" s="211" t="s">
        <v>353</v>
      </c>
      <c r="L1599" s="211" t="s">
        <v>3104</v>
      </c>
      <c r="AD1599" s="213"/>
    </row>
    <row r="1600" spans="1:30" s="211" customFormat="1" x14ac:dyDescent="0.25">
      <c r="A1600" s="211" t="s">
        <v>161</v>
      </c>
      <c r="B1600" s="211">
        <v>191</v>
      </c>
      <c r="C1600" s="211" t="s">
        <v>297</v>
      </c>
      <c r="D1600" s="211">
        <v>210128773</v>
      </c>
      <c r="E1600" s="211">
        <v>1060</v>
      </c>
      <c r="G1600" s="211">
        <v>1004</v>
      </c>
      <c r="I1600" s="211" t="s">
        <v>2904</v>
      </c>
      <c r="J1600" s="212" t="s">
        <v>841</v>
      </c>
      <c r="K1600" s="211" t="s">
        <v>353</v>
      </c>
      <c r="L1600" s="211" t="s">
        <v>3105</v>
      </c>
      <c r="AD1600" s="213"/>
    </row>
    <row r="1601" spans="1:30" s="211" customFormat="1" x14ac:dyDescent="0.25">
      <c r="A1601" s="211" t="s">
        <v>161</v>
      </c>
      <c r="B1601" s="211">
        <v>191</v>
      </c>
      <c r="C1601" s="211" t="s">
        <v>297</v>
      </c>
      <c r="D1601" s="211">
        <v>210128774</v>
      </c>
      <c r="E1601" s="211">
        <v>1060</v>
      </c>
      <c r="G1601" s="211">
        <v>1004</v>
      </c>
      <c r="I1601" s="211" t="s">
        <v>2904</v>
      </c>
      <c r="J1601" s="212" t="s">
        <v>841</v>
      </c>
      <c r="K1601" s="211" t="s">
        <v>353</v>
      </c>
      <c r="L1601" s="211" t="s">
        <v>3106</v>
      </c>
      <c r="AD1601" s="213"/>
    </row>
    <row r="1602" spans="1:30" s="211" customFormat="1" x14ac:dyDescent="0.25">
      <c r="A1602" s="211" t="s">
        <v>161</v>
      </c>
      <c r="B1602" s="211">
        <v>191</v>
      </c>
      <c r="C1602" s="211" t="s">
        <v>297</v>
      </c>
      <c r="D1602" s="211">
        <v>210128775</v>
      </c>
      <c r="E1602" s="211">
        <v>1060</v>
      </c>
      <c r="G1602" s="211">
        <v>1004</v>
      </c>
      <c r="I1602" s="211" t="s">
        <v>2904</v>
      </c>
      <c r="J1602" s="212" t="s">
        <v>841</v>
      </c>
      <c r="K1602" s="211" t="s">
        <v>353</v>
      </c>
      <c r="L1602" s="211" t="s">
        <v>3107</v>
      </c>
      <c r="AD1602" s="213"/>
    </row>
    <row r="1603" spans="1:30" s="211" customFormat="1" x14ac:dyDescent="0.25">
      <c r="A1603" s="211" t="s">
        <v>161</v>
      </c>
      <c r="B1603" s="211">
        <v>191</v>
      </c>
      <c r="C1603" s="211" t="s">
        <v>297</v>
      </c>
      <c r="D1603" s="211">
        <v>210186905</v>
      </c>
      <c r="E1603" s="211">
        <v>1060</v>
      </c>
      <c r="F1603" s="211">
        <v>1242</v>
      </c>
      <c r="G1603" s="211">
        <v>1004</v>
      </c>
      <c r="I1603" s="211" t="s">
        <v>2905</v>
      </c>
      <c r="J1603" s="212" t="s">
        <v>841</v>
      </c>
      <c r="K1603" s="211" t="s">
        <v>353</v>
      </c>
      <c r="L1603" s="211" t="s">
        <v>3108</v>
      </c>
      <c r="AD1603" s="213"/>
    </row>
    <row r="1604" spans="1:30" s="211" customFormat="1" x14ac:dyDescent="0.25">
      <c r="A1604" s="211" t="s">
        <v>161</v>
      </c>
      <c r="B1604" s="211">
        <v>191</v>
      </c>
      <c r="C1604" s="211" t="s">
        <v>297</v>
      </c>
      <c r="D1604" s="211">
        <v>210217933</v>
      </c>
      <c r="E1604" s="211">
        <v>1060</v>
      </c>
      <c r="F1604" s="211">
        <v>1242</v>
      </c>
      <c r="G1604" s="211">
        <v>1004</v>
      </c>
      <c r="I1604" s="211" t="s">
        <v>2906</v>
      </c>
      <c r="J1604" s="212" t="s">
        <v>841</v>
      </c>
      <c r="K1604" s="211" t="s">
        <v>353</v>
      </c>
      <c r="L1604" s="211" t="s">
        <v>3109</v>
      </c>
      <c r="AD1604" s="213"/>
    </row>
    <row r="1605" spans="1:30" s="211" customFormat="1" x14ac:dyDescent="0.25">
      <c r="A1605" s="211" t="s">
        <v>161</v>
      </c>
      <c r="B1605" s="211">
        <v>191</v>
      </c>
      <c r="C1605" s="211" t="s">
        <v>297</v>
      </c>
      <c r="D1605" s="211">
        <v>210222022</v>
      </c>
      <c r="E1605" s="211">
        <v>1080</v>
      </c>
      <c r="F1605" s="211">
        <v>1242</v>
      </c>
      <c r="G1605" s="211">
        <v>1004</v>
      </c>
      <c r="I1605" s="211" t="s">
        <v>2907</v>
      </c>
      <c r="J1605" s="212" t="s">
        <v>841</v>
      </c>
      <c r="K1605" s="211" t="s">
        <v>842</v>
      </c>
      <c r="L1605" s="211" t="s">
        <v>3233</v>
      </c>
      <c r="AD1605" s="213"/>
    </row>
    <row r="1606" spans="1:30" s="211" customFormat="1" x14ac:dyDescent="0.25">
      <c r="A1606" s="211" t="s">
        <v>161</v>
      </c>
      <c r="B1606" s="211">
        <v>191</v>
      </c>
      <c r="C1606" s="211" t="s">
        <v>297</v>
      </c>
      <c r="D1606" s="211">
        <v>210229836</v>
      </c>
      <c r="E1606" s="211">
        <v>1060</v>
      </c>
      <c r="F1606" s="211">
        <v>1274</v>
      </c>
      <c r="G1606" s="211">
        <v>1004</v>
      </c>
      <c r="I1606" s="211" t="s">
        <v>2908</v>
      </c>
      <c r="J1606" s="212" t="s">
        <v>841</v>
      </c>
      <c r="K1606" s="211" t="s">
        <v>353</v>
      </c>
      <c r="L1606" s="211" t="s">
        <v>3110</v>
      </c>
      <c r="AD1606" s="213"/>
    </row>
    <row r="1607" spans="1:30" s="211" customFormat="1" x14ac:dyDescent="0.25">
      <c r="A1607" s="211" t="s">
        <v>161</v>
      </c>
      <c r="B1607" s="211">
        <v>191</v>
      </c>
      <c r="C1607" s="211" t="s">
        <v>297</v>
      </c>
      <c r="D1607" s="211">
        <v>210261599</v>
      </c>
      <c r="E1607" s="211">
        <v>1030</v>
      </c>
      <c r="F1607" s="211">
        <v>1122</v>
      </c>
      <c r="G1607" s="211">
        <v>1004</v>
      </c>
      <c r="I1607" s="211" t="s">
        <v>1110</v>
      </c>
      <c r="J1607" s="212" t="s">
        <v>841</v>
      </c>
      <c r="K1607" s="211" t="s">
        <v>355</v>
      </c>
      <c r="L1607" s="211" t="s">
        <v>5649</v>
      </c>
      <c r="AD1607" s="213"/>
    </row>
    <row r="1608" spans="1:30" s="211" customFormat="1" x14ac:dyDescent="0.25">
      <c r="A1608" s="211" t="s">
        <v>161</v>
      </c>
      <c r="B1608" s="211">
        <v>191</v>
      </c>
      <c r="C1608" s="211" t="s">
        <v>297</v>
      </c>
      <c r="D1608" s="211">
        <v>210261600</v>
      </c>
      <c r="E1608" s="211">
        <v>1030</v>
      </c>
      <c r="F1608" s="211">
        <v>1122</v>
      </c>
      <c r="G1608" s="211">
        <v>1004</v>
      </c>
      <c r="I1608" s="211" t="s">
        <v>1111</v>
      </c>
      <c r="J1608" s="212" t="s">
        <v>841</v>
      </c>
      <c r="K1608" s="211" t="s">
        <v>355</v>
      </c>
      <c r="L1608" s="211" t="s">
        <v>5649</v>
      </c>
      <c r="AD1608" s="213"/>
    </row>
    <row r="1609" spans="1:30" s="211" customFormat="1" x14ac:dyDescent="0.25">
      <c r="A1609" s="211" t="s">
        <v>161</v>
      </c>
      <c r="B1609" s="211">
        <v>191</v>
      </c>
      <c r="C1609" s="211" t="s">
        <v>297</v>
      </c>
      <c r="D1609" s="211">
        <v>210261601</v>
      </c>
      <c r="E1609" s="211">
        <v>1030</v>
      </c>
      <c r="F1609" s="211">
        <v>1122</v>
      </c>
      <c r="G1609" s="211">
        <v>1004</v>
      </c>
      <c r="I1609" s="211" t="s">
        <v>1112</v>
      </c>
      <c r="J1609" s="212" t="s">
        <v>841</v>
      </c>
      <c r="K1609" s="211" t="s">
        <v>355</v>
      </c>
      <c r="L1609" s="211" t="s">
        <v>5649</v>
      </c>
      <c r="AD1609" s="213"/>
    </row>
    <row r="1610" spans="1:30" s="211" customFormat="1" x14ac:dyDescent="0.25">
      <c r="A1610" s="211" t="s">
        <v>161</v>
      </c>
      <c r="B1610" s="211">
        <v>191</v>
      </c>
      <c r="C1610" s="211" t="s">
        <v>297</v>
      </c>
      <c r="D1610" s="211">
        <v>210261602</v>
      </c>
      <c r="E1610" s="211">
        <v>1080</v>
      </c>
      <c r="F1610" s="211">
        <v>1122</v>
      </c>
      <c r="G1610" s="211">
        <v>1004</v>
      </c>
      <c r="I1610" s="211" t="s">
        <v>1113</v>
      </c>
      <c r="J1610" s="212" t="s">
        <v>841</v>
      </c>
      <c r="K1610" s="211" t="s">
        <v>355</v>
      </c>
      <c r="L1610" s="211" t="s">
        <v>2134</v>
      </c>
      <c r="AD1610" s="213"/>
    </row>
    <row r="1611" spans="1:30" s="211" customFormat="1" x14ac:dyDescent="0.25">
      <c r="A1611" s="211" t="s">
        <v>161</v>
      </c>
      <c r="B1611" s="211">
        <v>191</v>
      </c>
      <c r="C1611" s="211" t="s">
        <v>297</v>
      </c>
      <c r="D1611" s="211">
        <v>210284574</v>
      </c>
      <c r="E1611" s="211">
        <v>1060</v>
      </c>
      <c r="F1611" s="211">
        <v>1274</v>
      </c>
      <c r="G1611" s="211">
        <v>1004</v>
      </c>
      <c r="I1611" s="211" t="s">
        <v>2909</v>
      </c>
      <c r="J1611" s="212" t="s">
        <v>841</v>
      </c>
      <c r="K1611" s="211" t="s">
        <v>842</v>
      </c>
      <c r="L1611" s="211" t="s">
        <v>3234</v>
      </c>
      <c r="AD1611" s="213"/>
    </row>
    <row r="1612" spans="1:30" s="211" customFormat="1" x14ac:dyDescent="0.25">
      <c r="A1612" s="211" t="s">
        <v>161</v>
      </c>
      <c r="B1612" s="211">
        <v>191</v>
      </c>
      <c r="C1612" s="211" t="s">
        <v>297</v>
      </c>
      <c r="D1612" s="211">
        <v>210284575</v>
      </c>
      <c r="E1612" s="211">
        <v>1060</v>
      </c>
      <c r="F1612" s="211">
        <v>1274</v>
      </c>
      <c r="G1612" s="211">
        <v>1004</v>
      </c>
      <c r="I1612" s="211" t="s">
        <v>2910</v>
      </c>
      <c r="J1612" s="212" t="s">
        <v>841</v>
      </c>
      <c r="K1612" s="211" t="s">
        <v>842</v>
      </c>
      <c r="L1612" s="211" t="s">
        <v>3235</v>
      </c>
      <c r="AD1612" s="213"/>
    </row>
    <row r="1613" spans="1:30" s="211" customFormat="1" x14ac:dyDescent="0.25">
      <c r="A1613" s="211" t="s">
        <v>161</v>
      </c>
      <c r="B1613" s="211">
        <v>191</v>
      </c>
      <c r="C1613" s="211" t="s">
        <v>297</v>
      </c>
      <c r="D1613" s="211">
        <v>210284604</v>
      </c>
      <c r="E1613" s="211">
        <v>1060</v>
      </c>
      <c r="F1613" s="211">
        <v>1274</v>
      </c>
      <c r="G1613" s="211">
        <v>1004</v>
      </c>
      <c r="I1613" s="211" t="s">
        <v>2911</v>
      </c>
      <c r="J1613" s="212" t="s">
        <v>841</v>
      </c>
      <c r="K1613" s="211" t="s">
        <v>842</v>
      </c>
      <c r="L1613" s="211" t="s">
        <v>3236</v>
      </c>
      <c r="AD1613" s="213"/>
    </row>
    <row r="1614" spans="1:30" s="211" customFormat="1" x14ac:dyDescent="0.25">
      <c r="A1614" s="211" t="s">
        <v>161</v>
      </c>
      <c r="B1614" s="211">
        <v>191</v>
      </c>
      <c r="C1614" s="211" t="s">
        <v>297</v>
      </c>
      <c r="D1614" s="211">
        <v>210284636</v>
      </c>
      <c r="E1614" s="211">
        <v>1060</v>
      </c>
      <c r="F1614" s="211">
        <v>1274</v>
      </c>
      <c r="G1614" s="211">
        <v>1004</v>
      </c>
      <c r="I1614" s="211" t="s">
        <v>2912</v>
      </c>
      <c r="J1614" s="212" t="s">
        <v>841</v>
      </c>
      <c r="K1614" s="211" t="s">
        <v>353</v>
      </c>
      <c r="L1614" s="211" t="s">
        <v>3111</v>
      </c>
      <c r="AD1614" s="213"/>
    </row>
    <row r="1615" spans="1:30" s="211" customFormat="1" x14ac:dyDescent="0.25">
      <c r="A1615" s="211" t="s">
        <v>161</v>
      </c>
      <c r="B1615" s="211">
        <v>191</v>
      </c>
      <c r="C1615" s="211" t="s">
        <v>297</v>
      </c>
      <c r="D1615" s="211">
        <v>210284639</v>
      </c>
      <c r="E1615" s="211">
        <v>1060</v>
      </c>
      <c r="F1615" s="211">
        <v>1274</v>
      </c>
      <c r="G1615" s="211">
        <v>1004</v>
      </c>
      <c r="I1615" s="211" t="s">
        <v>2913</v>
      </c>
      <c r="J1615" s="212" t="s">
        <v>841</v>
      </c>
      <c r="K1615" s="211" t="s">
        <v>353</v>
      </c>
      <c r="L1615" s="211" t="s">
        <v>3112</v>
      </c>
      <c r="AD1615" s="213"/>
    </row>
    <row r="1616" spans="1:30" s="211" customFormat="1" x14ac:dyDescent="0.25">
      <c r="A1616" s="211" t="s">
        <v>161</v>
      </c>
      <c r="B1616" s="211">
        <v>191</v>
      </c>
      <c r="C1616" s="211" t="s">
        <v>297</v>
      </c>
      <c r="D1616" s="211">
        <v>210284643</v>
      </c>
      <c r="E1616" s="211">
        <v>1060</v>
      </c>
      <c r="F1616" s="211">
        <v>1274</v>
      </c>
      <c r="G1616" s="211">
        <v>1004</v>
      </c>
      <c r="I1616" s="211" t="s">
        <v>2914</v>
      </c>
      <c r="J1616" s="212" t="s">
        <v>841</v>
      </c>
      <c r="K1616" s="211" t="s">
        <v>353</v>
      </c>
      <c r="L1616" s="211" t="s">
        <v>3113</v>
      </c>
      <c r="AD1616" s="213"/>
    </row>
    <row r="1617" spans="1:30" s="211" customFormat="1" x14ac:dyDescent="0.25">
      <c r="A1617" s="211" t="s">
        <v>161</v>
      </c>
      <c r="B1617" s="211">
        <v>191</v>
      </c>
      <c r="C1617" s="211" t="s">
        <v>297</v>
      </c>
      <c r="D1617" s="211">
        <v>210284674</v>
      </c>
      <c r="E1617" s="211">
        <v>1060</v>
      </c>
      <c r="F1617" s="211">
        <v>1274</v>
      </c>
      <c r="G1617" s="211">
        <v>1004</v>
      </c>
      <c r="I1617" s="211" t="s">
        <v>2915</v>
      </c>
      <c r="J1617" s="212" t="s">
        <v>841</v>
      </c>
      <c r="K1617" s="211" t="s">
        <v>353</v>
      </c>
      <c r="L1617" s="211" t="s">
        <v>3114</v>
      </c>
      <c r="AD1617" s="213"/>
    </row>
    <row r="1618" spans="1:30" s="211" customFormat="1" x14ac:dyDescent="0.25">
      <c r="A1618" s="211" t="s">
        <v>161</v>
      </c>
      <c r="B1618" s="211">
        <v>191</v>
      </c>
      <c r="C1618" s="211" t="s">
        <v>297</v>
      </c>
      <c r="D1618" s="211">
        <v>210284684</v>
      </c>
      <c r="E1618" s="211">
        <v>1060</v>
      </c>
      <c r="F1618" s="211">
        <v>1274</v>
      </c>
      <c r="G1618" s="211">
        <v>1004</v>
      </c>
      <c r="I1618" s="211" t="s">
        <v>2916</v>
      </c>
      <c r="J1618" s="212" t="s">
        <v>841</v>
      </c>
      <c r="K1618" s="211" t="s">
        <v>353</v>
      </c>
      <c r="L1618" s="211" t="s">
        <v>3115</v>
      </c>
      <c r="AD1618" s="213"/>
    </row>
    <row r="1619" spans="1:30" s="211" customFormat="1" x14ac:dyDescent="0.25">
      <c r="A1619" s="211" t="s">
        <v>161</v>
      </c>
      <c r="B1619" s="211">
        <v>191</v>
      </c>
      <c r="C1619" s="211" t="s">
        <v>297</v>
      </c>
      <c r="D1619" s="211">
        <v>210284722</v>
      </c>
      <c r="E1619" s="211">
        <v>1060</v>
      </c>
      <c r="F1619" s="211">
        <v>1274</v>
      </c>
      <c r="G1619" s="211">
        <v>1004</v>
      </c>
      <c r="I1619" s="211" t="s">
        <v>5137</v>
      </c>
      <c r="J1619" s="212" t="s">
        <v>841</v>
      </c>
      <c r="K1619" s="211" t="s">
        <v>353</v>
      </c>
      <c r="L1619" s="211" t="s">
        <v>5162</v>
      </c>
      <c r="AD1619" s="213"/>
    </row>
    <row r="1620" spans="1:30" s="211" customFormat="1" x14ac:dyDescent="0.25">
      <c r="A1620" s="211" t="s">
        <v>161</v>
      </c>
      <c r="B1620" s="211">
        <v>191</v>
      </c>
      <c r="C1620" s="211" t="s">
        <v>297</v>
      </c>
      <c r="D1620" s="211">
        <v>210284740</v>
      </c>
      <c r="E1620" s="211">
        <v>1060</v>
      </c>
      <c r="F1620" s="211">
        <v>1274</v>
      </c>
      <c r="G1620" s="211">
        <v>1004</v>
      </c>
      <c r="I1620" s="211" t="s">
        <v>2917</v>
      </c>
      <c r="J1620" s="212" t="s">
        <v>841</v>
      </c>
      <c r="K1620" s="211" t="s">
        <v>842</v>
      </c>
      <c r="L1620" s="211" t="s">
        <v>3237</v>
      </c>
      <c r="AD1620" s="213"/>
    </row>
    <row r="1621" spans="1:30" s="211" customFormat="1" x14ac:dyDescent="0.25">
      <c r="A1621" s="211" t="s">
        <v>161</v>
      </c>
      <c r="B1621" s="211">
        <v>191</v>
      </c>
      <c r="C1621" s="211" t="s">
        <v>297</v>
      </c>
      <c r="D1621" s="211">
        <v>210284754</v>
      </c>
      <c r="E1621" s="211">
        <v>1060</v>
      </c>
      <c r="F1621" s="211">
        <v>1274</v>
      </c>
      <c r="G1621" s="211">
        <v>1004</v>
      </c>
      <c r="I1621" s="211" t="s">
        <v>5306</v>
      </c>
      <c r="J1621" s="212" t="s">
        <v>841</v>
      </c>
      <c r="K1621" s="211" t="s">
        <v>353</v>
      </c>
      <c r="L1621" s="211" t="s">
        <v>5313</v>
      </c>
      <c r="AD1621" s="213"/>
    </row>
    <row r="1622" spans="1:30" s="211" customFormat="1" x14ac:dyDescent="0.25">
      <c r="A1622" s="211" t="s">
        <v>161</v>
      </c>
      <c r="B1622" s="211">
        <v>191</v>
      </c>
      <c r="C1622" s="211" t="s">
        <v>297</v>
      </c>
      <c r="D1622" s="211">
        <v>210284789</v>
      </c>
      <c r="E1622" s="211">
        <v>1060</v>
      </c>
      <c r="F1622" s="211">
        <v>1274</v>
      </c>
      <c r="G1622" s="211">
        <v>1004</v>
      </c>
      <c r="I1622" s="211" t="s">
        <v>2918</v>
      </c>
      <c r="J1622" s="212" t="s">
        <v>841</v>
      </c>
      <c r="K1622" s="211" t="s">
        <v>353</v>
      </c>
      <c r="L1622" s="211" t="s">
        <v>3116</v>
      </c>
      <c r="AD1622" s="213"/>
    </row>
    <row r="1623" spans="1:30" s="211" customFormat="1" x14ac:dyDescent="0.25">
      <c r="A1623" s="211" t="s">
        <v>161</v>
      </c>
      <c r="B1623" s="211">
        <v>191</v>
      </c>
      <c r="C1623" s="211" t="s">
        <v>297</v>
      </c>
      <c r="D1623" s="211">
        <v>210284791</v>
      </c>
      <c r="E1623" s="211">
        <v>1060</v>
      </c>
      <c r="F1623" s="211">
        <v>1274</v>
      </c>
      <c r="G1623" s="211">
        <v>1004</v>
      </c>
      <c r="I1623" s="211" t="s">
        <v>2919</v>
      </c>
      <c r="J1623" s="212" t="s">
        <v>841</v>
      </c>
      <c r="K1623" s="211" t="s">
        <v>353</v>
      </c>
      <c r="L1623" s="211" t="s">
        <v>3117</v>
      </c>
      <c r="AD1623" s="213"/>
    </row>
    <row r="1624" spans="1:30" s="211" customFormat="1" x14ac:dyDescent="0.25">
      <c r="A1624" s="211" t="s">
        <v>161</v>
      </c>
      <c r="B1624" s="211">
        <v>191</v>
      </c>
      <c r="C1624" s="211" t="s">
        <v>297</v>
      </c>
      <c r="D1624" s="211">
        <v>210284844</v>
      </c>
      <c r="E1624" s="211">
        <v>1060</v>
      </c>
      <c r="F1624" s="211">
        <v>1274</v>
      </c>
      <c r="G1624" s="211">
        <v>1004</v>
      </c>
      <c r="I1624" s="211" t="s">
        <v>2920</v>
      </c>
      <c r="J1624" s="212" t="s">
        <v>841</v>
      </c>
      <c r="K1624" s="211" t="s">
        <v>353</v>
      </c>
      <c r="L1624" s="211" t="s">
        <v>3118</v>
      </c>
      <c r="AD1624" s="213"/>
    </row>
    <row r="1625" spans="1:30" s="211" customFormat="1" x14ac:dyDescent="0.25">
      <c r="A1625" s="211" t="s">
        <v>161</v>
      </c>
      <c r="B1625" s="211">
        <v>191</v>
      </c>
      <c r="C1625" s="211" t="s">
        <v>297</v>
      </c>
      <c r="D1625" s="211">
        <v>210284858</v>
      </c>
      <c r="E1625" s="211">
        <v>1060</v>
      </c>
      <c r="F1625" s="211">
        <v>1274</v>
      </c>
      <c r="G1625" s="211">
        <v>1004</v>
      </c>
      <c r="I1625" s="211" t="s">
        <v>5703</v>
      </c>
      <c r="J1625" s="212" t="s">
        <v>841</v>
      </c>
      <c r="K1625" s="211" t="s">
        <v>353</v>
      </c>
      <c r="L1625" s="211" t="s">
        <v>5722</v>
      </c>
      <c r="AD1625" s="213"/>
    </row>
    <row r="1626" spans="1:30" s="211" customFormat="1" x14ac:dyDescent="0.25">
      <c r="A1626" s="211" t="s">
        <v>161</v>
      </c>
      <c r="B1626" s="211">
        <v>191</v>
      </c>
      <c r="C1626" s="211" t="s">
        <v>297</v>
      </c>
      <c r="D1626" s="211">
        <v>210284967</v>
      </c>
      <c r="E1626" s="211">
        <v>1060</v>
      </c>
      <c r="F1626" s="211">
        <v>1274</v>
      </c>
      <c r="G1626" s="211">
        <v>1004</v>
      </c>
      <c r="I1626" s="211" t="s">
        <v>2921</v>
      </c>
      <c r="J1626" s="212" t="s">
        <v>841</v>
      </c>
      <c r="K1626" s="211" t="s">
        <v>353</v>
      </c>
      <c r="L1626" s="211" t="s">
        <v>3119</v>
      </c>
      <c r="AD1626" s="213"/>
    </row>
    <row r="1627" spans="1:30" s="211" customFormat="1" x14ac:dyDescent="0.25">
      <c r="A1627" s="211" t="s">
        <v>161</v>
      </c>
      <c r="B1627" s="211">
        <v>191</v>
      </c>
      <c r="C1627" s="211" t="s">
        <v>297</v>
      </c>
      <c r="D1627" s="211">
        <v>210285011</v>
      </c>
      <c r="E1627" s="211">
        <v>1060</v>
      </c>
      <c r="F1627" s="211">
        <v>1274</v>
      </c>
      <c r="G1627" s="211">
        <v>1004</v>
      </c>
      <c r="I1627" s="211" t="s">
        <v>2922</v>
      </c>
      <c r="J1627" s="212" t="s">
        <v>841</v>
      </c>
      <c r="K1627" s="211" t="s">
        <v>353</v>
      </c>
      <c r="L1627" s="211" t="s">
        <v>3120</v>
      </c>
      <c r="AD1627" s="213"/>
    </row>
    <row r="1628" spans="1:30" s="211" customFormat="1" x14ac:dyDescent="0.25">
      <c r="A1628" s="211" t="s">
        <v>161</v>
      </c>
      <c r="B1628" s="211">
        <v>191</v>
      </c>
      <c r="C1628" s="211" t="s">
        <v>297</v>
      </c>
      <c r="D1628" s="211">
        <v>210285024</v>
      </c>
      <c r="E1628" s="211">
        <v>1060</v>
      </c>
      <c r="F1628" s="211">
        <v>1274</v>
      </c>
      <c r="G1628" s="211">
        <v>1004</v>
      </c>
      <c r="I1628" s="211" t="s">
        <v>1114</v>
      </c>
      <c r="J1628" s="212" t="s">
        <v>841</v>
      </c>
      <c r="K1628" s="211" t="s">
        <v>355</v>
      </c>
      <c r="L1628" s="211" t="s">
        <v>2124</v>
      </c>
      <c r="AD1628" s="213"/>
    </row>
    <row r="1629" spans="1:30" s="211" customFormat="1" x14ac:dyDescent="0.25">
      <c r="A1629" s="211" t="s">
        <v>161</v>
      </c>
      <c r="B1629" s="211">
        <v>191</v>
      </c>
      <c r="C1629" s="211" t="s">
        <v>297</v>
      </c>
      <c r="D1629" s="211">
        <v>210285207</v>
      </c>
      <c r="E1629" s="211">
        <v>1060</v>
      </c>
      <c r="F1629" s="211">
        <v>1274</v>
      </c>
      <c r="G1629" s="211">
        <v>1004</v>
      </c>
      <c r="I1629" s="211" t="s">
        <v>2923</v>
      </c>
      <c r="J1629" s="212" t="s">
        <v>841</v>
      </c>
      <c r="K1629" s="211" t="s">
        <v>353</v>
      </c>
      <c r="L1629" s="211" t="s">
        <v>3121</v>
      </c>
      <c r="AD1629" s="213"/>
    </row>
    <row r="1630" spans="1:30" s="211" customFormat="1" x14ac:dyDescent="0.25">
      <c r="A1630" s="211" t="s">
        <v>161</v>
      </c>
      <c r="B1630" s="211">
        <v>191</v>
      </c>
      <c r="C1630" s="211" t="s">
        <v>297</v>
      </c>
      <c r="D1630" s="211">
        <v>210285290</v>
      </c>
      <c r="E1630" s="211">
        <v>1060</v>
      </c>
      <c r="F1630" s="211">
        <v>1274</v>
      </c>
      <c r="G1630" s="211">
        <v>1004</v>
      </c>
      <c r="I1630" s="211" t="s">
        <v>1115</v>
      </c>
      <c r="J1630" s="212" t="s">
        <v>841</v>
      </c>
      <c r="K1630" s="211" t="s">
        <v>355</v>
      </c>
      <c r="L1630" s="211" t="s">
        <v>2124</v>
      </c>
      <c r="AD1630" s="213"/>
    </row>
    <row r="1631" spans="1:30" s="211" customFormat="1" x14ac:dyDescent="0.25">
      <c r="A1631" s="211" t="s">
        <v>161</v>
      </c>
      <c r="B1631" s="211">
        <v>191</v>
      </c>
      <c r="C1631" s="211" t="s">
        <v>297</v>
      </c>
      <c r="D1631" s="211">
        <v>210285401</v>
      </c>
      <c r="E1631" s="211">
        <v>1060</v>
      </c>
      <c r="F1631" s="211">
        <v>1274</v>
      </c>
      <c r="G1631" s="211">
        <v>1004</v>
      </c>
      <c r="I1631" s="211" t="s">
        <v>2924</v>
      </c>
      <c r="J1631" s="212" t="s">
        <v>841</v>
      </c>
      <c r="K1631" s="211" t="s">
        <v>353</v>
      </c>
      <c r="L1631" s="211" t="s">
        <v>3122</v>
      </c>
      <c r="AD1631" s="213"/>
    </row>
    <row r="1632" spans="1:30" s="211" customFormat="1" x14ac:dyDescent="0.25">
      <c r="A1632" s="211" t="s">
        <v>161</v>
      </c>
      <c r="B1632" s="211">
        <v>191</v>
      </c>
      <c r="C1632" s="211" t="s">
        <v>297</v>
      </c>
      <c r="D1632" s="211">
        <v>210285764</v>
      </c>
      <c r="E1632" s="211">
        <v>1080</v>
      </c>
      <c r="F1632" s="211">
        <v>1274</v>
      </c>
      <c r="G1632" s="211">
        <v>1004</v>
      </c>
      <c r="I1632" s="211" t="s">
        <v>4034</v>
      </c>
      <c r="J1632" s="212" t="s">
        <v>841</v>
      </c>
      <c r="K1632" s="211" t="s">
        <v>353</v>
      </c>
      <c r="L1632" s="211" t="s">
        <v>4081</v>
      </c>
      <c r="AD1632" s="213"/>
    </row>
    <row r="1633" spans="1:30" s="211" customFormat="1" x14ac:dyDescent="0.25">
      <c r="A1633" s="211" t="s">
        <v>161</v>
      </c>
      <c r="B1633" s="211">
        <v>191</v>
      </c>
      <c r="C1633" s="211" t="s">
        <v>297</v>
      </c>
      <c r="D1633" s="211">
        <v>210287844</v>
      </c>
      <c r="E1633" s="211">
        <v>1080</v>
      </c>
      <c r="F1633" s="211">
        <v>1122</v>
      </c>
      <c r="G1633" s="211">
        <v>1004</v>
      </c>
      <c r="I1633" s="211" t="s">
        <v>1116</v>
      </c>
      <c r="J1633" s="212" t="s">
        <v>841</v>
      </c>
      <c r="K1633" s="211" t="s">
        <v>355</v>
      </c>
      <c r="L1633" s="211" t="s">
        <v>4956</v>
      </c>
      <c r="AD1633" s="213"/>
    </row>
    <row r="1634" spans="1:30" s="211" customFormat="1" x14ac:dyDescent="0.25">
      <c r="A1634" s="211" t="s">
        <v>161</v>
      </c>
      <c r="B1634" s="211">
        <v>191</v>
      </c>
      <c r="C1634" s="211" t="s">
        <v>297</v>
      </c>
      <c r="D1634" s="211">
        <v>210292731</v>
      </c>
      <c r="E1634" s="211">
        <v>1030</v>
      </c>
      <c r="F1634" s="211">
        <v>1122</v>
      </c>
      <c r="G1634" s="211">
        <v>1004</v>
      </c>
      <c r="I1634" s="211" t="s">
        <v>5177</v>
      </c>
      <c r="J1634" s="212" t="s">
        <v>841</v>
      </c>
      <c r="K1634" s="211" t="s">
        <v>353</v>
      </c>
      <c r="L1634" s="211" t="s">
        <v>5184</v>
      </c>
      <c r="AD1634" s="213"/>
    </row>
    <row r="1635" spans="1:30" s="211" customFormat="1" x14ac:dyDescent="0.25">
      <c r="A1635" s="211" t="s">
        <v>161</v>
      </c>
      <c r="B1635" s="211">
        <v>191</v>
      </c>
      <c r="C1635" s="211" t="s">
        <v>297</v>
      </c>
      <c r="D1635" s="211">
        <v>210293646</v>
      </c>
      <c r="E1635" s="211">
        <v>1060</v>
      </c>
      <c r="F1635" s="211">
        <v>1261</v>
      </c>
      <c r="G1635" s="211">
        <v>1004</v>
      </c>
      <c r="I1635" s="211" t="s">
        <v>5442</v>
      </c>
      <c r="J1635" s="212" t="s">
        <v>841</v>
      </c>
      <c r="K1635" s="211" t="s">
        <v>353</v>
      </c>
      <c r="L1635" s="211" t="s">
        <v>5458</v>
      </c>
      <c r="AD1635" s="213"/>
    </row>
    <row r="1636" spans="1:30" s="211" customFormat="1" x14ac:dyDescent="0.25">
      <c r="A1636" s="211" t="s">
        <v>161</v>
      </c>
      <c r="B1636" s="211">
        <v>191</v>
      </c>
      <c r="C1636" s="211" t="s">
        <v>297</v>
      </c>
      <c r="D1636" s="211">
        <v>210293647</v>
      </c>
      <c r="E1636" s="211">
        <v>1030</v>
      </c>
      <c r="F1636" s="211">
        <v>1122</v>
      </c>
      <c r="G1636" s="211">
        <v>1004</v>
      </c>
      <c r="I1636" s="211" t="s">
        <v>5489</v>
      </c>
      <c r="J1636" s="212" t="s">
        <v>841</v>
      </c>
      <c r="K1636" s="211" t="s">
        <v>842</v>
      </c>
      <c r="L1636" s="211" t="s">
        <v>5526</v>
      </c>
      <c r="AD1636" s="213"/>
    </row>
    <row r="1637" spans="1:30" s="211" customFormat="1" x14ac:dyDescent="0.25">
      <c r="A1637" s="211" t="s">
        <v>161</v>
      </c>
      <c r="B1637" s="211">
        <v>191</v>
      </c>
      <c r="C1637" s="211" t="s">
        <v>297</v>
      </c>
      <c r="D1637" s="211">
        <v>210295055</v>
      </c>
      <c r="E1637" s="211">
        <v>1080</v>
      </c>
      <c r="F1637" s="211">
        <v>1274</v>
      </c>
      <c r="G1637" s="211">
        <v>1004</v>
      </c>
      <c r="I1637" s="211" t="s">
        <v>6024</v>
      </c>
      <c r="J1637" s="212" t="s">
        <v>841</v>
      </c>
      <c r="K1637" s="211" t="s">
        <v>353</v>
      </c>
      <c r="L1637" s="211" t="s">
        <v>6063</v>
      </c>
      <c r="AD1637" s="213"/>
    </row>
    <row r="1638" spans="1:30" s="211" customFormat="1" x14ac:dyDescent="0.25">
      <c r="A1638" s="211" t="s">
        <v>161</v>
      </c>
      <c r="B1638" s="211">
        <v>191</v>
      </c>
      <c r="C1638" s="211" t="s">
        <v>297</v>
      </c>
      <c r="D1638" s="211">
        <v>210295056</v>
      </c>
      <c r="E1638" s="211">
        <v>1080</v>
      </c>
      <c r="F1638" s="211">
        <v>1274</v>
      </c>
      <c r="G1638" s="211">
        <v>1004</v>
      </c>
      <c r="I1638" s="211" t="s">
        <v>6025</v>
      </c>
      <c r="J1638" s="212" t="s">
        <v>841</v>
      </c>
      <c r="K1638" s="211" t="s">
        <v>353</v>
      </c>
      <c r="L1638" s="211" t="s">
        <v>6064</v>
      </c>
      <c r="AD1638" s="213"/>
    </row>
    <row r="1639" spans="1:30" s="211" customFormat="1" x14ac:dyDescent="0.25">
      <c r="A1639" s="211" t="s">
        <v>161</v>
      </c>
      <c r="B1639" s="211">
        <v>191</v>
      </c>
      <c r="C1639" s="211" t="s">
        <v>297</v>
      </c>
      <c r="D1639" s="211">
        <v>210298271</v>
      </c>
      <c r="E1639" s="211">
        <v>1020</v>
      </c>
      <c r="F1639" s="211">
        <v>1110</v>
      </c>
      <c r="G1639" s="211">
        <v>1004</v>
      </c>
      <c r="I1639" s="211" t="s">
        <v>6888</v>
      </c>
      <c r="J1639" s="212" t="s">
        <v>841</v>
      </c>
      <c r="K1639" s="211" t="s">
        <v>353</v>
      </c>
      <c r="L1639" s="211" t="s">
        <v>6937</v>
      </c>
      <c r="AD1639" s="213"/>
    </row>
    <row r="1640" spans="1:30" s="211" customFormat="1" x14ac:dyDescent="0.25">
      <c r="A1640" s="211" t="s">
        <v>161</v>
      </c>
      <c r="B1640" s="211">
        <v>191</v>
      </c>
      <c r="C1640" s="211" t="s">
        <v>297</v>
      </c>
      <c r="D1640" s="211">
        <v>210298330</v>
      </c>
      <c r="E1640" s="211">
        <v>1080</v>
      </c>
      <c r="F1640" s="211">
        <v>1122</v>
      </c>
      <c r="G1640" s="211">
        <v>1004</v>
      </c>
      <c r="I1640" s="211" t="s">
        <v>1117</v>
      </c>
      <c r="J1640" s="212" t="s">
        <v>841</v>
      </c>
      <c r="K1640" s="211" t="s">
        <v>355</v>
      </c>
      <c r="L1640" s="211" t="s">
        <v>4956</v>
      </c>
      <c r="AD1640" s="213"/>
    </row>
    <row r="1641" spans="1:30" s="211" customFormat="1" x14ac:dyDescent="0.25">
      <c r="A1641" s="211" t="s">
        <v>161</v>
      </c>
      <c r="B1641" s="211">
        <v>191</v>
      </c>
      <c r="C1641" s="211" t="s">
        <v>297</v>
      </c>
      <c r="D1641" s="211">
        <v>210298652</v>
      </c>
      <c r="E1641" s="211">
        <v>1060</v>
      </c>
      <c r="F1641" s="211">
        <v>1263</v>
      </c>
      <c r="G1641" s="211">
        <v>1003</v>
      </c>
      <c r="I1641" s="211" t="s">
        <v>5844</v>
      </c>
      <c r="J1641" s="212" t="s">
        <v>841</v>
      </c>
      <c r="K1641" s="211" t="s">
        <v>353</v>
      </c>
      <c r="L1641" s="211" t="s">
        <v>5881</v>
      </c>
      <c r="AD1641" s="213"/>
    </row>
    <row r="1642" spans="1:30" s="211" customFormat="1" x14ac:dyDescent="0.25">
      <c r="A1642" s="211" t="s">
        <v>161</v>
      </c>
      <c r="B1642" s="211">
        <v>191</v>
      </c>
      <c r="C1642" s="211" t="s">
        <v>297</v>
      </c>
      <c r="D1642" s="211">
        <v>210298653</v>
      </c>
      <c r="E1642" s="211">
        <v>1060</v>
      </c>
      <c r="F1642" s="211">
        <v>1263</v>
      </c>
      <c r="G1642" s="211">
        <v>1003</v>
      </c>
      <c r="I1642" s="211" t="s">
        <v>5844</v>
      </c>
      <c r="J1642" s="212" t="s">
        <v>841</v>
      </c>
      <c r="K1642" s="211" t="s">
        <v>353</v>
      </c>
      <c r="L1642" s="211" t="s">
        <v>5882</v>
      </c>
      <c r="AD1642" s="213"/>
    </row>
    <row r="1643" spans="1:30" s="211" customFormat="1" x14ac:dyDescent="0.25">
      <c r="A1643" s="211" t="s">
        <v>161</v>
      </c>
      <c r="B1643" s="211">
        <v>192</v>
      </c>
      <c r="C1643" s="211" t="s">
        <v>298</v>
      </c>
      <c r="D1643" s="211">
        <v>94963</v>
      </c>
      <c r="E1643" s="211">
        <v>1020</v>
      </c>
      <c r="F1643" s="211">
        <v>1110</v>
      </c>
      <c r="G1643" s="211">
        <v>1004</v>
      </c>
      <c r="I1643" s="211" t="s">
        <v>4977</v>
      </c>
      <c r="J1643" s="212" t="s">
        <v>841</v>
      </c>
      <c r="K1643" s="211" t="s">
        <v>355</v>
      </c>
      <c r="L1643" s="211" t="s">
        <v>4980</v>
      </c>
      <c r="AD1643" s="213"/>
    </row>
    <row r="1644" spans="1:30" s="211" customFormat="1" x14ac:dyDescent="0.25">
      <c r="A1644" s="211" t="s">
        <v>161</v>
      </c>
      <c r="B1644" s="211">
        <v>192</v>
      </c>
      <c r="C1644" s="211" t="s">
        <v>298</v>
      </c>
      <c r="D1644" s="211">
        <v>191992507</v>
      </c>
      <c r="E1644" s="211">
        <v>1060</v>
      </c>
      <c r="F1644" s="211">
        <v>1242</v>
      </c>
      <c r="G1644" s="211">
        <v>1004</v>
      </c>
      <c r="I1644" s="211" t="s">
        <v>2925</v>
      </c>
      <c r="J1644" s="212" t="s">
        <v>841</v>
      </c>
      <c r="K1644" s="211" t="s">
        <v>353</v>
      </c>
      <c r="L1644" s="211" t="s">
        <v>3123</v>
      </c>
      <c r="AD1644" s="213"/>
    </row>
    <row r="1645" spans="1:30" s="211" customFormat="1" x14ac:dyDescent="0.25">
      <c r="A1645" s="211" t="s">
        <v>161</v>
      </c>
      <c r="B1645" s="211">
        <v>192</v>
      </c>
      <c r="C1645" s="211" t="s">
        <v>298</v>
      </c>
      <c r="D1645" s="211">
        <v>191992975</v>
      </c>
      <c r="E1645" s="211">
        <v>1020</v>
      </c>
      <c r="F1645" s="211">
        <v>1242</v>
      </c>
      <c r="G1645" s="211">
        <v>1003</v>
      </c>
      <c r="I1645" s="211" t="s">
        <v>5046</v>
      </c>
      <c r="J1645" s="212" t="s">
        <v>841</v>
      </c>
      <c r="K1645" s="211" t="s">
        <v>355</v>
      </c>
      <c r="L1645" s="211" t="s">
        <v>5062</v>
      </c>
      <c r="AD1645" s="213"/>
    </row>
    <row r="1646" spans="1:30" s="211" customFormat="1" x14ac:dyDescent="0.25">
      <c r="A1646" s="211" t="s">
        <v>161</v>
      </c>
      <c r="B1646" s="211">
        <v>192</v>
      </c>
      <c r="C1646" s="211" t="s">
        <v>298</v>
      </c>
      <c r="D1646" s="211">
        <v>191996590</v>
      </c>
      <c r="E1646" s="211">
        <v>1060</v>
      </c>
      <c r="F1646" s="211">
        <v>1242</v>
      </c>
      <c r="G1646" s="211">
        <v>1003</v>
      </c>
      <c r="I1646" s="211" t="s">
        <v>5047</v>
      </c>
      <c r="J1646" s="212" t="s">
        <v>841</v>
      </c>
      <c r="K1646" s="211" t="s">
        <v>355</v>
      </c>
      <c r="L1646" s="211" t="s">
        <v>5062</v>
      </c>
      <c r="AD1646" s="213"/>
    </row>
    <row r="1647" spans="1:30" s="211" customFormat="1" x14ac:dyDescent="0.25">
      <c r="A1647" s="211" t="s">
        <v>161</v>
      </c>
      <c r="B1647" s="211">
        <v>192</v>
      </c>
      <c r="C1647" s="211" t="s">
        <v>298</v>
      </c>
      <c r="D1647" s="211">
        <v>210187966</v>
      </c>
      <c r="E1647" s="211">
        <v>1060</v>
      </c>
      <c r="F1647" s="211">
        <v>1274</v>
      </c>
      <c r="G1647" s="211">
        <v>1004</v>
      </c>
      <c r="I1647" s="211" t="s">
        <v>2926</v>
      </c>
      <c r="J1647" s="212" t="s">
        <v>841</v>
      </c>
      <c r="K1647" s="211" t="s">
        <v>353</v>
      </c>
      <c r="L1647" s="211" t="s">
        <v>3124</v>
      </c>
      <c r="AD1647" s="213"/>
    </row>
    <row r="1648" spans="1:30" s="211" customFormat="1" x14ac:dyDescent="0.25">
      <c r="A1648" s="211" t="s">
        <v>161</v>
      </c>
      <c r="B1648" s="211">
        <v>192</v>
      </c>
      <c r="C1648" s="211" t="s">
        <v>298</v>
      </c>
      <c r="D1648" s="211">
        <v>210214501</v>
      </c>
      <c r="E1648" s="211">
        <v>1080</v>
      </c>
      <c r="F1648" s="211">
        <v>1252</v>
      </c>
      <c r="G1648" s="211">
        <v>1004</v>
      </c>
      <c r="I1648" s="211" t="s">
        <v>2927</v>
      </c>
      <c r="J1648" s="212" t="s">
        <v>841</v>
      </c>
      <c r="K1648" s="211" t="s">
        <v>842</v>
      </c>
      <c r="L1648" s="211" t="s">
        <v>3238</v>
      </c>
      <c r="AD1648" s="213"/>
    </row>
    <row r="1649" spans="1:30" s="211" customFormat="1" x14ac:dyDescent="0.25">
      <c r="A1649" s="211" t="s">
        <v>161</v>
      </c>
      <c r="B1649" s="211">
        <v>192</v>
      </c>
      <c r="C1649" s="211" t="s">
        <v>298</v>
      </c>
      <c r="D1649" s="211">
        <v>210290499</v>
      </c>
      <c r="E1649" s="211">
        <v>1060</v>
      </c>
      <c r="F1649" s="211">
        <v>1274</v>
      </c>
      <c r="G1649" s="211">
        <v>1004</v>
      </c>
      <c r="I1649" s="211" t="s">
        <v>4978</v>
      </c>
      <c r="J1649" s="212" t="s">
        <v>841</v>
      </c>
      <c r="K1649" s="211" t="s">
        <v>353</v>
      </c>
      <c r="L1649" s="211" t="s">
        <v>4981</v>
      </c>
      <c r="AD1649" s="213"/>
    </row>
    <row r="1650" spans="1:30" s="211" customFormat="1" x14ac:dyDescent="0.25">
      <c r="A1650" s="211" t="s">
        <v>161</v>
      </c>
      <c r="B1650" s="211">
        <v>192</v>
      </c>
      <c r="C1650" s="211" t="s">
        <v>298</v>
      </c>
      <c r="D1650" s="211">
        <v>210293540</v>
      </c>
      <c r="E1650" s="211">
        <v>1060</v>
      </c>
      <c r="F1650" s="211">
        <v>1242</v>
      </c>
      <c r="G1650" s="211">
        <v>1004</v>
      </c>
      <c r="I1650" s="211" t="s">
        <v>2928</v>
      </c>
      <c r="J1650" s="212" t="s">
        <v>841</v>
      </c>
      <c r="K1650" s="211" t="s">
        <v>353</v>
      </c>
      <c r="L1650" s="211" t="s">
        <v>3125</v>
      </c>
      <c r="AD1650" s="213"/>
    </row>
    <row r="1651" spans="1:30" s="211" customFormat="1" x14ac:dyDescent="0.25">
      <c r="A1651" s="211" t="s">
        <v>161</v>
      </c>
      <c r="B1651" s="211">
        <v>192</v>
      </c>
      <c r="C1651" s="211" t="s">
        <v>298</v>
      </c>
      <c r="D1651" s="211">
        <v>210293616</v>
      </c>
      <c r="E1651" s="211">
        <v>1060</v>
      </c>
      <c r="F1651" s="211">
        <v>1242</v>
      </c>
      <c r="G1651" s="211">
        <v>1004</v>
      </c>
      <c r="I1651" s="211" t="s">
        <v>2929</v>
      </c>
      <c r="J1651" s="212" t="s">
        <v>841</v>
      </c>
      <c r="K1651" s="211" t="s">
        <v>353</v>
      </c>
      <c r="L1651" s="211" t="s">
        <v>3126</v>
      </c>
      <c r="AD1651" s="213"/>
    </row>
    <row r="1652" spans="1:30" s="211" customFormat="1" x14ac:dyDescent="0.25">
      <c r="A1652" s="211" t="s">
        <v>161</v>
      </c>
      <c r="B1652" s="211">
        <v>192</v>
      </c>
      <c r="C1652" s="211" t="s">
        <v>298</v>
      </c>
      <c r="D1652" s="211">
        <v>210293972</v>
      </c>
      <c r="E1652" s="211">
        <v>1060</v>
      </c>
      <c r="F1652" s="211">
        <v>1274</v>
      </c>
      <c r="G1652" s="211">
        <v>1004</v>
      </c>
      <c r="I1652" s="211" t="s">
        <v>2930</v>
      </c>
      <c r="J1652" s="212" t="s">
        <v>841</v>
      </c>
      <c r="K1652" s="211" t="s">
        <v>353</v>
      </c>
      <c r="L1652" s="211" t="s">
        <v>3127</v>
      </c>
      <c r="AD1652" s="213"/>
    </row>
    <row r="1653" spans="1:30" s="211" customFormat="1" x14ac:dyDescent="0.25">
      <c r="A1653" s="211" t="s">
        <v>161</v>
      </c>
      <c r="B1653" s="211">
        <v>192</v>
      </c>
      <c r="C1653" s="211" t="s">
        <v>298</v>
      </c>
      <c r="D1653" s="211">
        <v>210293973</v>
      </c>
      <c r="E1653" s="211">
        <v>1060</v>
      </c>
      <c r="F1653" s="211">
        <v>1274</v>
      </c>
      <c r="G1653" s="211">
        <v>1004</v>
      </c>
      <c r="I1653" s="211" t="s">
        <v>2930</v>
      </c>
      <c r="J1653" s="212" t="s">
        <v>841</v>
      </c>
      <c r="K1653" s="211" t="s">
        <v>353</v>
      </c>
      <c r="L1653" s="211" t="s">
        <v>3128</v>
      </c>
      <c r="AD1653" s="213"/>
    </row>
    <row r="1654" spans="1:30" s="211" customFormat="1" x14ac:dyDescent="0.25">
      <c r="A1654" s="211" t="s">
        <v>161</v>
      </c>
      <c r="B1654" s="211">
        <v>192</v>
      </c>
      <c r="C1654" s="211" t="s">
        <v>298</v>
      </c>
      <c r="D1654" s="211">
        <v>210298372</v>
      </c>
      <c r="E1654" s="211">
        <v>1060</v>
      </c>
      <c r="F1654" s="211">
        <v>1242</v>
      </c>
      <c r="G1654" s="211">
        <v>1004</v>
      </c>
      <c r="I1654" s="211" t="s">
        <v>1118</v>
      </c>
      <c r="J1654" s="212" t="s">
        <v>841</v>
      </c>
      <c r="K1654" s="211" t="s">
        <v>842</v>
      </c>
      <c r="L1654" s="211" t="s">
        <v>3982</v>
      </c>
      <c r="AD1654" s="213"/>
    </row>
    <row r="1655" spans="1:30" s="211" customFormat="1" x14ac:dyDescent="0.25">
      <c r="A1655" s="211" t="s">
        <v>161</v>
      </c>
      <c r="B1655" s="211">
        <v>193</v>
      </c>
      <c r="C1655" s="211" t="s">
        <v>299</v>
      </c>
      <c r="D1655" s="211">
        <v>191966747</v>
      </c>
      <c r="E1655" s="211">
        <v>1060</v>
      </c>
      <c r="F1655" s="211">
        <v>1242</v>
      </c>
      <c r="G1655" s="211">
        <v>1004</v>
      </c>
      <c r="I1655" s="211" t="s">
        <v>5490</v>
      </c>
      <c r="J1655" s="212" t="s">
        <v>841</v>
      </c>
      <c r="K1655" s="211" t="s">
        <v>353</v>
      </c>
      <c r="L1655" s="211" t="s">
        <v>5518</v>
      </c>
      <c r="AD1655" s="213"/>
    </row>
    <row r="1656" spans="1:30" s="211" customFormat="1" x14ac:dyDescent="0.25">
      <c r="A1656" s="211" t="s">
        <v>161</v>
      </c>
      <c r="B1656" s="211">
        <v>193</v>
      </c>
      <c r="C1656" s="211" t="s">
        <v>299</v>
      </c>
      <c r="D1656" s="211">
        <v>191982314</v>
      </c>
      <c r="E1656" s="211">
        <v>1080</v>
      </c>
      <c r="G1656" s="211">
        <v>1004</v>
      </c>
      <c r="I1656" s="211" t="s">
        <v>5584</v>
      </c>
      <c r="J1656" s="212" t="s">
        <v>841</v>
      </c>
      <c r="K1656" s="211" t="s">
        <v>353</v>
      </c>
      <c r="L1656" s="211" t="s">
        <v>5613</v>
      </c>
      <c r="AD1656" s="213"/>
    </row>
    <row r="1657" spans="1:30" s="211" customFormat="1" x14ac:dyDescent="0.25">
      <c r="A1657" s="211" t="s">
        <v>161</v>
      </c>
      <c r="B1657" s="211">
        <v>193</v>
      </c>
      <c r="C1657" s="211" t="s">
        <v>299</v>
      </c>
      <c r="D1657" s="211">
        <v>192009888</v>
      </c>
      <c r="E1657" s="211">
        <v>1060</v>
      </c>
      <c r="F1657" s="211">
        <v>1274</v>
      </c>
      <c r="G1657" s="211">
        <v>1004</v>
      </c>
      <c r="I1657" s="211" t="s">
        <v>4266</v>
      </c>
      <c r="J1657" s="212" t="s">
        <v>841</v>
      </c>
      <c r="K1657" s="211" t="s">
        <v>353</v>
      </c>
      <c r="L1657" s="211" t="s">
        <v>4277</v>
      </c>
      <c r="AD1657" s="213"/>
    </row>
    <row r="1658" spans="1:30" s="211" customFormat="1" x14ac:dyDescent="0.25">
      <c r="A1658" s="211" t="s">
        <v>161</v>
      </c>
      <c r="B1658" s="211">
        <v>193</v>
      </c>
      <c r="C1658" s="211" t="s">
        <v>299</v>
      </c>
      <c r="D1658" s="211">
        <v>192012228</v>
      </c>
      <c r="E1658" s="211">
        <v>1060</v>
      </c>
      <c r="F1658" s="211">
        <v>1274</v>
      </c>
      <c r="G1658" s="211">
        <v>1004</v>
      </c>
      <c r="I1658" s="211" t="s">
        <v>4383</v>
      </c>
      <c r="J1658" s="212" t="s">
        <v>841</v>
      </c>
      <c r="K1658" s="211" t="s">
        <v>842</v>
      </c>
      <c r="L1658" s="211" t="s">
        <v>4400</v>
      </c>
      <c r="AD1658" s="213"/>
    </row>
    <row r="1659" spans="1:30" s="211" customFormat="1" x14ac:dyDescent="0.25">
      <c r="A1659" s="211" t="s">
        <v>161</v>
      </c>
      <c r="B1659" s="211">
        <v>193</v>
      </c>
      <c r="C1659" s="211" t="s">
        <v>299</v>
      </c>
      <c r="D1659" s="211">
        <v>201020322</v>
      </c>
      <c r="E1659" s="211">
        <v>1060</v>
      </c>
      <c r="F1659" s="211">
        <v>1274</v>
      </c>
      <c r="G1659" s="211">
        <v>1004</v>
      </c>
      <c r="I1659" s="211" t="s">
        <v>2931</v>
      </c>
      <c r="J1659" s="212" t="s">
        <v>841</v>
      </c>
      <c r="K1659" s="211" t="s">
        <v>353</v>
      </c>
      <c r="L1659" s="211" t="s">
        <v>3129</v>
      </c>
      <c r="AD1659" s="213"/>
    </row>
    <row r="1660" spans="1:30" s="211" customFormat="1" x14ac:dyDescent="0.25">
      <c r="A1660" s="211" t="s">
        <v>161</v>
      </c>
      <c r="B1660" s="211">
        <v>193</v>
      </c>
      <c r="C1660" s="211" t="s">
        <v>299</v>
      </c>
      <c r="D1660" s="211">
        <v>210130272</v>
      </c>
      <c r="E1660" s="211">
        <v>1060</v>
      </c>
      <c r="G1660" s="211">
        <v>1004</v>
      </c>
      <c r="I1660" s="211" t="s">
        <v>2932</v>
      </c>
      <c r="J1660" s="212" t="s">
        <v>841</v>
      </c>
      <c r="K1660" s="211" t="s">
        <v>353</v>
      </c>
      <c r="L1660" s="211" t="s">
        <v>3130</v>
      </c>
      <c r="AD1660" s="213"/>
    </row>
    <row r="1661" spans="1:30" s="211" customFormat="1" x14ac:dyDescent="0.25">
      <c r="A1661" s="211" t="s">
        <v>161</v>
      </c>
      <c r="B1661" s="211">
        <v>193</v>
      </c>
      <c r="C1661" s="211" t="s">
        <v>299</v>
      </c>
      <c r="D1661" s="211">
        <v>210130357</v>
      </c>
      <c r="E1661" s="211">
        <v>1060</v>
      </c>
      <c r="F1661" s="211">
        <v>1274</v>
      </c>
      <c r="G1661" s="211">
        <v>1004</v>
      </c>
      <c r="I1661" s="211" t="s">
        <v>2933</v>
      </c>
      <c r="J1661" s="212" t="s">
        <v>841</v>
      </c>
      <c r="K1661" s="211" t="s">
        <v>353</v>
      </c>
      <c r="L1661" s="211" t="s">
        <v>3131</v>
      </c>
      <c r="AD1661" s="213"/>
    </row>
    <row r="1662" spans="1:30" s="211" customFormat="1" x14ac:dyDescent="0.25">
      <c r="A1662" s="211" t="s">
        <v>161</v>
      </c>
      <c r="B1662" s="211">
        <v>193</v>
      </c>
      <c r="C1662" s="211" t="s">
        <v>299</v>
      </c>
      <c r="D1662" s="211">
        <v>210130706</v>
      </c>
      <c r="E1662" s="211">
        <v>1060</v>
      </c>
      <c r="G1662" s="211">
        <v>1004</v>
      </c>
      <c r="I1662" s="211" t="s">
        <v>2934</v>
      </c>
      <c r="J1662" s="212" t="s">
        <v>841</v>
      </c>
      <c r="K1662" s="211" t="s">
        <v>353</v>
      </c>
      <c r="L1662" s="211" t="s">
        <v>3132</v>
      </c>
      <c r="AD1662" s="213"/>
    </row>
    <row r="1663" spans="1:30" s="211" customFormat="1" x14ac:dyDescent="0.25">
      <c r="A1663" s="211" t="s">
        <v>161</v>
      </c>
      <c r="B1663" s="211">
        <v>193</v>
      </c>
      <c r="C1663" s="211" t="s">
        <v>299</v>
      </c>
      <c r="D1663" s="211">
        <v>210261428</v>
      </c>
      <c r="E1663" s="211">
        <v>1060</v>
      </c>
      <c r="F1663" s="211">
        <v>1242</v>
      </c>
      <c r="G1663" s="211">
        <v>1004</v>
      </c>
      <c r="I1663" s="211" t="s">
        <v>2935</v>
      </c>
      <c r="J1663" s="212" t="s">
        <v>841</v>
      </c>
      <c r="K1663" s="211" t="s">
        <v>842</v>
      </c>
      <c r="L1663" s="211" t="s">
        <v>3239</v>
      </c>
      <c r="AD1663" s="213"/>
    </row>
    <row r="1664" spans="1:30" s="211" customFormat="1" x14ac:dyDescent="0.25">
      <c r="A1664" s="211" t="s">
        <v>161</v>
      </c>
      <c r="B1664" s="211">
        <v>193</v>
      </c>
      <c r="C1664" s="211" t="s">
        <v>299</v>
      </c>
      <c r="D1664" s="211">
        <v>210278281</v>
      </c>
      <c r="E1664" s="211">
        <v>1060</v>
      </c>
      <c r="F1664" s="211">
        <v>1274</v>
      </c>
      <c r="G1664" s="211">
        <v>1004</v>
      </c>
      <c r="I1664" s="211" t="s">
        <v>6143</v>
      </c>
      <c r="J1664" s="212" t="s">
        <v>841</v>
      </c>
      <c r="K1664" s="211" t="s">
        <v>353</v>
      </c>
      <c r="L1664" s="211" t="s">
        <v>6167</v>
      </c>
      <c r="AD1664" s="213"/>
    </row>
    <row r="1665" spans="1:30" s="211" customFormat="1" x14ac:dyDescent="0.25">
      <c r="A1665" s="211" t="s">
        <v>161</v>
      </c>
      <c r="B1665" s="211">
        <v>193</v>
      </c>
      <c r="C1665" s="211" t="s">
        <v>299</v>
      </c>
      <c r="D1665" s="211">
        <v>210278379</v>
      </c>
      <c r="E1665" s="211">
        <v>1060</v>
      </c>
      <c r="F1665" s="211">
        <v>1274</v>
      </c>
      <c r="G1665" s="211">
        <v>1004</v>
      </c>
      <c r="I1665" s="211" t="s">
        <v>2936</v>
      </c>
      <c r="J1665" s="212" t="s">
        <v>841</v>
      </c>
      <c r="K1665" s="211" t="s">
        <v>353</v>
      </c>
      <c r="L1665" s="211" t="s">
        <v>3133</v>
      </c>
      <c r="AD1665" s="213"/>
    </row>
    <row r="1666" spans="1:30" s="211" customFormat="1" x14ac:dyDescent="0.25">
      <c r="A1666" s="211" t="s">
        <v>161</v>
      </c>
      <c r="B1666" s="211">
        <v>193</v>
      </c>
      <c r="C1666" s="211" t="s">
        <v>299</v>
      </c>
      <c r="D1666" s="211">
        <v>210278405</v>
      </c>
      <c r="E1666" s="211">
        <v>1060</v>
      </c>
      <c r="F1666" s="211">
        <v>1274</v>
      </c>
      <c r="G1666" s="211">
        <v>1004</v>
      </c>
      <c r="I1666" s="211" t="s">
        <v>3961</v>
      </c>
      <c r="J1666" s="212" t="s">
        <v>841</v>
      </c>
      <c r="K1666" s="211" t="s">
        <v>353</v>
      </c>
      <c r="L1666" s="211" t="s">
        <v>3977</v>
      </c>
      <c r="AD1666" s="213"/>
    </row>
    <row r="1667" spans="1:30" s="211" customFormat="1" x14ac:dyDescent="0.25">
      <c r="A1667" s="211" t="s">
        <v>161</v>
      </c>
      <c r="B1667" s="211">
        <v>194</v>
      </c>
      <c r="C1667" s="211" t="s">
        <v>300</v>
      </c>
      <c r="D1667" s="211">
        <v>96375</v>
      </c>
      <c r="E1667" s="211">
        <v>1020</v>
      </c>
      <c r="F1667" s="211">
        <v>1110</v>
      </c>
      <c r="G1667" s="211">
        <v>1004</v>
      </c>
      <c r="I1667" s="211" t="s">
        <v>4717</v>
      </c>
      <c r="J1667" s="212" t="s">
        <v>841</v>
      </c>
      <c r="K1667" s="211" t="s">
        <v>842</v>
      </c>
      <c r="L1667" s="211" t="s">
        <v>4736</v>
      </c>
      <c r="AD1667" s="213"/>
    </row>
    <row r="1668" spans="1:30" s="211" customFormat="1" x14ac:dyDescent="0.25">
      <c r="A1668" s="211" t="s">
        <v>161</v>
      </c>
      <c r="B1668" s="211">
        <v>194</v>
      </c>
      <c r="C1668" s="211" t="s">
        <v>300</v>
      </c>
      <c r="D1668" s="211">
        <v>210287889</v>
      </c>
      <c r="E1668" s="211">
        <v>1060</v>
      </c>
      <c r="F1668" s="211">
        <v>1274</v>
      </c>
      <c r="G1668" s="211">
        <v>1004</v>
      </c>
      <c r="I1668" s="211" t="s">
        <v>5491</v>
      </c>
      <c r="J1668" s="212" t="s">
        <v>841</v>
      </c>
      <c r="K1668" s="211" t="s">
        <v>353</v>
      </c>
      <c r="L1668" s="211" t="s">
        <v>5519</v>
      </c>
      <c r="AD1668" s="213"/>
    </row>
    <row r="1669" spans="1:30" s="211" customFormat="1" x14ac:dyDescent="0.25">
      <c r="A1669" s="211" t="s">
        <v>161</v>
      </c>
      <c r="B1669" s="211">
        <v>195</v>
      </c>
      <c r="C1669" s="211" t="s">
        <v>301</v>
      </c>
      <c r="D1669" s="211">
        <v>97342</v>
      </c>
      <c r="E1669" s="211">
        <v>1020</v>
      </c>
      <c r="F1669" s="211">
        <v>1110</v>
      </c>
      <c r="G1669" s="211">
        <v>1004</v>
      </c>
      <c r="I1669" s="211" t="s">
        <v>2937</v>
      </c>
      <c r="J1669" s="212" t="s">
        <v>841</v>
      </c>
      <c r="K1669" s="211" t="s">
        <v>353</v>
      </c>
      <c r="L1669" s="211" t="s">
        <v>3134</v>
      </c>
      <c r="AD1669" s="213"/>
    </row>
    <row r="1670" spans="1:30" s="211" customFormat="1" x14ac:dyDescent="0.25">
      <c r="A1670" s="211" t="s">
        <v>161</v>
      </c>
      <c r="B1670" s="211">
        <v>195</v>
      </c>
      <c r="C1670" s="211" t="s">
        <v>301</v>
      </c>
      <c r="D1670" s="211">
        <v>97570</v>
      </c>
      <c r="E1670" s="211">
        <v>1020</v>
      </c>
      <c r="F1670" s="211">
        <v>1110</v>
      </c>
      <c r="G1670" s="211">
        <v>1004</v>
      </c>
      <c r="I1670" s="211" t="s">
        <v>2938</v>
      </c>
      <c r="J1670" s="212" t="s">
        <v>841</v>
      </c>
      <c r="K1670" s="211" t="s">
        <v>842</v>
      </c>
      <c r="L1670" s="211" t="s">
        <v>3240</v>
      </c>
      <c r="AD1670" s="213"/>
    </row>
    <row r="1671" spans="1:30" s="211" customFormat="1" x14ac:dyDescent="0.25">
      <c r="A1671" s="211" t="s">
        <v>161</v>
      </c>
      <c r="B1671" s="211">
        <v>195</v>
      </c>
      <c r="C1671" s="211" t="s">
        <v>301</v>
      </c>
      <c r="D1671" s="211">
        <v>192018681</v>
      </c>
      <c r="E1671" s="211">
        <v>1060</v>
      </c>
      <c r="F1671" s="211">
        <v>1251</v>
      </c>
      <c r="G1671" s="211">
        <v>1004</v>
      </c>
      <c r="I1671" s="211" t="s">
        <v>4633</v>
      </c>
      <c r="J1671" s="212" t="s">
        <v>841</v>
      </c>
      <c r="K1671" s="211" t="s">
        <v>842</v>
      </c>
      <c r="L1671" s="211" t="s">
        <v>4626</v>
      </c>
      <c r="AD1671" s="213"/>
    </row>
    <row r="1672" spans="1:30" s="211" customFormat="1" x14ac:dyDescent="0.25">
      <c r="A1672" s="211" t="s">
        <v>161</v>
      </c>
      <c r="B1672" s="211">
        <v>195</v>
      </c>
      <c r="C1672" s="211" t="s">
        <v>301</v>
      </c>
      <c r="D1672" s="211">
        <v>192018695</v>
      </c>
      <c r="E1672" s="211">
        <v>1060</v>
      </c>
      <c r="F1672" s="211">
        <v>1252</v>
      </c>
      <c r="G1672" s="211">
        <v>1004</v>
      </c>
      <c r="I1672" s="211" t="s">
        <v>4634</v>
      </c>
      <c r="J1672" s="212" t="s">
        <v>841</v>
      </c>
      <c r="K1672" s="211" t="s">
        <v>842</v>
      </c>
      <c r="L1672" s="211" t="s">
        <v>4627</v>
      </c>
      <c r="AD1672" s="213"/>
    </row>
    <row r="1673" spans="1:30" s="211" customFormat="1" x14ac:dyDescent="0.25">
      <c r="A1673" s="211" t="s">
        <v>161</v>
      </c>
      <c r="B1673" s="211">
        <v>195</v>
      </c>
      <c r="C1673" s="211" t="s">
        <v>301</v>
      </c>
      <c r="D1673" s="211">
        <v>192021972</v>
      </c>
      <c r="E1673" s="211">
        <v>1060</v>
      </c>
      <c r="F1673" s="211">
        <v>1251</v>
      </c>
      <c r="G1673" s="211">
        <v>1004</v>
      </c>
      <c r="I1673" s="211" t="s">
        <v>4864</v>
      </c>
      <c r="J1673" s="212" t="s">
        <v>841</v>
      </c>
      <c r="K1673" s="211" t="s">
        <v>842</v>
      </c>
      <c r="L1673" s="211" t="s">
        <v>4881</v>
      </c>
      <c r="AD1673" s="213"/>
    </row>
    <row r="1674" spans="1:30" s="211" customFormat="1" x14ac:dyDescent="0.25">
      <c r="A1674" s="211" t="s">
        <v>161</v>
      </c>
      <c r="B1674" s="211">
        <v>195</v>
      </c>
      <c r="C1674" s="211" t="s">
        <v>301</v>
      </c>
      <c r="D1674" s="211">
        <v>192047601</v>
      </c>
      <c r="E1674" s="211">
        <v>1060</v>
      </c>
      <c r="F1674" s="211">
        <v>1271</v>
      </c>
      <c r="G1674" s="211">
        <v>1004</v>
      </c>
      <c r="I1674" s="211" t="s">
        <v>6371</v>
      </c>
      <c r="J1674" s="212" t="s">
        <v>841</v>
      </c>
      <c r="K1674" s="211" t="s">
        <v>842</v>
      </c>
      <c r="L1674" s="211" t="s">
        <v>6293</v>
      </c>
      <c r="AD1674" s="213"/>
    </row>
    <row r="1675" spans="1:30" s="211" customFormat="1" x14ac:dyDescent="0.25">
      <c r="A1675" s="211" t="s">
        <v>161</v>
      </c>
      <c r="B1675" s="211">
        <v>195</v>
      </c>
      <c r="C1675" s="211" t="s">
        <v>301</v>
      </c>
      <c r="D1675" s="211">
        <v>192049451</v>
      </c>
      <c r="E1675" s="211">
        <v>1060</v>
      </c>
      <c r="F1675" s="211">
        <v>1242</v>
      </c>
      <c r="G1675" s="211">
        <v>1003</v>
      </c>
      <c r="I1675" s="211" t="s">
        <v>6435</v>
      </c>
      <c r="J1675" s="212" t="s">
        <v>841</v>
      </c>
      <c r="K1675" s="211" t="s">
        <v>353</v>
      </c>
      <c r="L1675" s="211" t="s">
        <v>6496</v>
      </c>
      <c r="AD1675" s="213"/>
    </row>
    <row r="1676" spans="1:30" s="211" customFormat="1" x14ac:dyDescent="0.25">
      <c r="A1676" s="211" t="s">
        <v>161</v>
      </c>
      <c r="B1676" s="211">
        <v>195</v>
      </c>
      <c r="C1676" s="211" t="s">
        <v>301</v>
      </c>
      <c r="D1676" s="211">
        <v>192050106</v>
      </c>
      <c r="E1676" s="211">
        <v>1060</v>
      </c>
      <c r="F1676" s="211">
        <v>1274</v>
      </c>
      <c r="G1676" s="211">
        <v>1004</v>
      </c>
      <c r="I1676" s="211" t="s">
        <v>6598</v>
      </c>
      <c r="J1676" s="212" t="s">
        <v>841</v>
      </c>
      <c r="K1676" s="211" t="s">
        <v>353</v>
      </c>
      <c r="L1676" s="211" t="s">
        <v>6695</v>
      </c>
      <c r="AD1676" s="213"/>
    </row>
    <row r="1677" spans="1:30" s="211" customFormat="1" x14ac:dyDescent="0.25">
      <c r="A1677" s="211" t="s">
        <v>161</v>
      </c>
      <c r="B1677" s="211">
        <v>195</v>
      </c>
      <c r="C1677" s="211" t="s">
        <v>301</v>
      </c>
      <c r="D1677" s="211">
        <v>210286333</v>
      </c>
      <c r="E1677" s="211">
        <v>1060</v>
      </c>
      <c r="F1677" s="211">
        <v>1274</v>
      </c>
      <c r="G1677" s="211">
        <v>1004</v>
      </c>
      <c r="I1677" s="211" t="s">
        <v>2939</v>
      </c>
      <c r="J1677" s="212" t="s">
        <v>841</v>
      </c>
      <c r="K1677" s="211" t="s">
        <v>353</v>
      </c>
      <c r="L1677" s="211" t="s">
        <v>3135</v>
      </c>
      <c r="AD1677" s="213"/>
    </row>
    <row r="1678" spans="1:30" s="211" customFormat="1" x14ac:dyDescent="0.25">
      <c r="A1678" s="211" t="s">
        <v>161</v>
      </c>
      <c r="B1678" s="211">
        <v>195</v>
      </c>
      <c r="C1678" s="211" t="s">
        <v>301</v>
      </c>
      <c r="D1678" s="211">
        <v>210286443</v>
      </c>
      <c r="E1678" s="211">
        <v>1060</v>
      </c>
      <c r="F1678" s="211">
        <v>1274</v>
      </c>
      <c r="G1678" s="211">
        <v>1004</v>
      </c>
      <c r="I1678" s="211" t="s">
        <v>5325</v>
      </c>
      <c r="J1678" s="212" t="s">
        <v>841</v>
      </c>
      <c r="K1678" s="211" t="s">
        <v>353</v>
      </c>
      <c r="L1678" s="211" t="s">
        <v>5338</v>
      </c>
      <c r="AD1678" s="213"/>
    </row>
    <row r="1679" spans="1:30" s="211" customFormat="1" x14ac:dyDescent="0.25">
      <c r="A1679" s="211" t="s">
        <v>161</v>
      </c>
      <c r="B1679" s="211">
        <v>195</v>
      </c>
      <c r="C1679" s="211" t="s">
        <v>301</v>
      </c>
      <c r="D1679" s="211">
        <v>210286562</v>
      </c>
      <c r="E1679" s="211">
        <v>1060</v>
      </c>
      <c r="F1679" s="211">
        <v>1274</v>
      </c>
      <c r="G1679" s="211">
        <v>1004</v>
      </c>
      <c r="I1679" s="211" t="s">
        <v>5011</v>
      </c>
      <c r="J1679" s="212" t="s">
        <v>841</v>
      </c>
      <c r="K1679" s="211" t="s">
        <v>353</v>
      </c>
      <c r="L1679" s="211" t="s">
        <v>5029</v>
      </c>
      <c r="AD1679" s="213"/>
    </row>
    <row r="1680" spans="1:30" s="211" customFormat="1" x14ac:dyDescent="0.25">
      <c r="A1680" s="211" t="s">
        <v>161</v>
      </c>
      <c r="B1680" s="211">
        <v>195</v>
      </c>
      <c r="C1680" s="211" t="s">
        <v>301</v>
      </c>
      <c r="D1680" s="211">
        <v>210287080</v>
      </c>
      <c r="E1680" s="211">
        <v>1060</v>
      </c>
      <c r="F1680" s="211">
        <v>1274</v>
      </c>
      <c r="G1680" s="211">
        <v>1004</v>
      </c>
      <c r="I1680" s="211" t="s">
        <v>5012</v>
      </c>
      <c r="J1680" s="212" t="s">
        <v>841</v>
      </c>
      <c r="K1680" s="211" t="s">
        <v>353</v>
      </c>
      <c r="L1680" s="211" t="s">
        <v>5030</v>
      </c>
      <c r="AD1680" s="213"/>
    </row>
    <row r="1681" spans="1:30" s="211" customFormat="1" x14ac:dyDescent="0.25">
      <c r="A1681" s="211" t="s">
        <v>161</v>
      </c>
      <c r="B1681" s="211">
        <v>195</v>
      </c>
      <c r="C1681" s="211" t="s">
        <v>301</v>
      </c>
      <c r="D1681" s="211">
        <v>210296527</v>
      </c>
      <c r="E1681" s="211">
        <v>1060</v>
      </c>
      <c r="F1681" s="211">
        <v>1242</v>
      </c>
      <c r="G1681" s="211">
        <v>1004</v>
      </c>
      <c r="I1681" s="211" t="s">
        <v>2940</v>
      </c>
      <c r="J1681" s="212" t="s">
        <v>841</v>
      </c>
      <c r="K1681" s="211" t="s">
        <v>353</v>
      </c>
      <c r="L1681" s="211" t="s">
        <v>3136</v>
      </c>
      <c r="AD1681" s="213"/>
    </row>
    <row r="1682" spans="1:30" s="211" customFormat="1" x14ac:dyDescent="0.25">
      <c r="A1682" s="211" t="s">
        <v>161</v>
      </c>
      <c r="B1682" s="211">
        <v>196</v>
      </c>
      <c r="C1682" s="211" t="s">
        <v>302</v>
      </c>
      <c r="D1682" s="211">
        <v>98451</v>
      </c>
      <c r="E1682" s="211">
        <v>1020</v>
      </c>
      <c r="F1682" s="211">
        <v>1110</v>
      </c>
      <c r="G1682" s="211">
        <v>1004</v>
      </c>
      <c r="I1682" s="211" t="s">
        <v>4896</v>
      </c>
      <c r="J1682" s="212" t="s">
        <v>841</v>
      </c>
      <c r="K1682" s="211" t="s">
        <v>842</v>
      </c>
      <c r="L1682" s="211" t="s">
        <v>4973</v>
      </c>
      <c r="AD1682" s="213"/>
    </row>
    <row r="1683" spans="1:30" s="211" customFormat="1" x14ac:dyDescent="0.25">
      <c r="A1683" s="211" t="s">
        <v>161</v>
      </c>
      <c r="B1683" s="211">
        <v>196</v>
      </c>
      <c r="C1683" s="211" t="s">
        <v>302</v>
      </c>
      <c r="D1683" s="211">
        <v>210261487</v>
      </c>
      <c r="E1683" s="211">
        <v>1020</v>
      </c>
      <c r="F1683" s="211">
        <v>1122</v>
      </c>
      <c r="G1683" s="211">
        <v>1003</v>
      </c>
      <c r="I1683" s="211" t="s">
        <v>5919</v>
      </c>
      <c r="J1683" s="212" t="s">
        <v>841</v>
      </c>
      <c r="K1683" s="211" t="s">
        <v>355</v>
      </c>
      <c r="L1683" s="211" t="s">
        <v>5944</v>
      </c>
      <c r="AD1683" s="213"/>
    </row>
    <row r="1684" spans="1:30" s="211" customFormat="1" x14ac:dyDescent="0.25">
      <c r="A1684" s="211" t="s">
        <v>161</v>
      </c>
      <c r="B1684" s="211">
        <v>197</v>
      </c>
      <c r="C1684" s="211" t="s">
        <v>303</v>
      </c>
      <c r="D1684" s="211">
        <v>99175</v>
      </c>
      <c r="E1684" s="211">
        <v>1060</v>
      </c>
      <c r="F1684" s="211">
        <v>1130</v>
      </c>
      <c r="G1684" s="211">
        <v>1004</v>
      </c>
      <c r="I1684" s="211" t="s">
        <v>2941</v>
      </c>
      <c r="J1684" s="212" t="s">
        <v>841</v>
      </c>
      <c r="K1684" s="211" t="s">
        <v>353</v>
      </c>
      <c r="L1684" s="211" t="s">
        <v>3137</v>
      </c>
      <c r="AD1684" s="213"/>
    </row>
    <row r="1685" spans="1:30" s="211" customFormat="1" x14ac:dyDescent="0.25">
      <c r="A1685" s="211" t="s">
        <v>161</v>
      </c>
      <c r="B1685" s="211">
        <v>197</v>
      </c>
      <c r="C1685" s="211" t="s">
        <v>303</v>
      </c>
      <c r="D1685" s="211">
        <v>191982945</v>
      </c>
      <c r="E1685" s="211">
        <v>1060</v>
      </c>
      <c r="F1685" s="211">
        <v>1263</v>
      </c>
      <c r="G1685" s="211">
        <v>1004</v>
      </c>
      <c r="I1685" s="211" t="s">
        <v>6194</v>
      </c>
      <c r="J1685" s="212" t="s">
        <v>841</v>
      </c>
      <c r="K1685" s="211" t="s">
        <v>353</v>
      </c>
      <c r="L1685" s="211" t="s">
        <v>6228</v>
      </c>
      <c r="AD1685" s="213"/>
    </row>
    <row r="1686" spans="1:30" s="211" customFormat="1" x14ac:dyDescent="0.25">
      <c r="A1686" s="211" t="s">
        <v>161</v>
      </c>
      <c r="B1686" s="211">
        <v>197</v>
      </c>
      <c r="C1686" s="211" t="s">
        <v>303</v>
      </c>
      <c r="D1686" s="211">
        <v>210132165</v>
      </c>
      <c r="E1686" s="211">
        <v>1060</v>
      </c>
      <c r="G1686" s="211">
        <v>1004</v>
      </c>
      <c r="I1686" s="211" t="s">
        <v>2942</v>
      </c>
      <c r="J1686" s="212" t="s">
        <v>841</v>
      </c>
      <c r="K1686" s="211" t="s">
        <v>353</v>
      </c>
      <c r="L1686" s="211" t="s">
        <v>3138</v>
      </c>
      <c r="AD1686" s="213"/>
    </row>
    <row r="1687" spans="1:30" s="211" customFormat="1" x14ac:dyDescent="0.25">
      <c r="A1687" s="211" t="s">
        <v>161</v>
      </c>
      <c r="B1687" s="211">
        <v>197</v>
      </c>
      <c r="C1687" s="211" t="s">
        <v>303</v>
      </c>
      <c r="D1687" s="211">
        <v>210217620</v>
      </c>
      <c r="E1687" s="211">
        <v>1060</v>
      </c>
      <c r="F1687" s="211">
        <v>1242</v>
      </c>
      <c r="G1687" s="211">
        <v>1004</v>
      </c>
      <c r="I1687" s="211" t="s">
        <v>2943</v>
      </c>
      <c r="J1687" s="212" t="s">
        <v>841</v>
      </c>
      <c r="K1687" s="211" t="s">
        <v>353</v>
      </c>
      <c r="L1687" s="211" t="s">
        <v>3139</v>
      </c>
      <c r="AD1687" s="213"/>
    </row>
    <row r="1688" spans="1:30" s="211" customFormat="1" x14ac:dyDescent="0.25">
      <c r="A1688" s="211" t="s">
        <v>161</v>
      </c>
      <c r="B1688" s="211">
        <v>198</v>
      </c>
      <c r="C1688" s="211" t="s">
        <v>304</v>
      </c>
      <c r="D1688" s="211">
        <v>100965</v>
      </c>
      <c r="E1688" s="211">
        <v>1020</v>
      </c>
      <c r="F1688" s="211">
        <v>1122</v>
      </c>
      <c r="G1688" s="211">
        <v>1004</v>
      </c>
      <c r="I1688" s="211" t="s">
        <v>5048</v>
      </c>
      <c r="J1688" s="212" t="s">
        <v>841</v>
      </c>
      <c r="K1688" s="211" t="s">
        <v>355</v>
      </c>
      <c r="L1688" s="211" t="s">
        <v>5063</v>
      </c>
      <c r="AD1688" s="213"/>
    </row>
    <row r="1689" spans="1:30" s="211" customFormat="1" x14ac:dyDescent="0.25">
      <c r="A1689" s="211" t="s">
        <v>161</v>
      </c>
      <c r="B1689" s="211">
        <v>198</v>
      </c>
      <c r="C1689" s="211" t="s">
        <v>304</v>
      </c>
      <c r="D1689" s="211">
        <v>101618</v>
      </c>
      <c r="E1689" s="211">
        <v>1020</v>
      </c>
      <c r="F1689" s="211">
        <v>1121</v>
      </c>
      <c r="G1689" s="211">
        <v>1004</v>
      </c>
      <c r="I1689" s="211" t="s">
        <v>1119</v>
      </c>
      <c r="J1689" s="212" t="s">
        <v>841</v>
      </c>
      <c r="K1689" s="211" t="s">
        <v>353</v>
      </c>
      <c r="L1689" s="211" t="s">
        <v>2293</v>
      </c>
      <c r="AD1689" s="213"/>
    </row>
    <row r="1690" spans="1:30" s="211" customFormat="1" x14ac:dyDescent="0.25">
      <c r="A1690" s="211" t="s">
        <v>161</v>
      </c>
      <c r="B1690" s="211">
        <v>198</v>
      </c>
      <c r="C1690" s="211" t="s">
        <v>304</v>
      </c>
      <c r="D1690" s="211">
        <v>101649</v>
      </c>
      <c r="E1690" s="211">
        <v>1020</v>
      </c>
      <c r="F1690" s="211">
        <v>1122</v>
      </c>
      <c r="G1690" s="211">
        <v>1004</v>
      </c>
      <c r="I1690" s="211" t="s">
        <v>6195</v>
      </c>
      <c r="J1690" s="212" t="s">
        <v>841</v>
      </c>
      <c r="K1690" s="211" t="s">
        <v>353</v>
      </c>
      <c r="L1690" s="211" t="s">
        <v>6229</v>
      </c>
      <c r="AD1690" s="213"/>
    </row>
    <row r="1691" spans="1:30" s="211" customFormat="1" x14ac:dyDescent="0.25">
      <c r="A1691" s="211" t="s">
        <v>161</v>
      </c>
      <c r="B1691" s="211">
        <v>198</v>
      </c>
      <c r="C1691" s="211" t="s">
        <v>304</v>
      </c>
      <c r="D1691" s="211">
        <v>101650</v>
      </c>
      <c r="E1691" s="211">
        <v>1020</v>
      </c>
      <c r="F1691" s="211">
        <v>1122</v>
      </c>
      <c r="G1691" s="211">
        <v>1004</v>
      </c>
      <c r="I1691" s="211" t="s">
        <v>6196</v>
      </c>
      <c r="J1691" s="212" t="s">
        <v>841</v>
      </c>
      <c r="K1691" s="211" t="s">
        <v>355</v>
      </c>
      <c r="L1691" s="211" t="s">
        <v>6221</v>
      </c>
      <c r="AD1691" s="213"/>
    </row>
    <row r="1692" spans="1:30" s="211" customFormat="1" x14ac:dyDescent="0.25">
      <c r="A1692" s="211" t="s">
        <v>161</v>
      </c>
      <c r="B1692" s="211">
        <v>198</v>
      </c>
      <c r="C1692" s="211" t="s">
        <v>304</v>
      </c>
      <c r="D1692" s="211">
        <v>102410</v>
      </c>
      <c r="E1692" s="211">
        <v>1030</v>
      </c>
      <c r="F1692" s="211">
        <v>1122</v>
      </c>
      <c r="G1692" s="211">
        <v>1004</v>
      </c>
      <c r="I1692" s="211" t="s">
        <v>2457</v>
      </c>
      <c r="J1692" s="212" t="s">
        <v>841</v>
      </c>
      <c r="K1692" s="211" t="s">
        <v>355</v>
      </c>
      <c r="L1692" s="211" t="s">
        <v>2463</v>
      </c>
      <c r="AD1692" s="213"/>
    </row>
    <row r="1693" spans="1:30" s="211" customFormat="1" x14ac:dyDescent="0.25">
      <c r="A1693" s="211" t="s">
        <v>161</v>
      </c>
      <c r="B1693" s="211">
        <v>198</v>
      </c>
      <c r="C1693" s="211" t="s">
        <v>304</v>
      </c>
      <c r="D1693" s="211">
        <v>191949379</v>
      </c>
      <c r="E1693" s="211">
        <v>1080</v>
      </c>
      <c r="F1693" s="211">
        <v>1274</v>
      </c>
      <c r="G1693" s="211">
        <v>1004</v>
      </c>
      <c r="I1693" s="211" t="s">
        <v>1120</v>
      </c>
      <c r="J1693" s="212" t="s">
        <v>841</v>
      </c>
      <c r="K1693" s="211" t="s">
        <v>353</v>
      </c>
      <c r="L1693" s="211" t="s">
        <v>2294</v>
      </c>
      <c r="AD1693" s="213"/>
    </row>
    <row r="1694" spans="1:30" s="211" customFormat="1" x14ac:dyDescent="0.25">
      <c r="A1694" s="211" t="s">
        <v>161</v>
      </c>
      <c r="B1694" s="211">
        <v>198</v>
      </c>
      <c r="C1694" s="211" t="s">
        <v>304</v>
      </c>
      <c r="D1694" s="211">
        <v>191951441</v>
      </c>
      <c r="E1694" s="211">
        <v>1080</v>
      </c>
      <c r="F1694" s="211">
        <v>1252</v>
      </c>
      <c r="G1694" s="211">
        <v>1004</v>
      </c>
      <c r="I1694" s="211" t="s">
        <v>1121</v>
      </c>
      <c r="J1694" s="212" t="s">
        <v>841</v>
      </c>
      <c r="K1694" s="211" t="s">
        <v>353</v>
      </c>
      <c r="L1694" s="211" t="s">
        <v>2295</v>
      </c>
      <c r="AD1694" s="213"/>
    </row>
    <row r="1695" spans="1:30" s="211" customFormat="1" x14ac:dyDescent="0.25">
      <c r="A1695" s="211" t="s">
        <v>161</v>
      </c>
      <c r="B1695" s="211">
        <v>198</v>
      </c>
      <c r="C1695" s="211" t="s">
        <v>304</v>
      </c>
      <c r="D1695" s="211">
        <v>191953743</v>
      </c>
      <c r="E1695" s="211">
        <v>1020</v>
      </c>
      <c r="F1695" s="211">
        <v>1122</v>
      </c>
      <c r="G1695" s="211">
        <v>1004</v>
      </c>
      <c r="I1695" s="211" t="s">
        <v>2458</v>
      </c>
      <c r="J1695" s="212" t="s">
        <v>841</v>
      </c>
      <c r="K1695" s="211" t="s">
        <v>355</v>
      </c>
      <c r="L1695" s="211" t="s">
        <v>4992</v>
      </c>
      <c r="AD1695" s="213"/>
    </row>
    <row r="1696" spans="1:30" s="211" customFormat="1" x14ac:dyDescent="0.25">
      <c r="A1696" s="211" t="s">
        <v>161</v>
      </c>
      <c r="B1696" s="211">
        <v>198</v>
      </c>
      <c r="C1696" s="211" t="s">
        <v>304</v>
      </c>
      <c r="D1696" s="211">
        <v>191961083</v>
      </c>
      <c r="E1696" s="211">
        <v>1020</v>
      </c>
      <c r="F1696" s="211">
        <v>1122</v>
      </c>
      <c r="G1696" s="211">
        <v>1004</v>
      </c>
      <c r="I1696" s="211" t="s">
        <v>5704</v>
      </c>
      <c r="J1696" s="212" t="s">
        <v>841</v>
      </c>
      <c r="K1696" s="211" t="s">
        <v>355</v>
      </c>
      <c r="L1696" s="211" t="s">
        <v>5719</v>
      </c>
      <c r="AD1696" s="213"/>
    </row>
    <row r="1697" spans="1:30" s="211" customFormat="1" x14ac:dyDescent="0.25">
      <c r="A1697" s="211" t="s">
        <v>161</v>
      </c>
      <c r="B1697" s="211">
        <v>198</v>
      </c>
      <c r="C1697" s="211" t="s">
        <v>304</v>
      </c>
      <c r="D1697" s="211">
        <v>191961085</v>
      </c>
      <c r="E1697" s="211">
        <v>1060</v>
      </c>
      <c r="F1697" s="211">
        <v>1122</v>
      </c>
      <c r="G1697" s="211">
        <v>1004</v>
      </c>
      <c r="I1697" s="211" t="s">
        <v>5705</v>
      </c>
      <c r="J1697" s="212" t="s">
        <v>841</v>
      </c>
      <c r="K1697" s="211" t="s">
        <v>355</v>
      </c>
      <c r="L1697" s="211" t="s">
        <v>5719</v>
      </c>
      <c r="AD1697" s="213"/>
    </row>
    <row r="1698" spans="1:30" s="211" customFormat="1" x14ac:dyDescent="0.25">
      <c r="A1698" s="211" t="s">
        <v>161</v>
      </c>
      <c r="B1698" s="211">
        <v>198</v>
      </c>
      <c r="C1698" s="211" t="s">
        <v>304</v>
      </c>
      <c r="D1698" s="211">
        <v>191965072</v>
      </c>
      <c r="E1698" s="211">
        <v>1060</v>
      </c>
      <c r="F1698" s="211">
        <v>1271</v>
      </c>
      <c r="G1698" s="211">
        <v>1004</v>
      </c>
      <c r="I1698" s="211" t="s">
        <v>1122</v>
      </c>
      <c r="J1698" s="212" t="s">
        <v>841</v>
      </c>
      <c r="K1698" s="211" t="s">
        <v>353</v>
      </c>
      <c r="L1698" s="211" t="s">
        <v>2296</v>
      </c>
      <c r="AD1698" s="213"/>
    </row>
    <row r="1699" spans="1:30" s="211" customFormat="1" x14ac:dyDescent="0.25">
      <c r="A1699" s="211" t="s">
        <v>161</v>
      </c>
      <c r="B1699" s="211">
        <v>198</v>
      </c>
      <c r="C1699" s="211" t="s">
        <v>304</v>
      </c>
      <c r="D1699" s="211">
        <v>191968653</v>
      </c>
      <c r="E1699" s="211">
        <v>1020</v>
      </c>
      <c r="F1699" s="211">
        <v>1122</v>
      </c>
      <c r="G1699" s="211">
        <v>1003</v>
      </c>
      <c r="I1699" s="211" t="s">
        <v>6197</v>
      </c>
      <c r="J1699" s="212" t="s">
        <v>841</v>
      </c>
      <c r="K1699" s="211" t="s">
        <v>355</v>
      </c>
      <c r="L1699" s="211" t="s">
        <v>6222</v>
      </c>
      <c r="AD1699" s="213"/>
    </row>
    <row r="1700" spans="1:30" s="211" customFormat="1" x14ac:dyDescent="0.25">
      <c r="A1700" s="211" t="s">
        <v>161</v>
      </c>
      <c r="B1700" s="211">
        <v>198</v>
      </c>
      <c r="C1700" s="211" t="s">
        <v>304</v>
      </c>
      <c r="D1700" s="211">
        <v>191971003</v>
      </c>
      <c r="E1700" s="211">
        <v>1080</v>
      </c>
      <c r="F1700" s="211">
        <v>1242</v>
      </c>
      <c r="G1700" s="211">
        <v>1004</v>
      </c>
      <c r="I1700" s="211" t="s">
        <v>5643</v>
      </c>
      <c r="J1700" s="212" t="s">
        <v>841</v>
      </c>
      <c r="K1700" s="211" t="s">
        <v>842</v>
      </c>
      <c r="L1700" s="211" t="s">
        <v>5660</v>
      </c>
      <c r="AD1700" s="213"/>
    </row>
    <row r="1701" spans="1:30" s="211" customFormat="1" x14ac:dyDescent="0.25">
      <c r="A1701" s="211" t="s">
        <v>161</v>
      </c>
      <c r="B1701" s="211">
        <v>198</v>
      </c>
      <c r="C1701" s="211" t="s">
        <v>304</v>
      </c>
      <c r="D1701" s="211">
        <v>191982843</v>
      </c>
      <c r="E1701" s="211">
        <v>1020</v>
      </c>
      <c r="F1701" s="211">
        <v>1122</v>
      </c>
      <c r="G1701" s="211">
        <v>1003</v>
      </c>
      <c r="I1701" s="211" t="s">
        <v>6372</v>
      </c>
      <c r="J1701" s="212" t="s">
        <v>841</v>
      </c>
      <c r="K1701" s="211" t="s">
        <v>5543</v>
      </c>
      <c r="L1701" s="211" t="s">
        <v>6915</v>
      </c>
      <c r="AD1701" s="213"/>
    </row>
    <row r="1702" spans="1:30" s="211" customFormat="1" x14ac:dyDescent="0.25">
      <c r="A1702" s="211" t="s">
        <v>161</v>
      </c>
      <c r="B1702" s="211">
        <v>198</v>
      </c>
      <c r="C1702" s="211" t="s">
        <v>304</v>
      </c>
      <c r="D1702" s="211">
        <v>191987031</v>
      </c>
      <c r="E1702" s="211">
        <v>1020</v>
      </c>
      <c r="F1702" s="211">
        <v>1110</v>
      </c>
      <c r="G1702" s="211">
        <v>1004</v>
      </c>
      <c r="I1702" s="211" t="s">
        <v>2459</v>
      </c>
      <c r="J1702" s="212" t="s">
        <v>841</v>
      </c>
      <c r="K1702" s="211" t="s">
        <v>842</v>
      </c>
      <c r="L1702" s="211" t="s">
        <v>2467</v>
      </c>
      <c r="AD1702" s="213"/>
    </row>
    <row r="1703" spans="1:30" s="211" customFormat="1" x14ac:dyDescent="0.25">
      <c r="A1703" s="211" t="s">
        <v>161</v>
      </c>
      <c r="B1703" s="211">
        <v>198</v>
      </c>
      <c r="C1703" s="211" t="s">
        <v>304</v>
      </c>
      <c r="D1703" s="211">
        <v>191987041</v>
      </c>
      <c r="E1703" s="211">
        <v>1020</v>
      </c>
      <c r="F1703" s="211">
        <v>1110</v>
      </c>
      <c r="G1703" s="211">
        <v>1004</v>
      </c>
      <c r="I1703" s="211" t="s">
        <v>2460</v>
      </c>
      <c r="J1703" s="212" t="s">
        <v>841</v>
      </c>
      <c r="K1703" s="211" t="s">
        <v>842</v>
      </c>
      <c r="L1703" s="211" t="s">
        <v>2467</v>
      </c>
      <c r="AD1703" s="213"/>
    </row>
    <row r="1704" spans="1:30" s="211" customFormat="1" x14ac:dyDescent="0.25">
      <c r="A1704" s="211" t="s">
        <v>161</v>
      </c>
      <c r="B1704" s="211">
        <v>198</v>
      </c>
      <c r="C1704" s="211" t="s">
        <v>304</v>
      </c>
      <c r="D1704" s="211">
        <v>191987318</v>
      </c>
      <c r="E1704" s="211">
        <v>1060</v>
      </c>
      <c r="F1704" s="211">
        <v>1242</v>
      </c>
      <c r="G1704" s="211">
        <v>1004</v>
      </c>
      <c r="I1704" s="211" t="s">
        <v>4305</v>
      </c>
      <c r="J1704" s="212" t="s">
        <v>841</v>
      </c>
      <c r="K1704" s="211" t="s">
        <v>353</v>
      </c>
      <c r="L1704" s="211" t="s">
        <v>4327</v>
      </c>
      <c r="AD1704" s="213"/>
    </row>
    <row r="1705" spans="1:30" s="211" customFormat="1" x14ac:dyDescent="0.25">
      <c r="A1705" s="211" t="s">
        <v>161</v>
      </c>
      <c r="B1705" s="211">
        <v>198</v>
      </c>
      <c r="C1705" s="211" t="s">
        <v>304</v>
      </c>
      <c r="D1705" s="211">
        <v>210199837</v>
      </c>
      <c r="E1705" s="211">
        <v>1060</v>
      </c>
      <c r="F1705" s="211">
        <v>1274</v>
      </c>
      <c r="G1705" s="211">
        <v>1004</v>
      </c>
      <c r="I1705" s="211" t="s">
        <v>1123</v>
      </c>
      <c r="J1705" s="212" t="s">
        <v>841</v>
      </c>
      <c r="K1705" s="211" t="s">
        <v>842</v>
      </c>
      <c r="L1705" s="211" t="s">
        <v>2406</v>
      </c>
      <c r="AD1705" s="213"/>
    </row>
    <row r="1706" spans="1:30" s="211" customFormat="1" x14ac:dyDescent="0.25">
      <c r="A1706" s="211" t="s">
        <v>161</v>
      </c>
      <c r="B1706" s="211">
        <v>198</v>
      </c>
      <c r="C1706" s="211" t="s">
        <v>304</v>
      </c>
      <c r="D1706" s="211">
        <v>210215601</v>
      </c>
      <c r="E1706" s="211">
        <v>1060</v>
      </c>
      <c r="F1706" s="211">
        <v>1271</v>
      </c>
      <c r="G1706" s="211">
        <v>1004</v>
      </c>
      <c r="I1706" s="211" t="s">
        <v>1124</v>
      </c>
      <c r="J1706" s="212" t="s">
        <v>841</v>
      </c>
      <c r="K1706" s="211" t="s">
        <v>353</v>
      </c>
      <c r="L1706" s="211" t="s">
        <v>2297</v>
      </c>
      <c r="AD1706" s="213"/>
    </row>
    <row r="1707" spans="1:30" s="211" customFormat="1" x14ac:dyDescent="0.25">
      <c r="A1707" s="211" t="s">
        <v>161</v>
      </c>
      <c r="B1707" s="211">
        <v>198</v>
      </c>
      <c r="C1707" s="211" t="s">
        <v>304</v>
      </c>
      <c r="D1707" s="211">
        <v>210257764</v>
      </c>
      <c r="E1707" s="211">
        <v>1060</v>
      </c>
      <c r="F1707" s="211">
        <v>1274</v>
      </c>
      <c r="G1707" s="211">
        <v>1004</v>
      </c>
      <c r="I1707" s="211" t="s">
        <v>1125</v>
      </c>
      <c r="J1707" s="212" t="s">
        <v>841</v>
      </c>
      <c r="K1707" s="211" t="s">
        <v>353</v>
      </c>
      <c r="L1707" s="211" t="s">
        <v>2298</v>
      </c>
      <c r="AD1707" s="213"/>
    </row>
    <row r="1708" spans="1:30" s="211" customFormat="1" x14ac:dyDescent="0.25">
      <c r="A1708" s="211" t="s">
        <v>161</v>
      </c>
      <c r="B1708" s="211">
        <v>198</v>
      </c>
      <c r="C1708" s="211" t="s">
        <v>304</v>
      </c>
      <c r="D1708" s="211">
        <v>210258023</v>
      </c>
      <c r="E1708" s="211">
        <v>1060</v>
      </c>
      <c r="F1708" s="211">
        <v>1274</v>
      </c>
      <c r="G1708" s="211">
        <v>1004</v>
      </c>
      <c r="I1708" s="211" t="s">
        <v>5492</v>
      </c>
      <c r="J1708" s="212" t="s">
        <v>841</v>
      </c>
      <c r="K1708" s="211" t="s">
        <v>353</v>
      </c>
      <c r="L1708" s="211" t="s">
        <v>5520</v>
      </c>
      <c r="AD1708" s="213"/>
    </row>
    <row r="1709" spans="1:30" s="211" customFormat="1" x14ac:dyDescent="0.25">
      <c r="A1709" s="211" t="s">
        <v>161</v>
      </c>
      <c r="B1709" s="211">
        <v>198</v>
      </c>
      <c r="C1709" s="211" t="s">
        <v>304</v>
      </c>
      <c r="D1709" s="211">
        <v>210258333</v>
      </c>
      <c r="E1709" s="211">
        <v>1060</v>
      </c>
      <c r="F1709" s="211">
        <v>1274</v>
      </c>
      <c r="G1709" s="211">
        <v>1004</v>
      </c>
      <c r="I1709" s="211" t="s">
        <v>2529</v>
      </c>
      <c r="J1709" s="212" t="s">
        <v>841</v>
      </c>
      <c r="K1709" s="211" t="s">
        <v>353</v>
      </c>
      <c r="L1709" s="211" t="s">
        <v>2694</v>
      </c>
      <c r="AD1709" s="213"/>
    </row>
    <row r="1710" spans="1:30" s="211" customFormat="1" x14ac:dyDescent="0.25">
      <c r="A1710" s="211" t="s">
        <v>161</v>
      </c>
      <c r="B1710" s="211">
        <v>198</v>
      </c>
      <c r="C1710" s="211" t="s">
        <v>304</v>
      </c>
      <c r="D1710" s="211">
        <v>210258592</v>
      </c>
      <c r="E1710" s="211">
        <v>1080</v>
      </c>
      <c r="F1710" s="211">
        <v>1274</v>
      </c>
      <c r="G1710" s="211">
        <v>1004</v>
      </c>
      <c r="I1710" s="211" t="s">
        <v>1126</v>
      </c>
      <c r="J1710" s="212" t="s">
        <v>841</v>
      </c>
      <c r="K1710" s="211" t="s">
        <v>353</v>
      </c>
      <c r="L1710" s="211" t="s">
        <v>2299</v>
      </c>
      <c r="AD1710" s="213"/>
    </row>
    <row r="1711" spans="1:30" s="211" customFormat="1" x14ac:dyDescent="0.25">
      <c r="A1711" s="211" t="s">
        <v>161</v>
      </c>
      <c r="B1711" s="211">
        <v>198</v>
      </c>
      <c r="C1711" s="211" t="s">
        <v>304</v>
      </c>
      <c r="D1711" s="211">
        <v>210258929</v>
      </c>
      <c r="E1711" s="211">
        <v>1060</v>
      </c>
      <c r="F1711" s="211">
        <v>1274</v>
      </c>
      <c r="G1711" s="211">
        <v>1004</v>
      </c>
      <c r="I1711" s="211" t="s">
        <v>6889</v>
      </c>
      <c r="J1711" s="212" t="s">
        <v>841</v>
      </c>
      <c r="K1711" s="211" t="s">
        <v>353</v>
      </c>
      <c r="L1711" s="211" t="s">
        <v>6938</v>
      </c>
      <c r="AD1711" s="213"/>
    </row>
    <row r="1712" spans="1:30" s="211" customFormat="1" x14ac:dyDescent="0.25">
      <c r="A1712" s="211" t="s">
        <v>161</v>
      </c>
      <c r="B1712" s="211">
        <v>198</v>
      </c>
      <c r="C1712" s="211" t="s">
        <v>304</v>
      </c>
      <c r="D1712" s="211">
        <v>210259293</v>
      </c>
      <c r="E1712" s="211">
        <v>1080</v>
      </c>
      <c r="F1712" s="211">
        <v>1274</v>
      </c>
      <c r="G1712" s="211">
        <v>1004</v>
      </c>
      <c r="I1712" s="211" t="s">
        <v>6198</v>
      </c>
      <c r="J1712" s="212" t="s">
        <v>841</v>
      </c>
      <c r="K1712" s="211" t="s">
        <v>353</v>
      </c>
      <c r="L1712" s="211" t="s">
        <v>6230</v>
      </c>
      <c r="AD1712" s="213"/>
    </row>
    <row r="1713" spans="1:30" s="211" customFormat="1" x14ac:dyDescent="0.25">
      <c r="A1713" s="211" t="s">
        <v>161</v>
      </c>
      <c r="B1713" s="211">
        <v>198</v>
      </c>
      <c r="C1713" s="211" t="s">
        <v>304</v>
      </c>
      <c r="D1713" s="211">
        <v>210259439</v>
      </c>
      <c r="E1713" s="211">
        <v>1080</v>
      </c>
      <c r="F1713" s="211">
        <v>1274</v>
      </c>
      <c r="G1713" s="211">
        <v>1004</v>
      </c>
      <c r="I1713" s="211" t="s">
        <v>3915</v>
      </c>
      <c r="J1713" s="212" t="s">
        <v>841</v>
      </c>
      <c r="K1713" s="211" t="s">
        <v>353</v>
      </c>
      <c r="L1713" s="211" t="s">
        <v>3925</v>
      </c>
      <c r="AD1713" s="213"/>
    </row>
    <row r="1714" spans="1:30" s="211" customFormat="1" x14ac:dyDescent="0.25">
      <c r="A1714" s="211" t="s">
        <v>161</v>
      </c>
      <c r="B1714" s="211">
        <v>198</v>
      </c>
      <c r="C1714" s="211" t="s">
        <v>304</v>
      </c>
      <c r="D1714" s="211">
        <v>210259443</v>
      </c>
      <c r="E1714" s="211">
        <v>1060</v>
      </c>
      <c r="F1714" s="211">
        <v>1122</v>
      </c>
      <c r="G1714" s="211">
        <v>1004</v>
      </c>
      <c r="I1714" s="211" t="s">
        <v>5049</v>
      </c>
      <c r="J1714" s="212" t="s">
        <v>841</v>
      </c>
      <c r="K1714" s="211" t="s">
        <v>355</v>
      </c>
      <c r="L1714" s="211" t="s">
        <v>5063</v>
      </c>
      <c r="AD1714" s="213"/>
    </row>
    <row r="1715" spans="1:30" s="211" customFormat="1" x14ac:dyDescent="0.25">
      <c r="A1715" s="211" t="s">
        <v>161</v>
      </c>
      <c r="B1715" s="211">
        <v>198</v>
      </c>
      <c r="C1715" s="211" t="s">
        <v>304</v>
      </c>
      <c r="D1715" s="211">
        <v>210259473</v>
      </c>
      <c r="E1715" s="211">
        <v>1060</v>
      </c>
      <c r="F1715" s="211">
        <v>1274</v>
      </c>
      <c r="G1715" s="211">
        <v>1004</v>
      </c>
      <c r="I1715" s="211" t="s">
        <v>1127</v>
      </c>
      <c r="J1715" s="212" t="s">
        <v>841</v>
      </c>
      <c r="K1715" s="211" t="s">
        <v>842</v>
      </c>
      <c r="L1715" s="211" t="s">
        <v>2405</v>
      </c>
      <c r="AD1715" s="213"/>
    </row>
    <row r="1716" spans="1:30" s="211" customFormat="1" x14ac:dyDescent="0.25">
      <c r="A1716" s="211" t="s">
        <v>161</v>
      </c>
      <c r="B1716" s="211">
        <v>198</v>
      </c>
      <c r="C1716" s="211" t="s">
        <v>304</v>
      </c>
      <c r="D1716" s="211">
        <v>210259644</v>
      </c>
      <c r="E1716" s="211">
        <v>1060</v>
      </c>
      <c r="F1716" s="211">
        <v>1274</v>
      </c>
      <c r="G1716" s="211">
        <v>1004</v>
      </c>
      <c r="I1716" s="211" t="s">
        <v>5672</v>
      </c>
      <c r="J1716" s="212" t="s">
        <v>841</v>
      </c>
      <c r="K1716" s="211" t="s">
        <v>842</v>
      </c>
      <c r="L1716" s="211" t="s">
        <v>5696</v>
      </c>
      <c r="AD1716" s="213"/>
    </row>
    <row r="1717" spans="1:30" s="211" customFormat="1" x14ac:dyDescent="0.25">
      <c r="A1717" s="211" t="s">
        <v>161</v>
      </c>
      <c r="B1717" s="211">
        <v>198</v>
      </c>
      <c r="C1717" s="211" t="s">
        <v>304</v>
      </c>
      <c r="D1717" s="211">
        <v>210259750</v>
      </c>
      <c r="E1717" s="211">
        <v>1060</v>
      </c>
      <c r="F1717" s="211">
        <v>1274</v>
      </c>
      <c r="G1717" s="211">
        <v>1004</v>
      </c>
      <c r="I1717" s="211" t="s">
        <v>5493</v>
      </c>
      <c r="J1717" s="212" t="s">
        <v>841</v>
      </c>
      <c r="K1717" s="211" t="s">
        <v>842</v>
      </c>
      <c r="L1717" s="211" t="s">
        <v>5527</v>
      </c>
      <c r="AD1717" s="213"/>
    </row>
    <row r="1718" spans="1:30" s="211" customFormat="1" x14ac:dyDescent="0.25">
      <c r="A1718" s="211" t="s">
        <v>161</v>
      </c>
      <c r="B1718" s="211">
        <v>198</v>
      </c>
      <c r="C1718" s="211" t="s">
        <v>304</v>
      </c>
      <c r="D1718" s="211">
        <v>210262014</v>
      </c>
      <c r="E1718" s="211">
        <v>1060</v>
      </c>
      <c r="F1718" s="211">
        <v>1274</v>
      </c>
      <c r="G1718" s="211">
        <v>1004</v>
      </c>
      <c r="I1718" s="211" t="s">
        <v>2757</v>
      </c>
      <c r="J1718" s="212" t="s">
        <v>841</v>
      </c>
      <c r="K1718" s="211" t="s">
        <v>353</v>
      </c>
      <c r="L1718" s="211" t="s">
        <v>2767</v>
      </c>
      <c r="AD1718" s="213"/>
    </row>
    <row r="1719" spans="1:30" s="211" customFormat="1" x14ac:dyDescent="0.25">
      <c r="A1719" s="211" t="s">
        <v>161</v>
      </c>
      <c r="B1719" s="211">
        <v>198</v>
      </c>
      <c r="C1719" s="211" t="s">
        <v>304</v>
      </c>
      <c r="D1719" s="211">
        <v>210276909</v>
      </c>
      <c r="E1719" s="211">
        <v>1080</v>
      </c>
      <c r="F1719" s="211">
        <v>1274</v>
      </c>
      <c r="G1719" s="211">
        <v>1004</v>
      </c>
      <c r="I1719" s="211" t="s">
        <v>1128</v>
      </c>
      <c r="J1719" s="212" t="s">
        <v>841</v>
      </c>
      <c r="K1719" s="211" t="s">
        <v>353</v>
      </c>
      <c r="L1719" s="211" t="s">
        <v>2300</v>
      </c>
      <c r="AD1719" s="213"/>
    </row>
    <row r="1720" spans="1:30" s="211" customFormat="1" x14ac:dyDescent="0.25">
      <c r="A1720" s="211" t="s">
        <v>161</v>
      </c>
      <c r="B1720" s="211">
        <v>198</v>
      </c>
      <c r="C1720" s="211" t="s">
        <v>304</v>
      </c>
      <c r="D1720" s="211">
        <v>210290378</v>
      </c>
      <c r="E1720" s="211">
        <v>1080</v>
      </c>
      <c r="F1720" s="211">
        <v>1274</v>
      </c>
      <c r="G1720" s="211">
        <v>1004</v>
      </c>
      <c r="I1720" s="211" t="s">
        <v>1129</v>
      </c>
      <c r="J1720" s="212" t="s">
        <v>841</v>
      </c>
      <c r="K1720" s="211" t="s">
        <v>353</v>
      </c>
      <c r="L1720" s="211" t="s">
        <v>2301</v>
      </c>
      <c r="AD1720" s="213"/>
    </row>
    <row r="1721" spans="1:30" s="211" customFormat="1" x14ac:dyDescent="0.25">
      <c r="A1721" s="211" t="s">
        <v>161</v>
      </c>
      <c r="B1721" s="211">
        <v>199</v>
      </c>
      <c r="C1721" s="211" t="s">
        <v>305</v>
      </c>
      <c r="D1721" s="211">
        <v>103196</v>
      </c>
      <c r="E1721" s="211">
        <v>1060</v>
      </c>
      <c r="F1721" s="211">
        <v>1274</v>
      </c>
      <c r="G1721" s="211">
        <v>1004</v>
      </c>
      <c r="I1721" s="211" t="s">
        <v>2944</v>
      </c>
      <c r="J1721" s="212" t="s">
        <v>841</v>
      </c>
      <c r="K1721" s="211" t="s">
        <v>353</v>
      </c>
      <c r="L1721" s="211" t="s">
        <v>3140</v>
      </c>
      <c r="AD1721" s="213"/>
    </row>
    <row r="1722" spans="1:30" s="211" customFormat="1" x14ac:dyDescent="0.25">
      <c r="A1722" s="211" t="s">
        <v>161</v>
      </c>
      <c r="B1722" s="211">
        <v>199</v>
      </c>
      <c r="C1722" s="211" t="s">
        <v>305</v>
      </c>
      <c r="D1722" s="211">
        <v>103508</v>
      </c>
      <c r="E1722" s="211">
        <v>1060</v>
      </c>
      <c r="G1722" s="211">
        <v>1004</v>
      </c>
      <c r="I1722" s="211" t="s">
        <v>2945</v>
      </c>
      <c r="J1722" s="212" t="s">
        <v>841</v>
      </c>
      <c r="K1722" s="211" t="s">
        <v>842</v>
      </c>
      <c r="L1722" s="211" t="s">
        <v>3241</v>
      </c>
      <c r="AD1722" s="213"/>
    </row>
    <row r="1723" spans="1:30" s="211" customFormat="1" x14ac:dyDescent="0.25">
      <c r="A1723" s="211" t="s">
        <v>161</v>
      </c>
      <c r="B1723" s="211">
        <v>199</v>
      </c>
      <c r="C1723" s="211" t="s">
        <v>305</v>
      </c>
      <c r="D1723" s="211">
        <v>103568</v>
      </c>
      <c r="E1723" s="211">
        <v>1040</v>
      </c>
      <c r="F1723" s="211">
        <v>1241</v>
      </c>
      <c r="G1723" s="211">
        <v>1004</v>
      </c>
      <c r="I1723" s="211" t="s">
        <v>2039</v>
      </c>
      <c r="J1723" s="212" t="s">
        <v>841</v>
      </c>
      <c r="K1723" s="211" t="s">
        <v>355</v>
      </c>
      <c r="L1723" s="211" t="s">
        <v>3941</v>
      </c>
      <c r="AD1723" s="213"/>
    </row>
    <row r="1724" spans="1:30" s="211" customFormat="1" x14ac:dyDescent="0.25">
      <c r="A1724" s="211" t="s">
        <v>161</v>
      </c>
      <c r="B1724" s="211">
        <v>199</v>
      </c>
      <c r="C1724" s="211" t="s">
        <v>305</v>
      </c>
      <c r="D1724" s="211">
        <v>103569</v>
      </c>
      <c r="E1724" s="211">
        <v>1060</v>
      </c>
      <c r="G1724" s="211">
        <v>1004</v>
      </c>
      <c r="I1724" s="211" t="s">
        <v>2946</v>
      </c>
      <c r="J1724" s="212" t="s">
        <v>841</v>
      </c>
      <c r="K1724" s="211" t="s">
        <v>842</v>
      </c>
      <c r="L1724" s="211" t="s">
        <v>5258</v>
      </c>
      <c r="AD1724" s="213"/>
    </row>
    <row r="1725" spans="1:30" s="211" customFormat="1" x14ac:dyDescent="0.25">
      <c r="A1725" s="211" t="s">
        <v>161</v>
      </c>
      <c r="B1725" s="211">
        <v>199</v>
      </c>
      <c r="C1725" s="211" t="s">
        <v>305</v>
      </c>
      <c r="D1725" s="211">
        <v>103584</v>
      </c>
      <c r="E1725" s="211">
        <v>1040</v>
      </c>
      <c r="F1725" s="211">
        <v>1122</v>
      </c>
      <c r="G1725" s="211">
        <v>1004</v>
      </c>
      <c r="I1725" s="211" t="s">
        <v>4283</v>
      </c>
      <c r="J1725" s="212" t="s">
        <v>841</v>
      </c>
      <c r="K1725" s="211" t="s">
        <v>355</v>
      </c>
      <c r="L1725" s="211" t="s">
        <v>4295</v>
      </c>
      <c r="AD1725" s="213"/>
    </row>
    <row r="1726" spans="1:30" s="211" customFormat="1" x14ac:dyDescent="0.25">
      <c r="A1726" s="211" t="s">
        <v>161</v>
      </c>
      <c r="B1726" s="211">
        <v>199</v>
      </c>
      <c r="C1726" s="211" t="s">
        <v>305</v>
      </c>
      <c r="D1726" s="211">
        <v>2333295</v>
      </c>
      <c r="E1726" s="211">
        <v>1030</v>
      </c>
      <c r="F1726" s="211">
        <v>1122</v>
      </c>
      <c r="G1726" s="211">
        <v>1004</v>
      </c>
      <c r="I1726" s="211" t="s">
        <v>4284</v>
      </c>
      <c r="J1726" s="212" t="s">
        <v>841</v>
      </c>
      <c r="K1726" s="211" t="s">
        <v>355</v>
      </c>
      <c r="L1726" s="211" t="s">
        <v>4295</v>
      </c>
      <c r="AD1726" s="213"/>
    </row>
    <row r="1727" spans="1:30" s="211" customFormat="1" x14ac:dyDescent="0.25">
      <c r="A1727" s="211" t="s">
        <v>161</v>
      </c>
      <c r="B1727" s="211">
        <v>199</v>
      </c>
      <c r="C1727" s="211" t="s">
        <v>305</v>
      </c>
      <c r="D1727" s="211">
        <v>191904361</v>
      </c>
      <c r="E1727" s="211">
        <v>1060</v>
      </c>
      <c r="F1727" s="211">
        <v>1274</v>
      </c>
      <c r="G1727" s="211">
        <v>1004</v>
      </c>
      <c r="I1727" s="211" t="s">
        <v>2947</v>
      </c>
      <c r="J1727" s="212" t="s">
        <v>841</v>
      </c>
      <c r="K1727" s="211" t="s">
        <v>353</v>
      </c>
      <c r="L1727" s="211" t="s">
        <v>3141</v>
      </c>
      <c r="AD1727" s="213"/>
    </row>
    <row r="1728" spans="1:30" s="211" customFormat="1" x14ac:dyDescent="0.25">
      <c r="A1728" s="211" t="s">
        <v>161</v>
      </c>
      <c r="B1728" s="211">
        <v>199</v>
      </c>
      <c r="C1728" s="211" t="s">
        <v>305</v>
      </c>
      <c r="D1728" s="211">
        <v>191908402</v>
      </c>
      <c r="E1728" s="211">
        <v>1060</v>
      </c>
      <c r="F1728" s="211">
        <v>1241</v>
      </c>
      <c r="G1728" s="211">
        <v>1004</v>
      </c>
      <c r="I1728" s="211" t="s">
        <v>2948</v>
      </c>
      <c r="J1728" s="212" t="s">
        <v>841</v>
      </c>
      <c r="K1728" s="211" t="s">
        <v>353</v>
      </c>
      <c r="L1728" s="211" t="s">
        <v>3142</v>
      </c>
      <c r="AD1728" s="213"/>
    </row>
    <row r="1729" spans="1:30" s="211" customFormat="1" x14ac:dyDescent="0.25">
      <c r="A1729" s="211" t="s">
        <v>161</v>
      </c>
      <c r="B1729" s="211">
        <v>199</v>
      </c>
      <c r="C1729" s="211" t="s">
        <v>305</v>
      </c>
      <c r="D1729" s="211">
        <v>191912222</v>
      </c>
      <c r="E1729" s="211">
        <v>1060</v>
      </c>
      <c r="F1729" s="211">
        <v>1274</v>
      </c>
      <c r="G1729" s="211">
        <v>1004</v>
      </c>
      <c r="I1729" s="211" t="s">
        <v>5326</v>
      </c>
      <c r="J1729" s="212" t="s">
        <v>841</v>
      </c>
      <c r="K1729" s="211" t="s">
        <v>353</v>
      </c>
      <c r="L1729" s="211" t="s">
        <v>5339</v>
      </c>
      <c r="AD1729" s="213"/>
    </row>
    <row r="1730" spans="1:30" s="211" customFormat="1" x14ac:dyDescent="0.25">
      <c r="A1730" s="211" t="s">
        <v>161</v>
      </c>
      <c r="B1730" s="211">
        <v>199</v>
      </c>
      <c r="C1730" s="211" t="s">
        <v>305</v>
      </c>
      <c r="D1730" s="211">
        <v>191957473</v>
      </c>
      <c r="E1730" s="211">
        <v>1060</v>
      </c>
      <c r="F1730" s="211">
        <v>1242</v>
      </c>
      <c r="G1730" s="211">
        <v>1004</v>
      </c>
      <c r="I1730" s="211" t="s">
        <v>2949</v>
      </c>
      <c r="J1730" s="212" t="s">
        <v>841</v>
      </c>
      <c r="K1730" s="211" t="s">
        <v>353</v>
      </c>
      <c r="L1730" s="211" t="s">
        <v>3143</v>
      </c>
      <c r="AD1730" s="213"/>
    </row>
    <row r="1731" spans="1:30" s="211" customFormat="1" x14ac:dyDescent="0.25">
      <c r="A1731" s="211" t="s">
        <v>161</v>
      </c>
      <c r="B1731" s="211">
        <v>199</v>
      </c>
      <c r="C1731" s="211" t="s">
        <v>305</v>
      </c>
      <c r="D1731" s="211">
        <v>191959070</v>
      </c>
      <c r="E1731" s="211">
        <v>1060</v>
      </c>
      <c r="F1731" s="211">
        <v>1230</v>
      </c>
      <c r="G1731" s="211">
        <v>1004</v>
      </c>
      <c r="I1731" s="211" t="s">
        <v>2950</v>
      </c>
      <c r="J1731" s="212" t="s">
        <v>841</v>
      </c>
      <c r="K1731" s="211" t="s">
        <v>353</v>
      </c>
      <c r="L1731" s="211" t="s">
        <v>3144</v>
      </c>
      <c r="AD1731" s="213"/>
    </row>
    <row r="1732" spans="1:30" s="211" customFormat="1" x14ac:dyDescent="0.25">
      <c r="A1732" s="211" t="s">
        <v>161</v>
      </c>
      <c r="B1732" s="211">
        <v>199</v>
      </c>
      <c r="C1732" s="211" t="s">
        <v>305</v>
      </c>
      <c r="D1732" s="211">
        <v>191959084</v>
      </c>
      <c r="E1732" s="211">
        <v>1020</v>
      </c>
      <c r="F1732" s="211">
        <v>1110</v>
      </c>
      <c r="G1732" s="211">
        <v>1004</v>
      </c>
      <c r="I1732" s="211" t="s">
        <v>2493</v>
      </c>
      <c r="J1732" s="212" t="s">
        <v>841</v>
      </c>
      <c r="K1732" s="211" t="s">
        <v>355</v>
      </c>
      <c r="L1732" s="211" t="s">
        <v>4103</v>
      </c>
      <c r="AD1732" s="213"/>
    </row>
    <row r="1733" spans="1:30" s="211" customFormat="1" x14ac:dyDescent="0.25">
      <c r="A1733" s="211" t="s">
        <v>161</v>
      </c>
      <c r="B1733" s="211">
        <v>199</v>
      </c>
      <c r="C1733" s="211" t="s">
        <v>305</v>
      </c>
      <c r="D1733" s="211">
        <v>191959085</v>
      </c>
      <c r="E1733" s="211">
        <v>1020</v>
      </c>
      <c r="F1733" s="211">
        <v>1110</v>
      </c>
      <c r="G1733" s="211">
        <v>1004</v>
      </c>
      <c r="I1733" s="211" t="s">
        <v>2493</v>
      </c>
      <c r="J1733" s="212" t="s">
        <v>841</v>
      </c>
      <c r="K1733" s="211" t="s">
        <v>355</v>
      </c>
      <c r="L1733" s="211" t="s">
        <v>4103</v>
      </c>
      <c r="AD1733" s="213"/>
    </row>
    <row r="1734" spans="1:30" s="211" customFormat="1" x14ac:dyDescent="0.25">
      <c r="A1734" s="211" t="s">
        <v>161</v>
      </c>
      <c r="B1734" s="211">
        <v>199</v>
      </c>
      <c r="C1734" s="211" t="s">
        <v>305</v>
      </c>
      <c r="D1734" s="211">
        <v>191959086</v>
      </c>
      <c r="E1734" s="211">
        <v>1020</v>
      </c>
      <c r="F1734" s="211">
        <v>1110</v>
      </c>
      <c r="G1734" s="211">
        <v>1003</v>
      </c>
      <c r="I1734" s="211" t="s">
        <v>2493</v>
      </c>
      <c r="J1734" s="212" t="s">
        <v>841</v>
      </c>
      <c r="K1734" s="211" t="s">
        <v>355</v>
      </c>
      <c r="L1734" s="211" t="s">
        <v>4103</v>
      </c>
      <c r="AD1734" s="213"/>
    </row>
    <row r="1735" spans="1:30" s="211" customFormat="1" x14ac:dyDescent="0.25">
      <c r="A1735" s="211" t="s">
        <v>161</v>
      </c>
      <c r="B1735" s="211">
        <v>199</v>
      </c>
      <c r="C1735" s="211" t="s">
        <v>305</v>
      </c>
      <c r="D1735" s="211">
        <v>191964553</v>
      </c>
      <c r="E1735" s="211">
        <v>1060</v>
      </c>
      <c r="F1735" s="211">
        <v>1274</v>
      </c>
      <c r="G1735" s="211">
        <v>1004</v>
      </c>
      <c r="I1735" s="211" t="s">
        <v>6092</v>
      </c>
      <c r="J1735" s="212" t="s">
        <v>841</v>
      </c>
      <c r="K1735" s="211" t="s">
        <v>353</v>
      </c>
      <c r="L1735" s="211" t="s">
        <v>6124</v>
      </c>
      <c r="AD1735" s="213"/>
    </row>
    <row r="1736" spans="1:30" s="211" customFormat="1" x14ac:dyDescent="0.25">
      <c r="A1736" s="211" t="s">
        <v>161</v>
      </c>
      <c r="B1736" s="211">
        <v>199</v>
      </c>
      <c r="C1736" s="211" t="s">
        <v>305</v>
      </c>
      <c r="D1736" s="211">
        <v>191966877</v>
      </c>
      <c r="E1736" s="211">
        <v>1020</v>
      </c>
      <c r="F1736" s="211">
        <v>1122</v>
      </c>
      <c r="G1736" s="211">
        <v>1003</v>
      </c>
      <c r="I1736" s="211" t="s">
        <v>5213</v>
      </c>
      <c r="J1736" s="212" t="s">
        <v>841</v>
      </c>
      <c r="K1736" s="211" t="s">
        <v>355</v>
      </c>
      <c r="L1736" s="211" t="s">
        <v>5220</v>
      </c>
      <c r="AD1736" s="213"/>
    </row>
    <row r="1737" spans="1:30" s="211" customFormat="1" x14ac:dyDescent="0.25">
      <c r="A1737" s="211" t="s">
        <v>161</v>
      </c>
      <c r="B1737" s="211">
        <v>199</v>
      </c>
      <c r="C1737" s="211" t="s">
        <v>305</v>
      </c>
      <c r="D1737" s="211">
        <v>191966880</v>
      </c>
      <c r="E1737" s="211">
        <v>1020</v>
      </c>
      <c r="F1737" s="211">
        <v>1122</v>
      </c>
      <c r="G1737" s="211">
        <v>1003</v>
      </c>
      <c r="I1737" s="211" t="s">
        <v>5213</v>
      </c>
      <c r="J1737" s="212" t="s">
        <v>841</v>
      </c>
      <c r="K1737" s="211" t="s">
        <v>355</v>
      </c>
      <c r="L1737" s="211" t="s">
        <v>5220</v>
      </c>
      <c r="AD1737" s="213"/>
    </row>
    <row r="1738" spans="1:30" s="211" customFormat="1" x14ac:dyDescent="0.25">
      <c r="A1738" s="211" t="s">
        <v>161</v>
      </c>
      <c r="B1738" s="211">
        <v>199</v>
      </c>
      <c r="C1738" s="211" t="s">
        <v>305</v>
      </c>
      <c r="D1738" s="211">
        <v>191966881</v>
      </c>
      <c r="E1738" s="211">
        <v>1020</v>
      </c>
      <c r="F1738" s="211">
        <v>1122</v>
      </c>
      <c r="G1738" s="211">
        <v>1003</v>
      </c>
      <c r="I1738" s="211" t="s">
        <v>5213</v>
      </c>
      <c r="J1738" s="212" t="s">
        <v>841</v>
      </c>
      <c r="K1738" s="211" t="s">
        <v>355</v>
      </c>
      <c r="L1738" s="211" t="s">
        <v>5220</v>
      </c>
      <c r="AD1738" s="213"/>
    </row>
    <row r="1739" spans="1:30" s="211" customFormat="1" x14ac:dyDescent="0.25">
      <c r="A1739" s="211" t="s">
        <v>161</v>
      </c>
      <c r="B1739" s="211">
        <v>199</v>
      </c>
      <c r="C1739" s="211" t="s">
        <v>305</v>
      </c>
      <c r="D1739" s="211">
        <v>191975234</v>
      </c>
      <c r="E1739" s="211">
        <v>1060</v>
      </c>
      <c r="F1739" s="211">
        <v>1274</v>
      </c>
      <c r="G1739" s="211">
        <v>1004</v>
      </c>
      <c r="I1739" s="211" t="s">
        <v>5644</v>
      </c>
      <c r="J1739" s="212" t="s">
        <v>841</v>
      </c>
      <c r="K1739" s="211" t="s">
        <v>353</v>
      </c>
      <c r="L1739" s="211" t="s">
        <v>5658</v>
      </c>
      <c r="AD1739" s="213"/>
    </row>
    <row r="1740" spans="1:30" s="211" customFormat="1" x14ac:dyDescent="0.25">
      <c r="A1740" s="211" t="s">
        <v>161</v>
      </c>
      <c r="B1740" s="211">
        <v>199</v>
      </c>
      <c r="C1740" s="211" t="s">
        <v>305</v>
      </c>
      <c r="D1740" s="211">
        <v>191981873</v>
      </c>
      <c r="E1740" s="211">
        <v>1060</v>
      </c>
      <c r="F1740" s="211">
        <v>1274</v>
      </c>
      <c r="G1740" s="211">
        <v>1004</v>
      </c>
      <c r="I1740" s="211" t="s">
        <v>5249</v>
      </c>
      <c r="J1740" s="212" t="s">
        <v>841</v>
      </c>
      <c r="K1740" s="211" t="s">
        <v>353</v>
      </c>
      <c r="L1740" s="211" t="s">
        <v>5256</v>
      </c>
      <c r="AD1740" s="213"/>
    </row>
    <row r="1741" spans="1:30" s="211" customFormat="1" x14ac:dyDescent="0.25">
      <c r="A1741" s="211" t="s">
        <v>161</v>
      </c>
      <c r="B1741" s="211">
        <v>199</v>
      </c>
      <c r="C1741" s="211" t="s">
        <v>305</v>
      </c>
      <c r="D1741" s="211">
        <v>191993865</v>
      </c>
      <c r="E1741" s="211">
        <v>1080</v>
      </c>
      <c r="F1741" s="211">
        <v>1242</v>
      </c>
      <c r="G1741" s="211">
        <v>1003</v>
      </c>
      <c r="I1741" s="211" t="s">
        <v>4544</v>
      </c>
      <c r="J1741" s="212" t="s">
        <v>841</v>
      </c>
      <c r="K1741" s="211" t="s">
        <v>842</v>
      </c>
      <c r="L1741" s="211" t="s">
        <v>4557</v>
      </c>
      <c r="AD1741" s="213"/>
    </row>
    <row r="1742" spans="1:30" s="211" customFormat="1" x14ac:dyDescent="0.25">
      <c r="A1742" s="211" t="s">
        <v>161</v>
      </c>
      <c r="B1742" s="211">
        <v>199</v>
      </c>
      <c r="C1742" s="211" t="s">
        <v>305</v>
      </c>
      <c r="D1742" s="211">
        <v>201027561</v>
      </c>
      <c r="E1742" s="211">
        <v>1060</v>
      </c>
      <c r="F1742" s="211">
        <v>1230</v>
      </c>
      <c r="G1742" s="211">
        <v>1004</v>
      </c>
      <c r="I1742" s="211" t="s">
        <v>2946</v>
      </c>
      <c r="J1742" s="212" t="s">
        <v>841</v>
      </c>
      <c r="K1742" s="211" t="s">
        <v>842</v>
      </c>
      <c r="L1742" s="211" t="s">
        <v>5258</v>
      </c>
      <c r="AD1742" s="213"/>
    </row>
    <row r="1743" spans="1:30" s="211" customFormat="1" x14ac:dyDescent="0.25">
      <c r="A1743" s="211" t="s">
        <v>161</v>
      </c>
      <c r="B1743" s="211">
        <v>199</v>
      </c>
      <c r="C1743" s="211" t="s">
        <v>305</v>
      </c>
      <c r="D1743" s="211">
        <v>201028095</v>
      </c>
      <c r="E1743" s="211">
        <v>1060</v>
      </c>
      <c r="F1743" s="211">
        <v>1261</v>
      </c>
      <c r="G1743" s="211">
        <v>1004</v>
      </c>
      <c r="I1743" s="211" t="s">
        <v>2951</v>
      </c>
      <c r="J1743" s="212" t="s">
        <v>841</v>
      </c>
      <c r="K1743" s="211" t="s">
        <v>353</v>
      </c>
      <c r="L1743" s="211" t="s">
        <v>3145</v>
      </c>
      <c r="AD1743" s="213"/>
    </row>
    <row r="1744" spans="1:30" s="211" customFormat="1" x14ac:dyDescent="0.25">
      <c r="A1744" s="211" t="s">
        <v>161</v>
      </c>
      <c r="B1744" s="211">
        <v>199</v>
      </c>
      <c r="C1744" s="211" t="s">
        <v>305</v>
      </c>
      <c r="D1744" s="211">
        <v>201030534</v>
      </c>
      <c r="E1744" s="211">
        <v>1030</v>
      </c>
      <c r="F1744" s="211">
        <v>1110</v>
      </c>
      <c r="G1744" s="211">
        <v>1004</v>
      </c>
      <c r="I1744" s="211" t="s">
        <v>2952</v>
      </c>
      <c r="J1744" s="212" t="s">
        <v>841</v>
      </c>
      <c r="K1744" s="211" t="s">
        <v>353</v>
      </c>
      <c r="L1744" s="211" t="s">
        <v>3146</v>
      </c>
      <c r="AD1744" s="213"/>
    </row>
    <row r="1745" spans="1:30" s="211" customFormat="1" x14ac:dyDescent="0.25">
      <c r="A1745" s="211" t="s">
        <v>161</v>
      </c>
      <c r="B1745" s="211">
        <v>199</v>
      </c>
      <c r="C1745" s="211" t="s">
        <v>305</v>
      </c>
      <c r="D1745" s="211">
        <v>201037777</v>
      </c>
      <c r="E1745" s="211">
        <v>1060</v>
      </c>
      <c r="G1745" s="211">
        <v>1004</v>
      </c>
      <c r="I1745" s="211" t="s">
        <v>2953</v>
      </c>
      <c r="J1745" s="212" t="s">
        <v>841</v>
      </c>
      <c r="K1745" s="211" t="s">
        <v>353</v>
      </c>
      <c r="L1745" s="211" t="s">
        <v>3147</v>
      </c>
      <c r="AD1745" s="213"/>
    </row>
    <row r="1746" spans="1:30" s="211" customFormat="1" x14ac:dyDescent="0.25">
      <c r="A1746" s="211" t="s">
        <v>161</v>
      </c>
      <c r="B1746" s="211">
        <v>199</v>
      </c>
      <c r="C1746" s="211" t="s">
        <v>305</v>
      </c>
      <c r="D1746" s="211">
        <v>210134635</v>
      </c>
      <c r="E1746" s="211">
        <v>1060</v>
      </c>
      <c r="F1746" s="211">
        <v>1274</v>
      </c>
      <c r="G1746" s="211">
        <v>1004</v>
      </c>
      <c r="I1746" s="211" t="s">
        <v>1130</v>
      </c>
      <c r="J1746" s="212" t="s">
        <v>841</v>
      </c>
      <c r="K1746" s="211" t="s">
        <v>842</v>
      </c>
      <c r="L1746" s="211" t="s">
        <v>6129</v>
      </c>
      <c r="AD1746" s="213"/>
    </row>
    <row r="1747" spans="1:30" s="211" customFormat="1" x14ac:dyDescent="0.25">
      <c r="A1747" s="211" t="s">
        <v>161</v>
      </c>
      <c r="B1747" s="211">
        <v>199</v>
      </c>
      <c r="C1747" s="211" t="s">
        <v>305</v>
      </c>
      <c r="D1747" s="211">
        <v>210186102</v>
      </c>
      <c r="E1747" s="211">
        <v>1060</v>
      </c>
      <c r="F1747" s="211">
        <v>1251</v>
      </c>
      <c r="G1747" s="211">
        <v>1004</v>
      </c>
      <c r="I1747" s="211" t="s">
        <v>2954</v>
      </c>
      <c r="J1747" s="212" t="s">
        <v>841</v>
      </c>
      <c r="K1747" s="211" t="s">
        <v>353</v>
      </c>
      <c r="L1747" s="211" t="s">
        <v>3148</v>
      </c>
      <c r="AD1747" s="213"/>
    </row>
    <row r="1748" spans="1:30" s="211" customFormat="1" x14ac:dyDescent="0.25">
      <c r="A1748" s="211" t="s">
        <v>161</v>
      </c>
      <c r="B1748" s="211">
        <v>199</v>
      </c>
      <c r="C1748" s="211" t="s">
        <v>305</v>
      </c>
      <c r="D1748" s="211">
        <v>210186103</v>
      </c>
      <c r="E1748" s="211">
        <v>1060</v>
      </c>
      <c r="F1748" s="211">
        <v>1251</v>
      </c>
      <c r="G1748" s="211">
        <v>1004</v>
      </c>
      <c r="I1748" s="211" t="s">
        <v>2954</v>
      </c>
      <c r="J1748" s="212" t="s">
        <v>841</v>
      </c>
      <c r="K1748" s="211" t="s">
        <v>353</v>
      </c>
      <c r="L1748" s="211" t="s">
        <v>3149</v>
      </c>
      <c r="AD1748" s="213"/>
    </row>
    <row r="1749" spans="1:30" s="211" customFormat="1" x14ac:dyDescent="0.25">
      <c r="A1749" s="211" t="s">
        <v>161</v>
      </c>
      <c r="B1749" s="211">
        <v>199</v>
      </c>
      <c r="C1749" s="211" t="s">
        <v>305</v>
      </c>
      <c r="D1749" s="211">
        <v>210188742</v>
      </c>
      <c r="E1749" s="211">
        <v>1060</v>
      </c>
      <c r="F1749" s="211">
        <v>1242</v>
      </c>
      <c r="G1749" s="211">
        <v>1004</v>
      </c>
      <c r="I1749" s="211" t="s">
        <v>2955</v>
      </c>
      <c r="J1749" s="212" t="s">
        <v>841</v>
      </c>
      <c r="K1749" s="211" t="s">
        <v>353</v>
      </c>
      <c r="L1749" s="211" t="s">
        <v>3150</v>
      </c>
      <c r="AD1749" s="213"/>
    </row>
    <row r="1750" spans="1:30" s="211" customFormat="1" x14ac:dyDescent="0.25">
      <c r="A1750" s="211" t="s">
        <v>161</v>
      </c>
      <c r="B1750" s="211">
        <v>199</v>
      </c>
      <c r="C1750" s="211" t="s">
        <v>305</v>
      </c>
      <c r="D1750" s="211">
        <v>210193687</v>
      </c>
      <c r="E1750" s="211">
        <v>1060</v>
      </c>
      <c r="F1750" s="211">
        <v>1271</v>
      </c>
      <c r="G1750" s="211">
        <v>1004</v>
      </c>
      <c r="I1750" s="211" t="s">
        <v>2956</v>
      </c>
      <c r="J1750" s="212" t="s">
        <v>841</v>
      </c>
      <c r="K1750" s="211" t="s">
        <v>353</v>
      </c>
      <c r="L1750" s="211" t="s">
        <v>3151</v>
      </c>
      <c r="AD1750" s="213"/>
    </row>
    <row r="1751" spans="1:30" s="211" customFormat="1" x14ac:dyDescent="0.25">
      <c r="A1751" s="211" t="s">
        <v>161</v>
      </c>
      <c r="B1751" s="211">
        <v>199</v>
      </c>
      <c r="C1751" s="211" t="s">
        <v>305</v>
      </c>
      <c r="D1751" s="211">
        <v>210196498</v>
      </c>
      <c r="E1751" s="211">
        <v>1060</v>
      </c>
      <c r="F1751" s="211">
        <v>1252</v>
      </c>
      <c r="G1751" s="211">
        <v>1004</v>
      </c>
      <c r="I1751" s="211" t="s">
        <v>2957</v>
      </c>
      <c r="J1751" s="212" t="s">
        <v>841</v>
      </c>
      <c r="K1751" s="211" t="s">
        <v>353</v>
      </c>
      <c r="L1751" s="211" t="s">
        <v>3152</v>
      </c>
      <c r="AD1751" s="213"/>
    </row>
    <row r="1752" spans="1:30" s="211" customFormat="1" x14ac:dyDescent="0.25">
      <c r="A1752" s="211" t="s">
        <v>161</v>
      </c>
      <c r="B1752" s="211">
        <v>199</v>
      </c>
      <c r="C1752" s="211" t="s">
        <v>305</v>
      </c>
      <c r="D1752" s="211">
        <v>210211352</v>
      </c>
      <c r="E1752" s="211">
        <v>1060</v>
      </c>
      <c r="F1752" s="211">
        <v>1242</v>
      </c>
      <c r="G1752" s="211">
        <v>1004</v>
      </c>
      <c r="I1752" s="211" t="s">
        <v>2958</v>
      </c>
      <c r="J1752" s="212" t="s">
        <v>841</v>
      </c>
      <c r="K1752" s="211" t="s">
        <v>353</v>
      </c>
      <c r="L1752" s="211" t="s">
        <v>3153</v>
      </c>
      <c r="AD1752" s="213"/>
    </row>
    <row r="1753" spans="1:30" s="211" customFormat="1" x14ac:dyDescent="0.25">
      <c r="A1753" s="211" t="s">
        <v>161</v>
      </c>
      <c r="B1753" s="211">
        <v>199</v>
      </c>
      <c r="C1753" s="211" t="s">
        <v>305</v>
      </c>
      <c r="D1753" s="211">
        <v>210214537</v>
      </c>
      <c r="E1753" s="211">
        <v>1060</v>
      </c>
      <c r="F1753" s="211">
        <v>1242</v>
      </c>
      <c r="G1753" s="211">
        <v>1004</v>
      </c>
      <c r="I1753" s="211" t="s">
        <v>2959</v>
      </c>
      <c r="J1753" s="212" t="s">
        <v>841</v>
      </c>
      <c r="K1753" s="211" t="s">
        <v>353</v>
      </c>
      <c r="L1753" s="211" t="s">
        <v>3154</v>
      </c>
      <c r="AD1753" s="213"/>
    </row>
    <row r="1754" spans="1:30" s="211" customFormat="1" x14ac:dyDescent="0.25">
      <c r="A1754" s="211" t="s">
        <v>161</v>
      </c>
      <c r="B1754" s="211">
        <v>199</v>
      </c>
      <c r="C1754" s="211" t="s">
        <v>305</v>
      </c>
      <c r="D1754" s="211">
        <v>210214661</v>
      </c>
      <c r="E1754" s="211">
        <v>1060</v>
      </c>
      <c r="F1754" s="211">
        <v>1242</v>
      </c>
      <c r="G1754" s="211">
        <v>1004</v>
      </c>
      <c r="I1754" s="211" t="s">
        <v>2960</v>
      </c>
      <c r="J1754" s="212" t="s">
        <v>841</v>
      </c>
      <c r="K1754" s="211" t="s">
        <v>353</v>
      </c>
      <c r="L1754" s="211" t="s">
        <v>3155</v>
      </c>
      <c r="AD1754" s="213"/>
    </row>
    <row r="1755" spans="1:30" s="211" customFormat="1" x14ac:dyDescent="0.25">
      <c r="A1755" s="211" t="s">
        <v>161</v>
      </c>
      <c r="B1755" s="211">
        <v>199</v>
      </c>
      <c r="C1755" s="211" t="s">
        <v>305</v>
      </c>
      <c r="D1755" s="211">
        <v>210215767</v>
      </c>
      <c r="E1755" s="211">
        <v>1060</v>
      </c>
      <c r="F1755" s="211">
        <v>1241</v>
      </c>
      <c r="G1755" s="211">
        <v>1004</v>
      </c>
      <c r="I1755" s="211" t="s">
        <v>2961</v>
      </c>
      <c r="J1755" s="212" t="s">
        <v>841</v>
      </c>
      <c r="K1755" s="211" t="s">
        <v>353</v>
      </c>
      <c r="L1755" s="211" t="s">
        <v>3156</v>
      </c>
      <c r="AD1755" s="213"/>
    </row>
    <row r="1756" spans="1:30" s="211" customFormat="1" x14ac:dyDescent="0.25">
      <c r="A1756" s="211" t="s">
        <v>161</v>
      </c>
      <c r="B1756" s="211">
        <v>199</v>
      </c>
      <c r="C1756" s="211" t="s">
        <v>305</v>
      </c>
      <c r="D1756" s="211">
        <v>210215768</v>
      </c>
      <c r="E1756" s="211">
        <v>1060</v>
      </c>
      <c r="F1756" s="211">
        <v>1241</v>
      </c>
      <c r="G1756" s="211">
        <v>1004</v>
      </c>
      <c r="I1756" s="211" t="s">
        <v>2962</v>
      </c>
      <c r="J1756" s="212" t="s">
        <v>841</v>
      </c>
      <c r="K1756" s="211" t="s">
        <v>353</v>
      </c>
      <c r="L1756" s="211" t="s">
        <v>3157</v>
      </c>
      <c r="AD1756" s="213"/>
    </row>
    <row r="1757" spans="1:30" s="211" customFormat="1" x14ac:dyDescent="0.25">
      <c r="A1757" s="211" t="s">
        <v>161</v>
      </c>
      <c r="B1757" s="211">
        <v>199</v>
      </c>
      <c r="C1757" s="211" t="s">
        <v>305</v>
      </c>
      <c r="D1757" s="211">
        <v>210215808</v>
      </c>
      <c r="E1757" s="211">
        <v>1060</v>
      </c>
      <c r="F1757" s="211">
        <v>1241</v>
      </c>
      <c r="G1757" s="211">
        <v>1004</v>
      </c>
      <c r="I1757" s="211" t="s">
        <v>2963</v>
      </c>
      <c r="J1757" s="212" t="s">
        <v>841</v>
      </c>
      <c r="K1757" s="211" t="s">
        <v>353</v>
      </c>
      <c r="L1757" s="211" t="s">
        <v>3158</v>
      </c>
      <c r="AD1757" s="213"/>
    </row>
    <row r="1758" spans="1:30" s="211" customFormat="1" x14ac:dyDescent="0.25">
      <c r="A1758" s="211" t="s">
        <v>161</v>
      </c>
      <c r="B1758" s="211">
        <v>199</v>
      </c>
      <c r="C1758" s="211" t="s">
        <v>305</v>
      </c>
      <c r="D1758" s="211">
        <v>210219814</v>
      </c>
      <c r="E1758" s="211">
        <v>1060</v>
      </c>
      <c r="F1758" s="211">
        <v>1251</v>
      </c>
      <c r="G1758" s="211">
        <v>1004</v>
      </c>
      <c r="I1758" s="211" t="s">
        <v>2964</v>
      </c>
      <c r="J1758" s="212" t="s">
        <v>841</v>
      </c>
      <c r="K1758" s="211" t="s">
        <v>353</v>
      </c>
      <c r="L1758" s="211" t="s">
        <v>3159</v>
      </c>
      <c r="AD1758" s="213"/>
    </row>
    <row r="1759" spans="1:30" s="211" customFormat="1" x14ac:dyDescent="0.25">
      <c r="A1759" s="211" t="s">
        <v>161</v>
      </c>
      <c r="B1759" s="211">
        <v>199</v>
      </c>
      <c r="C1759" s="211" t="s">
        <v>305</v>
      </c>
      <c r="D1759" s="211">
        <v>210222007</v>
      </c>
      <c r="E1759" s="211">
        <v>1060</v>
      </c>
      <c r="F1759" s="211">
        <v>1252</v>
      </c>
      <c r="G1759" s="211">
        <v>1004</v>
      </c>
      <c r="I1759" s="211" t="s">
        <v>2965</v>
      </c>
      <c r="J1759" s="212" t="s">
        <v>841</v>
      </c>
      <c r="K1759" s="211" t="s">
        <v>353</v>
      </c>
      <c r="L1759" s="211" t="s">
        <v>3160</v>
      </c>
      <c r="AD1759" s="213"/>
    </row>
    <row r="1760" spans="1:30" s="211" customFormat="1" x14ac:dyDescent="0.25">
      <c r="A1760" s="211" t="s">
        <v>161</v>
      </c>
      <c r="B1760" s="211">
        <v>199</v>
      </c>
      <c r="C1760" s="211" t="s">
        <v>305</v>
      </c>
      <c r="D1760" s="211">
        <v>210227580</v>
      </c>
      <c r="E1760" s="211">
        <v>1060</v>
      </c>
      <c r="F1760" s="211">
        <v>1242</v>
      </c>
      <c r="G1760" s="211">
        <v>1004</v>
      </c>
      <c r="I1760" s="211" t="s">
        <v>2966</v>
      </c>
      <c r="J1760" s="212" t="s">
        <v>841</v>
      </c>
      <c r="K1760" s="211" t="s">
        <v>353</v>
      </c>
      <c r="L1760" s="211" t="s">
        <v>3161</v>
      </c>
      <c r="AD1760" s="213"/>
    </row>
    <row r="1761" spans="1:30" s="211" customFormat="1" x14ac:dyDescent="0.25">
      <c r="A1761" s="211" t="s">
        <v>161</v>
      </c>
      <c r="B1761" s="211">
        <v>199</v>
      </c>
      <c r="C1761" s="211" t="s">
        <v>305</v>
      </c>
      <c r="D1761" s="211">
        <v>210245998</v>
      </c>
      <c r="E1761" s="211">
        <v>1060</v>
      </c>
      <c r="F1761" s="211">
        <v>1274</v>
      </c>
      <c r="G1761" s="211">
        <v>1004</v>
      </c>
      <c r="I1761" s="211" t="s">
        <v>2967</v>
      </c>
      <c r="J1761" s="212" t="s">
        <v>841</v>
      </c>
      <c r="K1761" s="211" t="s">
        <v>353</v>
      </c>
      <c r="L1761" s="211" t="s">
        <v>3162</v>
      </c>
      <c r="AD1761" s="213"/>
    </row>
    <row r="1762" spans="1:30" s="211" customFormat="1" x14ac:dyDescent="0.25">
      <c r="A1762" s="211" t="s">
        <v>161</v>
      </c>
      <c r="B1762" s="211">
        <v>199</v>
      </c>
      <c r="C1762" s="211" t="s">
        <v>305</v>
      </c>
      <c r="D1762" s="211">
        <v>210274979</v>
      </c>
      <c r="E1762" s="211">
        <v>1060</v>
      </c>
      <c r="F1762" s="211">
        <v>1274</v>
      </c>
      <c r="G1762" s="211">
        <v>1004</v>
      </c>
      <c r="I1762" s="211" t="s">
        <v>2968</v>
      </c>
      <c r="J1762" s="212" t="s">
        <v>841</v>
      </c>
      <c r="K1762" s="211" t="s">
        <v>353</v>
      </c>
      <c r="L1762" s="211" t="s">
        <v>3163</v>
      </c>
      <c r="AD1762" s="213"/>
    </row>
    <row r="1763" spans="1:30" s="211" customFormat="1" x14ac:dyDescent="0.25">
      <c r="A1763" s="211" t="s">
        <v>161</v>
      </c>
      <c r="B1763" s="211">
        <v>199</v>
      </c>
      <c r="C1763" s="211" t="s">
        <v>305</v>
      </c>
      <c r="D1763" s="211">
        <v>210275005</v>
      </c>
      <c r="E1763" s="211">
        <v>1060</v>
      </c>
      <c r="F1763" s="211">
        <v>1241</v>
      </c>
      <c r="G1763" s="211">
        <v>1004</v>
      </c>
      <c r="I1763" s="211" t="s">
        <v>2040</v>
      </c>
      <c r="J1763" s="212" t="s">
        <v>841</v>
      </c>
      <c r="K1763" s="211" t="s">
        <v>355</v>
      </c>
      <c r="L1763" s="211" t="s">
        <v>3941</v>
      </c>
      <c r="AD1763" s="213"/>
    </row>
    <row r="1764" spans="1:30" s="211" customFormat="1" x14ac:dyDescent="0.25">
      <c r="A1764" s="211" t="s">
        <v>161</v>
      </c>
      <c r="B1764" s="211">
        <v>199</v>
      </c>
      <c r="C1764" s="211" t="s">
        <v>305</v>
      </c>
      <c r="D1764" s="211">
        <v>210275127</v>
      </c>
      <c r="E1764" s="211">
        <v>1060</v>
      </c>
      <c r="F1764" s="211">
        <v>1274</v>
      </c>
      <c r="G1764" s="211">
        <v>1004</v>
      </c>
      <c r="I1764" s="211" t="s">
        <v>2969</v>
      </c>
      <c r="J1764" s="212" t="s">
        <v>841</v>
      </c>
      <c r="K1764" s="211" t="s">
        <v>353</v>
      </c>
      <c r="L1764" s="211" t="s">
        <v>3164</v>
      </c>
      <c r="AD1764" s="213"/>
    </row>
    <row r="1765" spans="1:30" s="211" customFormat="1" x14ac:dyDescent="0.25">
      <c r="A1765" s="211" t="s">
        <v>161</v>
      </c>
      <c r="B1765" s="211">
        <v>199</v>
      </c>
      <c r="C1765" s="211" t="s">
        <v>305</v>
      </c>
      <c r="D1765" s="211">
        <v>210275128</v>
      </c>
      <c r="E1765" s="211">
        <v>1060</v>
      </c>
      <c r="F1765" s="211">
        <v>1274</v>
      </c>
      <c r="G1765" s="211">
        <v>1004</v>
      </c>
      <c r="I1765" s="211" t="s">
        <v>2970</v>
      </c>
      <c r="J1765" s="212" t="s">
        <v>841</v>
      </c>
      <c r="K1765" s="211" t="s">
        <v>842</v>
      </c>
      <c r="L1765" s="211" t="s">
        <v>3242</v>
      </c>
      <c r="AD1765" s="213"/>
    </row>
    <row r="1766" spans="1:30" s="211" customFormat="1" x14ac:dyDescent="0.25">
      <c r="A1766" s="211" t="s">
        <v>161</v>
      </c>
      <c r="B1766" s="211">
        <v>199</v>
      </c>
      <c r="C1766" s="211" t="s">
        <v>305</v>
      </c>
      <c r="D1766" s="211">
        <v>210275137</v>
      </c>
      <c r="E1766" s="211">
        <v>1060</v>
      </c>
      <c r="F1766" s="211">
        <v>1211</v>
      </c>
      <c r="G1766" s="211">
        <v>1004</v>
      </c>
      <c r="I1766" s="211" t="s">
        <v>2951</v>
      </c>
      <c r="J1766" s="212" t="s">
        <v>841</v>
      </c>
      <c r="K1766" s="211" t="s">
        <v>353</v>
      </c>
      <c r="L1766" s="211" t="s">
        <v>3165</v>
      </c>
      <c r="AD1766" s="213"/>
    </row>
    <row r="1767" spans="1:30" s="211" customFormat="1" x14ac:dyDescent="0.25">
      <c r="A1767" s="211" t="s">
        <v>161</v>
      </c>
      <c r="B1767" s="211">
        <v>199</v>
      </c>
      <c r="C1767" s="211" t="s">
        <v>305</v>
      </c>
      <c r="D1767" s="211">
        <v>210275155</v>
      </c>
      <c r="E1767" s="211">
        <v>1060</v>
      </c>
      <c r="F1767" s="211">
        <v>1274</v>
      </c>
      <c r="G1767" s="211">
        <v>1004</v>
      </c>
      <c r="I1767" s="211" t="s">
        <v>4410</v>
      </c>
      <c r="J1767" s="212" t="s">
        <v>841</v>
      </c>
      <c r="K1767" s="211" t="s">
        <v>353</v>
      </c>
      <c r="L1767" s="211" t="s">
        <v>4421</v>
      </c>
      <c r="AD1767" s="213"/>
    </row>
    <row r="1768" spans="1:30" s="211" customFormat="1" x14ac:dyDescent="0.25">
      <c r="A1768" s="211" t="s">
        <v>161</v>
      </c>
      <c r="B1768" s="211">
        <v>199</v>
      </c>
      <c r="C1768" s="211" t="s">
        <v>305</v>
      </c>
      <c r="D1768" s="211">
        <v>210275232</v>
      </c>
      <c r="E1768" s="211">
        <v>1060</v>
      </c>
      <c r="F1768" s="211">
        <v>1274</v>
      </c>
      <c r="G1768" s="211">
        <v>1004</v>
      </c>
      <c r="I1768" s="211" t="s">
        <v>2951</v>
      </c>
      <c r="J1768" s="212" t="s">
        <v>841</v>
      </c>
      <c r="K1768" s="211" t="s">
        <v>353</v>
      </c>
      <c r="L1768" s="211" t="s">
        <v>3166</v>
      </c>
      <c r="AD1768" s="213"/>
    </row>
    <row r="1769" spans="1:30" s="211" customFormat="1" x14ac:dyDescent="0.25">
      <c r="A1769" s="211" t="s">
        <v>161</v>
      </c>
      <c r="B1769" s="211">
        <v>199</v>
      </c>
      <c r="C1769" s="211" t="s">
        <v>305</v>
      </c>
      <c r="D1769" s="211">
        <v>210275251</v>
      </c>
      <c r="E1769" s="211">
        <v>1060</v>
      </c>
      <c r="F1769" s="211">
        <v>1274</v>
      </c>
      <c r="G1769" s="211">
        <v>1004</v>
      </c>
      <c r="I1769" s="211" t="s">
        <v>2951</v>
      </c>
      <c r="J1769" s="212" t="s">
        <v>841</v>
      </c>
      <c r="K1769" s="211" t="s">
        <v>353</v>
      </c>
      <c r="L1769" s="211" t="s">
        <v>3167</v>
      </c>
      <c r="AD1769" s="213"/>
    </row>
    <row r="1770" spans="1:30" s="211" customFormat="1" x14ac:dyDescent="0.25">
      <c r="A1770" s="211" t="s">
        <v>161</v>
      </c>
      <c r="B1770" s="211">
        <v>199</v>
      </c>
      <c r="C1770" s="211" t="s">
        <v>305</v>
      </c>
      <c r="D1770" s="211">
        <v>210275337</v>
      </c>
      <c r="E1770" s="211">
        <v>1060</v>
      </c>
      <c r="F1770" s="211">
        <v>1274</v>
      </c>
      <c r="G1770" s="211">
        <v>1004</v>
      </c>
      <c r="I1770" s="211" t="s">
        <v>2971</v>
      </c>
      <c r="J1770" s="212" t="s">
        <v>841</v>
      </c>
      <c r="K1770" s="211" t="s">
        <v>353</v>
      </c>
      <c r="L1770" s="211" t="s">
        <v>3168</v>
      </c>
      <c r="AD1770" s="213"/>
    </row>
    <row r="1771" spans="1:30" s="211" customFormat="1" x14ac:dyDescent="0.25">
      <c r="A1771" s="211" t="s">
        <v>161</v>
      </c>
      <c r="B1771" s="211">
        <v>199</v>
      </c>
      <c r="C1771" s="211" t="s">
        <v>305</v>
      </c>
      <c r="D1771" s="211">
        <v>210275346</v>
      </c>
      <c r="E1771" s="211">
        <v>1060</v>
      </c>
      <c r="F1771" s="211">
        <v>1274</v>
      </c>
      <c r="G1771" s="211">
        <v>1004</v>
      </c>
      <c r="I1771" s="211" t="s">
        <v>3280</v>
      </c>
      <c r="J1771" s="212" t="s">
        <v>841</v>
      </c>
      <c r="K1771" s="211" t="s">
        <v>353</v>
      </c>
      <c r="L1771" s="211" t="s">
        <v>3319</v>
      </c>
      <c r="AD1771" s="213"/>
    </row>
    <row r="1772" spans="1:30" s="211" customFormat="1" x14ac:dyDescent="0.25">
      <c r="A1772" s="211" t="s">
        <v>161</v>
      </c>
      <c r="B1772" s="211">
        <v>199</v>
      </c>
      <c r="C1772" s="211" t="s">
        <v>305</v>
      </c>
      <c r="D1772" s="211">
        <v>210275382</v>
      </c>
      <c r="E1772" s="211">
        <v>1060</v>
      </c>
      <c r="F1772" s="211">
        <v>1274</v>
      </c>
      <c r="G1772" s="211">
        <v>1004</v>
      </c>
      <c r="I1772" s="211" t="s">
        <v>6093</v>
      </c>
      <c r="J1772" s="212" t="s">
        <v>841</v>
      </c>
      <c r="K1772" s="211" t="s">
        <v>353</v>
      </c>
      <c r="L1772" s="211" t="s">
        <v>6125</v>
      </c>
      <c r="AD1772" s="213"/>
    </row>
    <row r="1773" spans="1:30" s="211" customFormat="1" x14ac:dyDescent="0.25">
      <c r="A1773" s="211" t="s">
        <v>161</v>
      </c>
      <c r="B1773" s="211">
        <v>199</v>
      </c>
      <c r="C1773" s="211" t="s">
        <v>305</v>
      </c>
      <c r="D1773" s="211">
        <v>210275388</v>
      </c>
      <c r="E1773" s="211">
        <v>1060</v>
      </c>
      <c r="F1773" s="211">
        <v>1274</v>
      </c>
      <c r="G1773" s="211">
        <v>1004</v>
      </c>
      <c r="I1773" s="211" t="s">
        <v>2965</v>
      </c>
      <c r="J1773" s="212" t="s">
        <v>841</v>
      </c>
      <c r="K1773" s="211" t="s">
        <v>353</v>
      </c>
      <c r="L1773" s="211" t="s">
        <v>3169</v>
      </c>
      <c r="AD1773" s="213"/>
    </row>
    <row r="1774" spans="1:30" s="211" customFormat="1" x14ac:dyDescent="0.25">
      <c r="A1774" s="211" t="s">
        <v>161</v>
      </c>
      <c r="B1774" s="211">
        <v>199</v>
      </c>
      <c r="C1774" s="211" t="s">
        <v>305</v>
      </c>
      <c r="D1774" s="211">
        <v>210275389</v>
      </c>
      <c r="E1774" s="211">
        <v>1060</v>
      </c>
      <c r="F1774" s="211">
        <v>1274</v>
      </c>
      <c r="G1774" s="211">
        <v>1004</v>
      </c>
      <c r="I1774" s="211" t="s">
        <v>2972</v>
      </c>
      <c r="J1774" s="212" t="s">
        <v>841</v>
      </c>
      <c r="K1774" s="211" t="s">
        <v>353</v>
      </c>
      <c r="L1774" s="211" t="s">
        <v>3170</v>
      </c>
      <c r="AD1774" s="213"/>
    </row>
    <row r="1775" spans="1:30" s="211" customFormat="1" x14ac:dyDescent="0.25">
      <c r="A1775" s="211" t="s">
        <v>161</v>
      </c>
      <c r="B1775" s="211">
        <v>199</v>
      </c>
      <c r="C1775" s="211" t="s">
        <v>305</v>
      </c>
      <c r="D1775" s="211">
        <v>210275445</v>
      </c>
      <c r="E1775" s="211">
        <v>1060</v>
      </c>
      <c r="F1775" s="211">
        <v>1274</v>
      </c>
      <c r="G1775" s="211">
        <v>1004</v>
      </c>
      <c r="I1775" s="211" t="s">
        <v>2973</v>
      </c>
      <c r="J1775" s="212" t="s">
        <v>841</v>
      </c>
      <c r="K1775" s="211" t="s">
        <v>353</v>
      </c>
      <c r="L1775" s="211" t="s">
        <v>3171</v>
      </c>
      <c r="AD1775" s="213"/>
    </row>
    <row r="1776" spans="1:30" s="211" customFormat="1" x14ac:dyDescent="0.25">
      <c r="A1776" s="211" t="s">
        <v>161</v>
      </c>
      <c r="B1776" s="211">
        <v>199</v>
      </c>
      <c r="C1776" s="211" t="s">
        <v>305</v>
      </c>
      <c r="D1776" s="211">
        <v>210275559</v>
      </c>
      <c r="E1776" s="211">
        <v>1060</v>
      </c>
      <c r="F1776" s="211">
        <v>1271</v>
      </c>
      <c r="G1776" s="211">
        <v>1004</v>
      </c>
      <c r="I1776" s="211" t="s">
        <v>2974</v>
      </c>
      <c r="J1776" s="212" t="s">
        <v>841</v>
      </c>
      <c r="K1776" s="211" t="s">
        <v>353</v>
      </c>
      <c r="L1776" s="211" t="s">
        <v>3172</v>
      </c>
      <c r="AD1776" s="213"/>
    </row>
    <row r="1777" spans="1:30" s="211" customFormat="1" x14ac:dyDescent="0.25">
      <c r="A1777" s="211" t="s">
        <v>161</v>
      </c>
      <c r="B1777" s="211">
        <v>199</v>
      </c>
      <c r="C1777" s="211" t="s">
        <v>305</v>
      </c>
      <c r="D1777" s="211">
        <v>210275643</v>
      </c>
      <c r="E1777" s="211">
        <v>1060</v>
      </c>
      <c r="F1777" s="211">
        <v>1274</v>
      </c>
      <c r="G1777" s="211">
        <v>1004</v>
      </c>
      <c r="I1777" s="211" t="s">
        <v>2975</v>
      </c>
      <c r="J1777" s="212" t="s">
        <v>841</v>
      </c>
      <c r="K1777" s="211" t="s">
        <v>842</v>
      </c>
      <c r="L1777" s="211" t="s">
        <v>3243</v>
      </c>
      <c r="AD1777" s="213"/>
    </row>
    <row r="1778" spans="1:30" s="211" customFormat="1" x14ac:dyDescent="0.25">
      <c r="A1778" s="211" t="s">
        <v>161</v>
      </c>
      <c r="B1778" s="211">
        <v>199</v>
      </c>
      <c r="C1778" s="211" t="s">
        <v>305</v>
      </c>
      <c r="D1778" s="211">
        <v>210275701</v>
      </c>
      <c r="E1778" s="211">
        <v>1060</v>
      </c>
      <c r="F1778" s="211">
        <v>1271</v>
      </c>
      <c r="G1778" s="211">
        <v>1004</v>
      </c>
      <c r="I1778" s="211" t="s">
        <v>6144</v>
      </c>
      <c r="J1778" s="212" t="s">
        <v>841</v>
      </c>
      <c r="K1778" s="211" t="s">
        <v>353</v>
      </c>
      <c r="L1778" s="211" t="s">
        <v>6168</v>
      </c>
      <c r="AD1778" s="213"/>
    </row>
    <row r="1779" spans="1:30" s="211" customFormat="1" x14ac:dyDescent="0.25">
      <c r="A1779" s="211" t="s">
        <v>161</v>
      </c>
      <c r="B1779" s="211">
        <v>199</v>
      </c>
      <c r="C1779" s="211" t="s">
        <v>305</v>
      </c>
      <c r="D1779" s="211">
        <v>210294860</v>
      </c>
      <c r="E1779" s="211">
        <v>1060</v>
      </c>
      <c r="F1779" s="211">
        <v>1252</v>
      </c>
      <c r="G1779" s="211">
        <v>1004</v>
      </c>
      <c r="I1779" s="211" t="s">
        <v>4160</v>
      </c>
      <c r="J1779" s="212" t="s">
        <v>841</v>
      </c>
      <c r="K1779" s="211" t="s">
        <v>355</v>
      </c>
      <c r="L1779" s="211" t="s">
        <v>4165</v>
      </c>
      <c r="AD1779" s="213"/>
    </row>
    <row r="1780" spans="1:30" s="211" customFormat="1" x14ac:dyDescent="0.25">
      <c r="A1780" s="211" t="s">
        <v>161</v>
      </c>
      <c r="B1780" s="211">
        <v>199</v>
      </c>
      <c r="C1780" s="211" t="s">
        <v>305</v>
      </c>
      <c r="D1780" s="211">
        <v>210295555</v>
      </c>
      <c r="E1780" s="211">
        <v>1060</v>
      </c>
      <c r="F1780" s="211">
        <v>1261</v>
      </c>
      <c r="G1780" s="211">
        <v>1004</v>
      </c>
      <c r="I1780" s="211" t="s">
        <v>2976</v>
      </c>
      <c r="J1780" s="212" t="s">
        <v>841</v>
      </c>
      <c r="K1780" s="211" t="s">
        <v>353</v>
      </c>
      <c r="L1780" s="211" t="s">
        <v>3173</v>
      </c>
      <c r="AD1780" s="213"/>
    </row>
    <row r="1781" spans="1:30" s="211" customFormat="1" x14ac:dyDescent="0.25">
      <c r="A1781" s="211" t="s">
        <v>161</v>
      </c>
      <c r="B1781" s="211">
        <v>199</v>
      </c>
      <c r="C1781" s="211" t="s">
        <v>305</v>
      </c>
      <c r="D1781" s="211">
        <v>210297567</v>
      </c>
      <c r="E1781" s="211">
        <v>1060</v>
      </c>
      <c r="F1781" s="211">
        <v>1252</v>
      </c>
      <c r="G1781" s="211">
        <v>1004</v>
      </c>
      <c r="I1781" s="211" t="s">
        <v>1974</v>
      </c>
      <c r="J1781" s="212" t="s">
        <v>841</v>
      </c>
      <c r="K1781" s="211" t="s">
        <v>355</v>
      </c>
      <c r="L1781" s="211" t="s">
        <v>4165</v>
      </c>
      <c r="AD1781" s="213"/>
    </row>
    <row r="1782" spans="1:30" s="211" customFormat="1" x14ac:dyDescent="0.25">
      <c r="A1782" s="211" t="s">
        <v>161</v>
      </c>
      <c r="B1782" s="211">
        <v>199</v>
      </c>
      <c r="C1782" s="211" t="s">
        <v>305</v>
      </c>
      <c r="D1782" s="211">
        <v>210297569</v>
      </c>
      <c r="E1782" s="211">
        <v>1060</v>
      </c>
      <c r="F1782" s="211">
        <v>1252</v>
      </c>
      <c r="G1782" s="211">
        <v>1004</v>
      </c>
      <c r="I1782" s="211" t="s">
        <v>1974</v>
      </c>
      <c r="J1782" s="212" t="s">
        <v>841</v>
      </c>
      <c r="K1782" s="211" t="s">
        <v>355</v>
      </c>
      <c r="L1782" s="211" t="s">
        <v>4165</v>
      </c>
      <c r="AD1782" s="213"/>
    </row>
    <row r="1783" spans="1:30" s="211" customFormat="1" x14ac:dyDescent="0.25">
      <c r="A1783" s="211" t="s">
        <v>161</v>
      </c>
      <c r="B1783" s="211">
        <v>200</v>
      </c>
      <c r="C1783" s="211" t="s">
        <v>306</v>
      </c>
      <c r="D1783" s="211">
        <v>104808</v>
      </c>
      <c r="E1783" s="211">
        <v>1020</v>
      </c>
      <c r="F1783" s="211">
        <v>1110</v>
      </c>
      <c r="G1783" s="211">
        <v>1004</v>
      </c>
      <c r="I1783" s="211" t="s">
        <v>2977</v>
      </c>
      <c r="J1783" s="212" t="s">
        <v>841</v>
      </c>
      <c r="K1783" s="211" t="s">
        <v>353</v>
      </c>
      <c r="L1783" s="211" t="s">
        <v>3174</v>
      </c>
      <c r="AD1783" s="213"/>
    </row>
    <row r="1784" spans="1:30" s="211" customFormat="1" x14ac:dyDescent="0.25">
      <c r="A1784" s="211" t="s">
        <v>161</v>
      </c>
      <c r="B1784" s="211">
        <v>200</v>
      </c>
      <c r="C1784" s="211" t="s">
        <v>306</v>
      </c>
      <c r="D1784" s="211">
        <v>191971665</v>
      </c>
      <c r="E1784" s="211">
        <v>1020</v>
      </c>
      <c r="F1784" s="211">
        <v>1274</v>
      </c>
      <c r="G1784" s="211">
        <v>1003</v>
      </c>
      <c r="I1784" s="211" t="s">
        <v>4181</v>
      </c>
      <c r="J1784" s="212" t="s">
        <v>841</v>
      </c>
      <c r="K1784" s="211" t="s">
        <v>355</v>
      </c>
      <c r="L1784" s="211" t="s">
        <v>4187</v>
      </c>
      <c r="AD1784" s="213"/>
    </row>
    <row r="1785" spans="1:30" s="211" customFormat="1" x14ac:dyDescent="0.25">
      <c r="A1785" s="211" t="s">
        <v>161</v>
      </c>
      <c r="B1785" s="211">
        <v>200</v>
      </c>
      <c r="C1785" s="211" t="s">
        <v>306</v>
      </c>
      <c r="D1785" s="211">
        <v>191973292</v>
      </c>
      <c r="E1785" s="211">
        <v>1020</v>
      </c>
      <c r="F1785" s="211">
        <v>1122</v>
      </c>
      <c r="G1785" s="211">
        <v>1003</v>
      </c>
      <c r="I1785" s="211" t="s">
        <v>4897</v>
      </c>
      <c r="J1785" s="212" t="s">
        <v>841</v>
      </c>
      <c r="K1785" s="211" t="s">
        <v>353</v>
      </c>
      <c r="L1785" s="211" t="s">
        <v>4968</v>
      </c>
      <c r="AD1785" s="213"/>
    </row>
    <row r="1786" spans="1:30" s="211" customFormat="1" x14ac:dyDescent="0.25">
      <c r="A1786" s="211" t="s">
        <v>161</v>
      </c>
      <c r="B1786" s="211">
        <v>200</v>
      </c>
      <c r="C1786" s="211" t="s">
        <v>306</v>
      </c>
      <c r="D1786" s="211">
        <v>191973293</v>
      </c>
      <c r="E1786" s="211">
        <v>1020</v>
      </c>
      <c r="F1786" s="211">
        <v>1122</v>
      </c>
      <c r="G1786" s="211">
        <v>1003</v>
      </c>
      <c r="I1786" s="211" t="s">
        <v>4897</v>
      </c>
      <c r="J1786" s="212" t="s">
        <v>841</v>
      </c>
      <c r="K1786" s="211" t="s">
        <v>353</v>
      </c>
      <c r="L1786" s="211" t="s">
        <v>4969</v>
      </c>
      <c r="AD1786" s="213"/>
    </row>
    <row r="1787" spans="1:30" s="211" customFormat="1" x14ac:dyDescent="0.25">
      <c r="A1787" s="211" t="s">
        <v>161</v>
      </c>
      <c r="B1787" s="211">
        <v>200</v>
      </c>
      <c r="C1787" s="211" t="s">
        <v>306</v>
      </c>
      <c r="D1787" s="211">
        <v>191978360</v>
      </c>
      <c r="E1787" s="211">
        <v>1060</v>
      </c>
      <c r="F1787" s="211">
        <v>1274</v>
      </c>
      <c r="G1787" s="211">
        <v>1004</v>
      </c>
      <c r="I1787" s="211" t="s">
        <v>2041</v>
      </c>
      <c r="J1787" s="212" t="s">
        <v>841</v>
      </c>
      <c r="K1787" s="211" t="s">
        <v>355</v>
      </c>
      <c r="L1787" s="211" t="s">
        <v>2135</v>
      </c>
      <c r="AD1787" s="213"/>
    </row>
    <row r="1788" spans="1:30" s="211" customFormat="1" x14ac:dyDescent="0.25">
      <c r="A1788" s="211" t="s">
        <v>161</v>
      </c>
      <c r="B1788" s="211">
        <v>200</v>
      </c>
      <c r="C1788" s="211" t="s">
        <v>306</v>
      </c>
      <c r="D1788" s="211">
        <v>201025138</v>
      </c>
      <c r="E1788" s="211">
        <v>1020</v>
      </c>
      <c r="F1788" s="211">
        <v>1110</v>
      </c>
      <c r="G1788" s="211">
        <v>1004</v>
      </c>
      <c r="I1788" s="211" t="s">
        <v>2978</v>
      </c>
      <c r="J1788" s="212" t="s">
        <v>841</v>
      </c>
      <c r="K1788" s="211" t="s">
        <v>353</v>
      </c>
      <c r="L1788" s="211" t="s">
        <v>3175</v>
      </c>
      <c r="AD1788" s="213"/>
    </row>
    <row r="1789" spans="1:30" s="211" customFormat="1" x14ac:dyDescent="0.25">
      <c r="A1789" s="211" t="s">
        <v>161</v>
      </c>
      <c r="B1789" s="211">
        <v>200</v>
      </c>
      <c r="C1789" s="211" t="s">
        <v>306</v>
      </c>
      <c r="D1789" s="211">
        <v>210207213</v>
      </c>
      <c r="E1789" s="211">
        <v>1060</v>
      </c>
      <c r="F1789" s="211">
        <v>1242</v>
      </c>
      <c r="G1789" s="211">
        <v>1004</v>
      </c>
      <c r="I1789" s="211" t="s">
        <v>2979</v>
      </c>
      <c r="J1789" s="212" t="s">
        <v>841</v>
      </c>
      <c r="K1789" s="211" t="s">
        <v>353</v>
      </c>
      <c r="L1789" s="211" t="s">
        <v>3176</v>
      </c>
      <c r="AD1789" s="213"/>
    </row>
    <row r="1790" spans="1:30" s="211" customFormat="1" x14ac:dyDescent="0.25">
      <c r="A1790" s="211" t="s">
        <v>161</v>
      </c>
      <c r="B1790" s="211">
        <v>200</v>
      </c>
      <c r="C1790" s="211" t="s">
        <v>306</v>
      </c>
      <c r="D1790" s="211">
        <v>210292067</v>
      </c>
      <c r="E1790" s="211">
        <v>1060</v>
      </c>
      <c r="F1790" s="211">
        <v>1274</v>
      </c>
      <c r="G1790" s="211">
        <v>1004</v>
      </c>
      <c r="I1790" s="211" t="s">
        <v>6026</v>
      </c>
      <c r="J1790" s="212" t="s">
        <v>841</v>
      </c>
      <c r="K1790" s="211" t="s">
        <v>842</v>
      </c>
      <c r="L1790" s="211" t="s">
        <v>6074</v>
      </c>
      <c r="AD1790" s="213"/>
    </row>
    <row r="1791" spans="1:30" s="211" customFormat="1" x14ac:dyDescent="0.25">
      <c r="A1791" s="211" t="s">
        <v>161</v>
      </c>
      <c r="B1791" s="211">
        <v>200</v>
      </c>
      <c r="C1791" s="211" t="s">
        <v>306</v>
      </c>
      <c r="D1791" s="211">
        <v>210292068</v>
      </c>
      <c r="E1791" s="211">
        <v>1060</v>
      </c>
      <c r="F1791" s="211">
        <v>1274</v>
      </c>
      <c r="G1791" s="211">
        <v>1004</v>
      </c>
      <c r="I1791" s="211" t="s">
        <v>6027</v>
      </c>
      <c r="J1791" s="212" t="s">
        <v>841</v>
      </c>
      <c r="K1791" s="211" t="s">
        <v>842</v>
      </c>
      <c r="L1791" s="211" t="s">
        <v>6075</v>
      </c>
      <c r="AD1791" s="213"/>
    </row>
    <row r="1792" spans="1:30" s="211" customFormat="1" x14ac:dyDescent="0.25">
      <c r="A1792" s="211" t="s">
        <v>161</v>
      </c>
      <c r="B1792" s="211">
        <v>200</v>
      </c>
      <c r="C1792" s="211" t="s">
        <v>306</v>
      </c>
      <c r="D1792" s="211">
        <v>210292082</v>
      </c>
      <c r="E1792" s="211">
        <v>1060</v>
      </c>
      <c r="F1792" s="211">
        <v>1274</v>
      </c>
      <c r="G1792" s="211">
        <v>1004</v>
      </c>
      <c r="I1792" s="211" t="s">
        <v>2980</v>
      </c>
      <c r="J1792" s="212" t="s">
        <v>841</v>
      </c>
      <c r="K1792" s="211" t="s">
        <v>353</v>
      </c>
      <c r="L1792" s="211" t="s">
        <v>3177</v>
      </c>
      <c r="AD1792" s="213"/>
    </row>
    <row r="1793" spans="1:30" s="211" customFormat="1" x14ac:dyDescent="0.25">
      <c r="A1793" s="211" t="s">
        <v>161</v>
      </c>
      <c r="B1793" s="211">
        <v>200</v>
      </c>
      <c r="C1793" s="211" t="s">
        <v>306</v>
      </c>
      <c r="D1793" s="211">
        <v>210292083</v>
      </c>
      <c r="E1793" s="211">
        <v>1060</v>
      </c>
      <c r="F1793" s="211">
        <v>1274</v>
      </c>
      <c r="G1793" s="211">
        <v>1004</v>
      </c>
      <c r="I1793" s="211" t="s">
        <v>2981</v>
      </c>
      <c r="J1793" s="212" t="s">
        <v>841</v>
      </c>
      <c r="K1793" s="211" t="s">
        <v>353</v>
      </c>
      <c r="L1793" s="211" t="s">
        <v>3178</v>
      </c>
      <c r="AD1793" s="213"/>
    </row>
    <row r="1794" spans="1:30" s="211" customFormat="1" x14ac:dyDescent="0.25">
      <c r="A1794" s="211" t="s">
        <v>161</v>
      </c>
      <c r="B1794" s="211">
        <v>200</v>
      </c>
      <c r="C1794" s="211" t="s">
        <v>306</v>
      </c>
      <c r="D1794" s="211">
        <v>210292084</v>
      </c>
      <c r="E1794" s="211">
        <v>1060</v>
      </c>
      <c r="F1794" s="211">
        <v>1274</v>
      </c>
      <c r="G1794" s="211">
        <v>1004</v>
      </c>
      <c r="I1794" s="211" t="s">
        <v>2982</v>
      </c>
      <c r="J1794" s="212" t="s">
        <v>841</v>
      </c>
      <c r="K1794" s="211" t="s">
        <v>353</v>
      </c>
      <c r="L1794" s="211" t="s">
        <v>3179</v>
      </c>
      <c r="AD1794" s="213"/>
    </row>
    <row r="1795" spans="1:30" s="211" customFormat="1" x14ac:dyDescent="0.25">
      <c r="A1795" s="211" t="s">
        <v>161</v>
      </c>
      <c r="B1795" s="211">
        <v>200</v>
      </c>
      <c r="C1795" s="211" t="s">
        <v>306</v>
      </c>
      <c r="D1795" s="211">
        <v>210292181</v>
      </c>
      <c r="E1795" s="211">
        <v>1060</v>
      </c>
      <c r="F1795" s="211">
        <v>1271</v>
      </c>
      <c r="G1795" s="211">
        <v>1004</v>
      </c>
      <c r="I1795" s="211" t="s">
        <v>2983</v>
      </c>
      <c r="J1795" s="212" t="s">
        <v>841</v>
      </c>
      <c r="K1795" s="211" t="s">
        <v>353</v>
      </c>
      <c r="L1795" s="211" t="s">
        <v>4278</v>
      </c>
      <c r="AD1795" s="213"/>
    </row>
    <row r="1796" spans="1:30" s="211" customFormat="1" x14ac:dyDescent="0.25">
      <c r="A1796" s="211" t="s">
        <v>161</v>
      </c>
      <c r="B1796" s="211">
        <v>200</v>
      </c>
      <c r="C1796" s="211" t="s">
        <v>306</v>
      </c>
      <c r="D1796" s="211">
        <v>210292197</v>
      </c>
      <c r="E1796" s="211">
        <v>1060</v>
      </c>
      <c r="F1796" s="211">
        <v>1274</v>
      </c>
      <c r="G1796" s="211">
        <v>1004</v>
      </c>
      <c r="I1796" s="211" t="s">
        <v>2984</v>
      </c>
      <c r="J1796" s="212" t="s">
        <v>841</v>
      </c>
      <c r="K1796" s="211" t="s">
        <v>353</v>
      </c>
      <c r="L1796" s="211" t="s">
        <v>3180</v>
      </c>
      <c r="AD1796" s="213"/>
    </row>
    <row r="1797" spans="1:30" s="211" customFormat="1" x14ac:dyDescent="0.25">
      <c r="A1797" s="211" t="s">
        <v>161</v>
      </c>
      <c r="B1797" s="211">
        <v>200</v>
      </c>
      <c r="C1797" s="211" t="s">
        <v>306</v>
      </c>
      <c r="D1797" s="211">
        <v>210292220</v>
      </c>
      <c r="E1797" s="211">
        <v>1080</v>
      </c>
      <c r="F1797" s="211">
        <v>1274</v>
      </c>
      <c r="G1797" s="211">
        <v>1004</v>
      </c>
      <c r="I1797" s="211" t="s">
        <v>2042</v>
      </c>
      <c r="J1797" s="212" t="s">
        <v>841</v>
      </c>
      <c r="K1797" s="211" t="s">
        <v>355</v>
      </c>
      <c r="L1797" s="211" t="s">
        <v>2125</v>
      </c>
      <c r="AD1797" s="213"/>
    </row>
    <row r="1798" spans="1:30" s="211" customFormat="1" x14ac:dyDescent="0.25">
      <c r="A1798" s="211" t="s">
        <v>161</v>
      </c>
      <c r="B1798" s="211">
        <v>200</v>
      </c>
      <c r="C1798" s="211" t="s">
        <v>306</v>
      </c>
      <c r="D1798" s="211">
        <v>210292221</v>
      </c>
      <c r="E1798" s="211">
        <v>1060</v>
      </c>
      <c r="F1798" s="211">
        <v>1274</v>
      </c>
      <c r="G1798" s="211">
        <v>1004</v>
      </c>
      <c r="I1798" s="211" t="s">
        <v>4182</v>
      </c>
      <c r="J1798" s="212" t="s">
        <v>841</v>
      </c>
      <c r="K1798" s="211" t="s">
        <v>355</v>
      </c>
      <c r="L1798" s="211" t="s">
        <v>4188</v>
      </c>
      <c r="AD1798" s="213"/>
    </row>
    <row r="1799" spans="1:30" s="211" customFormat="1" x14ac:dyDescent="0.25">
      <c r="A1799" s="211" t="s">
        <v>161</v>
      </c>
      <c r="B1799" s="211">
        <v>200</v>
      </c>
      <c r="C1799" s="211" t="s">
        <v>306</v>
      </c>
      <c r="D1799" s="211">
        <v>210292269</v>
      </c>
      <c r="E1799" s="211">
        <v>1060</v>
      </c>
      <c r="F1799" s="211">
        <v>1274</v>
      </c>
      <c r="G1799" s="211">
        <v>1004</v>
      </c>
      <c r="I1799" s="211" t="s">
        <v>4498</v>
      </c>
      <c r="J1799" s="212" t="s">
        <v>841</v>
      </c>
      <c r="K1799" s="211" t="s">
        <v>353</v>
      </c>
      <c r="L1799" s="211" t="s">
        <v>4522</v>
      </c>
      <c r="AD1799" s="213"/>
    </row>
    <row r="1800" spans="1:30" s="211" customFormat="1" x14ac:dyDescent="0.25">
      <c r="A1800" s="211" t="s">
        <v>161</v>
      </c>
      <c r="B1800" s="211">
        <v>200</v>
      </c>
      <c r="C1800" s="211" t="s">
        <v>306</v>
      </c>
      <c r="D1800" s="211">
        <v>210292276</v>
      </c>
      <c r="E1800" s="211">
        <v>1060</v>
      </c>
      <c r="F1800" s="211">
        <v>1220</v>
      </c>
      <c r="G1800" s="211">
        <v>1004</v>
      </c>
      <c r="I1800" s="211" t="s">
        <v>5138</v>
      </c>
      <c r="J1800" s="212" t="s">
        <v>841</v>
      </c>
      <c r="K1800" s="211" t="s">
        <v>353</v>
      </c>
      <c r="L1800" s="211" t="s">
        <v>5163</v>
      </c>
      <c r="AD1800" s="213"/>
    </row>
    <row r="1801" spans="1:30" s="211" customFormat="1" x14ac:dyDescent="0.25">
      <c r="A1801" s="211" t="s">
        <v>161</v>
      </c>
      <c r="B1801" s="211">
        <v>200</v>
      </c>
      <c r="C1801" s="211" t="s">
        <v>306</v>
      </c>
      <c r="D1801" s="211">
        <v>210292292</v>
      </c>
      <c r="E1801" s="211">
        <v>1080</v>
      </c>
      <c r="F1801" s="211">
        <v>1274</v>
      </c>
      <c r="G1801" s="211">
        <v>1004</v>
      </c>
      <c r="I1801" s="211" t="s">
        <v>2985</v>
      </c>
      <c r="J1801" s="212" t="s">
        <v>841</v>
      </c>
      <c r="K1801" s="211" t="s">
        <v>353</v>
      </c>
      <c r="L1801" s="211" t="s">
        <v>3181</v>
      </c>
      <c r="AD1801" s="213"/>
    </row>
    <row r="1802" spans="1:30" s="211" customFormat="1" x14ac:dyDescent="0.25">
      <c r="A1802" s="211" t="s">
        <v>161</v>
      </c>
      <c r="B1802" s="211">
        <v>200</v>
      </c>
      <c r="C1802" s="211" t="s">
        <v>306</v>
      </c>
      <c r="D1802" s="211">
        <v>210292293</v>
      </c>
      <c r="E1802" s="211">
        <v>1060</v>
      </c>
      <c r="F1802" s="211">
        <v>1274</v>
      </c>
      <c r="G1802" s="211">
        <v>1004</v>
      </c>
      <c r="I1802" s="211" t="s">
        <v>2986</v>
      </c>
      <c r="J1802" s="212" t="s">
        <v>841</v>
      </c>
      <c r="K1802" s="211" t="s">
        <v>353</v>
      </c>
      <c r="L1802" s="211" t="s">
        <v>3182</v>
      </c>
      <c r="AD1802" s="213"/>
    </row>
    <row r="1803" spans="1:30" s="211" customFormat="1" x14ac:dyDescent="0.25">
      <c r="A1803" s="211" t="s">
        <v>161</v>
      </c>
      <c r="B1803" s="211">
        <v>200</v>
      </c>
      <c r="C1803" s="211" t="s">
        <v>306</v>
      </c>
      <c r="D1803" s="211">
        <v>210292294</v>
      </c>
      <c r="E1803" s="211">
        <v>1060</v>
      </c>
      <c r="F1803" s="211">
        <v>1274</v>
      </c>
      <c r="G1803" s="211">
        <v>1004</v>
      </c>
      <c r="I1803" s="211" t="s">
        <v>2987</v>
      </c>
      <c r="J1803" s="212" t="s">
        <v>841</v>
      </c>
      <c r="K1803" s="211" t="s">
        <v>353</v>
      </c>
      <c r="L1803" s="211" t="s">
        <v>3183</v>
      </c>
      <c r="AD1803" s="213"/>
    </row>
    <row r="1804" spans="1:30" s="211" customFormat="1" x14ac:dyDescent="0.25">
      <c r="A1804" s="211" t="s">
        <v>161</v>
      </c>
      <c r="B1804" s="211">
        <v>200</v>
      </c>
      <c r="C1804" s="211" t="s">
        <v>306</v>
      </c>
      <c r="D1804" s="211">
        <v>210292295</v>
      </c>
      <c r="E1804" s="211">
        <v>1060</v>
      </c>
      <c r="F1804" s="211">
        <v>1274</v>
      </c>
      <c r="G1804" s="211">
        <v>1004</v>
      </c>
      <c r="I1804" s="211" t="s">
        <v>2988</v>
      </c>
      <c r="J1804" s="212" t="s">
        <v>841</v>
      </c>
      <c r="K1804" s="211" t="s">
        <v>353</v>
      </c>
      <c r="L1804" s="211" t="s">
        <v>3184</v>
      </c>
      <c r="AD1804" s="213"/>
    </row>
    <row r="1805" spans="1:30" s="211" customFormat="1" x14ac:dyDescent="0.25">
      <c r="A1805" s="211" t="s">
        <v>161</v>
      </c>
      <c r="B1805" s="211">
        <v>200</v>
      </c>
      <c r="C1805" s="211" t="s">
        <v>306</v>
      </c>
      <c r="D1805" s="211">
        <v>210292296</v>
      </c>
      <c r="E1805" s="211">
        <v>1060</v>
      </c>
      <c r="F1805" s="211">
        <v>1220</v>
      </c>
      <c r="G1805" s="211">
        <v>1004</v>
      </c>
      <c r="I1805" s="211" t="s">
        <v>2989</v>
      </c>
      <c r="J1805" s="212" t="s">
        <v>841</v>
      </c>
      <c r="K1805" s="211" t="s">
        <v>353</v>
      </c>
      <c r="L1805" s="211" t="s">
        <v>3185</v>
      </c>
      <c r="AD1805" s="213"/>
    </row>
    <row r="1806" spans="1:30" s="211" customFormat="1" x14ac:dyDescent="0.25">
      <c r="A1806" s="211" t="s">
        <v>161</v>
      </c>
      <c r="B1806" s="211">
        <v>200</v>
      </c>
      <c r="C1806" s="211" t="s">
        <v>306</v>
      </c>
      <c r="D1806" s="211">
        <v>210292297</v>
      </c>
      <c r="E1806" s="211">
        <v>1060</v>
      </c>
      <c r="F1806" s="211">
        <v>1220</v>
      </c>
      <c r="G1806" s="211">
        <v>1004</v>
      </c>
      <c r="I1806" s="211" t="s">
        <v>2990</v>
      </c>
      <c r="J1806" s="212" t="s">
        <v>841</v>
      </c>
      <c r="K1806" s="211" t="s">
        <v>353</v>
      </c>
      <c r="L1806" s="211" t="s">
        <v>3186</v>
      </c>
      <c r="AD1806" s="213"/>
    </row>
    <row r="1807" spans="1:30" s="211" customFormat="1" x14ac:dyDescent="0.25">
      <c r="A1807" s="211" t="s">
        <v>161</v>
      </c>
      <c r="B1807" s="211">
        <v>200</v>
      </c>
      <c r="C1807" s="211" t="s">
        <v>306</v>
      </c>
      <c r="D1807" s="211">
        <v>210292319</v>
      </c>
      <c r="E1807" s="211">
        <v>1060</v>
      </c>
      <c r="F1807" s="211">
        <v>1274</v>
      </c>
      <c r="G1807" s="211">
        <v>1004</v>
      </c>
      <c r="I1807" s="211" t="s">
        <v>2991</v>
      </c>
      <c r="J1807" s="212" t="s">
        <v>841</v>
      </c>
      <c r="K1807" s="211" t="s">
        <v>353</v>
      </c>
      <c r="L1807" s="211" t="s">
        <v>3187</v>
      </c>
      <c r="AD1807" s="213"/>
    </row>
    <row r="1808" spans="1:30" s="211" customFormat="1" x14ac:dyDescent="0.25">
      <c r="A1808" s="211" t="s">
        <v>161</v>
      </c>
      <c r="B1808" s="211">
        <v>200</v>
      </c>
      <c r="C1808" s="211" t="s">
        <v>306</v>
      </c>
      <c r="D1808" s="211">
        <v>210295545</v>
      </c>
      <c r="E1808" s="211">
        <v>1060</v>
      </c>
      <c r="F1808" s="211">
        <v>1242</v>
      </c>
      <c r="G1808" s="211">
        <v>1004</v>
      </c>
      <c r="I1808" s="211" t="s">
        <v>2992</v>
      </c>
      <c r="J1808" s="212" t="s">
        <v>841</v>
      </c>
      <c r="K1808" s="211" t="s">
        <v>842</v>
      </c>
      <c r="L1808" s="211" t="s">
        <v>3244</v>
      </c>
      <c r="AD1808" s="213"/>
    </row>
    <row r="1809" spans="1:30" s="211" customFormat="1" x14ac:dyDescent="0.25">
      <c r="A1809" s="211" t="s">
        <v>161</v>
      </c>
      <c r="B1809" s="211">
        <v>200</v>
      </c>
      <c r="C1809" s="211" t="s">
        <v>306</v>
      </c>
      <c r="D1809" s="211">
        <v>210298408</v>
      </c>
      <c r="E1809" s="211">
        <v>1020</v>
      </c>
      <c r="F1809" s="211">
        <v>1122</v>
      </c>
      <c r="G1809" s="211">
        <v>1004</v>
      </c>
      <c r="I1809" s="211" t="s">
        <v>4355</v>
      </c>
      <c r="J1809" s="212" t="s">
        <v>841</v>
      </c>
      <c r="K1809" s="211" t="s">
        <v>353</v>
      </c>
      <c r="L1809" s="211" t="s">
        <v>4364</v>
      </c>
      <c r="AD1809" s="213"/>
    </row>
    <row r="1810" spans="1:30" s="211" customFormat="1" x14ac:dyDescent="0.25">
      <c r="A1810" s="211" t="s">
        <v>161</v>
      </c>
      <c r="B1810" s="211">
        <v>211</v>
      </c>
      <c r="C1810" s="211" t="s">
        <v>307</v>
      </c>
      <c r="D1810" s="211">
        <v>105177</v>
      </c>
      <c r="E1810" s="211">
        <v>1020</v>
      </c>
      <c r="F1810" s="211">
        <v>1110</v>
      </c>
      <c r="G1810" s="211">
        <v>1004</v>
      </c>
      <c r="I1810" s="211" t="s">
        <v>6199</v>
      </c>
      <c r="J1810" s="212" t="s">
        <v>841</v>
      </c>
      <c r="K1810" s="211" t="s">
        <v>353</v>
      </c>
      <c r="L1810" s="211" t="s">
        <v>6231</v>
      </c>
      <c r="AD1810" s="213"/>
    </row>
    <row r="1811" spans="1:30" s="211" customFormat="1" x14ac:dyDescent="0.25">
      <c r="A1811" s="211" t="s">
        <v>161</v>
      </c>
      <c r="B1811" s="211">
        <v>211</v>
      </c>
      <c r="C1811" s="211" t="s">
        <v>307</v>
      </c>
      <c r="D1811" s="211">
        <v>191980015</v>
      </c>
      <c r="E1811" s="211">
        <v>1060</v>
      </c>
      <c r="F1811" s="211">
        <v>1274</v>
      </c>
      <c r="G1811" s="211">
        <v>1004</v>
      </c>
      <c r="I1811" s="211" t="s">
        <v>3577</v>
      </c>
      <c r="J1811" s="212" t="s">
        <v>841</v>
      </c>
      <c r="K1811" s="211" t="s">
        <v>353</v>
      </c>
      <c r="L1811" s="211" t="s">
        <v>3686</v>
      </c>
      <c r="AD1811" s="213"/>
    </row>
    <row r="1812" spans="1:30" s="211" customFormat="1" x14ac:dyDescent="0.25">
      <c r="A1812" s="211" t="s">
        <v>161</v>
      </c>
      <c r="B1812" s="211">
        <v>211</v>
      </c>
      <c r="C1812" s="211" t="s">
        <v>307</v>
      </c>
      <c r="D1812" s="211">
        <v>210226475</v>
      </c>
      <c r="E1812" s="211">
        <v>1060</v>
      </c>
      <c r="F1812" s="211">
        <v>1274</v>
      </c>
      <c r="G1812" s="211">
        <v>1004</v>
      </c>
      <c r="I1812" s="211" t="s">
        <v>6200</v>
      </c>
      <c r="J1812" s="212" t="s">
        <v>841</v>
      </c>
      <c r="K1812" s="211" t="s">
        <v>353</v>
      </c>
      <c r="L1812" s="211" t="s">
        <v>6232</v>
      </c>
      <c r="AD1812" s="213"/>
    </row>
    <row r="1813" spans="1:30" s="211" customFormat="1" x14ac:dyDescent="0.25">
      <c r="A1813" s="211" t="s">
        <v>161</v>
      </c>
      <c r="B1813" s="211">
        <v>211</v>
      </c>
      <c r="C1813" s="211" t="s">
        <v>307</v>
      </c>
      <c r="D1813" s="211">
        <v>210226489</v>
      </c>
      <c r="E1813" s="211">
        <v>1060</v>
      </c>
      <c r="F1813" s="211">
        <v>1274</v>
      </c>
      <c r="G1813" s="211">
        <v>1004</v>
      </c>
      <c r="I1813" s="211" t="s">
        <v>3578</v>
      </c>
      <c r="J1813" s="212" t="s">
        <v>841</v>
      </c>
      <c r="K1813" s="211" t="s">
        <v>842</v>
      </c>
      <c r="L1813" s="211" t="s">
        <v>3716</v>
      </c>
      <c r="AD1813" s="213"/>
    </row>
    <row r="1814" spans="1:30" s="211" customFormat="1" x14ac:dyDescent="0.25">
      <c r="A1814" s="211" t="s">
        <v>161</v>
      </c>
      <c r="B1814" s="211">
        <v>214</v>
      </c>
      <c r="C1814" s="211" t="s">
        <v>309</v>
      </c>
      <c r="D1814" s="211">
        <v>210296059</v>
      </c>
      <c r="E1814" s="211">
        <v>1020</v>
      </c>
      <c r="F1814" s="211">
        <v>1110</v>
      </c>
      <c r="G1814" s="211">
        <v>1004</v>
      </c>
      <c r="I1814" s="211" t="s">
        <v>5393</v>
      </c>
      <c r="J1814" s="212" t="s">
        <v>841</v>
      </c>
      <c r="K1814" s="211" t="s">
        <v>355</v>
      </c>
      <c r="L1814" s="211" t="s">
        <v>5404</v>
      </c>
      <c r="AD1814" s="213"/>
    </row>
    <row r="1815" spans="1:30" s="211" customFormat="1" x14ac:dyDescent="0.25">
      <c r="A1815" s="211" t="s">
        <v>161</v>
      </c>
      <c r="B1815" s="211">
        <v>214</v>
      </c>
      <c r="C1815" s="211" t="s">
        <v>309</v>
      </c>
      <c r="D1815" s="211">
        <v>210296060</v>
      </c>
      <c r="E1815" s="211">
        <v>1020</v>
      </c>
      <c r="F1815" s="211">
        <v>1110</v>
      </c>
      <c r="G1815" s="211">
        <v>1004</v>
      </c>
      <c r="I1815" s="211" t="s">
        <v>5393</v>
      </c>
      <c r="J1815" s="212" t="s">
        <v>841</v>
      </c>
      <c r="K1815" s="211" t="s">
        <v>355</v>
      </c>
      <c r="L1815" s="211" t="s">
        <v>5405</v>
      </c>
      <c r="AD1815" s="213"/>
    </row>
    <row r="1816" spans="1:30" s="211" customFormat="1" x14ac:dyDescent="0.25">
      <c r="A1816" s="211" t="s">
        <v>161</v>
      </c>
      <c r="B1816" s="211">
        <v>214</v>
      </c>
      <c r="C1816" s="211" t="s">
        <v>309</v>
      </c>
      <c r="D1816" s="211">
        <v>210296061</v>
      </c>
      <c r="E1816" s="211">
        <v>1020</v>
      </c>
      <c r="F1816" s="211">
        <v>1110</v>
      </c>
      <c r="G1816" s="211">
        <v>1004</v>
      </c>
      <c r="I1816" s="211" t="s">
        <v>5393</v>
      </c>
      <c r="J1816" s="212" t="s">
        <v>841</v>
      </c>
      <c r="K1816" s="211" t="s">
        <v>355</v>
      </c>
      <c r="L1816" s="211" t="s">
        <v>5406</v>
      </c>
      <c r="AD1816" s="213"/>
    </row>
    <row r="1817" spans="1:30" s="211" customFormat="1" x14ac:dyDescent="0.25">
      <c r="A1817" s="211" t="s">
        <v>161</v>
      </c>
      <c r="B1817" s="211">
        <v>214</v>
      </c>
      <c r="C1817" s="211" t="s">
        <v>309</v>
      </c>
      <c r="D1817" s="211">
        <v>210296062</v>
      </c>
      <c r="E1817" s="211">
        <v>1020</v>
      </c>
      <c r="F1817" s="211">
        <v>1110</v>
      </c>
      <c r="G1817" s="211">
        <v>1004</v>
      </c>
      <c r="I1817" s="211" t="s">
        <v>5393</v>
      </c>
      <c r="J1817" s="212" t="s">
        <v>841</v>
      </c>
      <c r="K1817" s="211" t="s">
        <v>355</v>
      </c>
      <c r="L1817" s="211" t="s">
        <v>5407</v>
      </c>
      <c r="AD1817" s="213"/>
    </row>
    <row r="1818" spans="1:30" s="211" customFormat="1" x14ac:dyDescent="0.25">
      <c r="A1818" s="211" t="s">
        <v>161</v>
      </c>
      <c r="B1818" s="211">
        <v>214</v>
      </c>
      <c r="C1818" s="211" t="s">
        <v>309</v>
      </c>
      <c r="D1818" s="211">
        <v>210296063</v>
      </c>
      <c r="E1818" s="211">
        <v>1020</v>
      </c>
      <c r="F1818" s="211">
        <v>1110</v>
      </c>
      <c r="G1818" s="211">
        <v>1004</v>
      </c>
      <c r="I1818" s="211" t="s">
        <v>5393</v>
      </c>
      <c r="J1818" s="212" t="s">
        <v>841</v>
      </c>
      <c r="K1818" s="211" t="s">
        <v>355</v>
      </c>
      <c r="L1818" s="211" t="s">
        <v>5408</v>
      </c>
      <c r="AD1818" s="213"/>
    </row>
    <row r="1819" spans="1:30" s="211" customFormat="1" x14ac:dyDescent="0.25">
      <c r="A1819" s="211" t="s">
        <v>161</v>
      </c>
      <c r="B1819" s="211">
        <v>214</v>
      </c>
      <c r="C1819" s="211" t="s">
        <v>309</v>
      </c>
      <c r="D1819" s="211">
        <v>210296064</v>
      </c>
      <c r="E1819" s="211">
        <v>1020</v>
      </c>
      <c r="F1819" s="211">
        <v>1110</v>
      </c>
      <c r="G1819" s="211">
        <v>1004</v>
      </c>
      <c r="I1819" s="211" t="s">
        <v>5393</v>
      </c>
      <c r="J1819" s="212" t="s">
        <v>841</v>
      </c>
      <c r="K1819" s="211" t="s">
        <v>355</v>
      </c>
      <c r="L1819" s="211" t="s">
        <v>5409</v>
      </c>
      <c r="AD1819" s="213"/>
    </row>
    <row r="1820" spans="1:30" s="211" customFormat="1" x14ac:dyDescent="0.25">
      <c r="A1820" s="211" t="s">
        <v>161</v>
      </c>
      <c r="B1820" s="211">
        <v>214</v>
      </c>
      <c r="C1820" s="211" t="s">
        <v>309</v>
      </c>
      <c r="D1820" s="211">
        <v>210296065</v>
      </c>
      <c r="E1820" s="211">
        <v>1020</v>
      </c>
      <c r="F1820" s="211">
        <v>1110</v>
      </c>
      <c r="G1820" s="211">
        <v>1004</v>
      </c>
      <c r="I1820" s="211" t="s">
        <v>5393</v>
      </c>
      <c r="J1820" s="212" t="s">
        <v>841</v>
      </c>
      <c r="K1820" s="211" t="s">
        <v>355</v>
      </c>
      <c r="L1820" s="211" t="s">
        <v>5410</v>
      </c>
      <c r="AD1820" s="213"/>
    </row>
    <row r="1821" spans="1:30" s="211" customFormat="1" x14ac:dyDescent="0.25">
      <c r="A1821" s="211" t="s">
        <v>161</v>
      </c>
      <c r="B1821" s="211">
        <v>214</v>
      </c>
      <c r="C1821" s="211" t="s">
        <v>309</v>
      </c>
      <c r="D1821" s="211">
        <v>210296066</v>
      </c>
      <c r="E1821" s="211">
        <v>1020</v>
      </c>
      <c r="F1821" s="211">
        <v>1110</v>
      </c>
      <c r="G1821" s="211">
        <v>1004</v>
      </c>
      <c r="I1821" s="211" t="s">
        <v>5393</v>
      </c>
      <c r="J1821" s="212" t="s">
        <v>841</v>
      </c>
      <c r="K1821" s="211" t="s">
        <v>355</v>
      </c>
      <c r="L1821" s="211" t="s">
        <v>5411</v>
      </c>
      <c r="AD1821" s="213"/>
    </row>
    <row r="1822" spans="1:30" s="211" customFormat="1" x14ac:dyDescent="0.25">
      <c r="A1822" s="211" t="s">
        <v>161</v>
      </c>
      <c r="B1822" s="211">
        <v>216</v>
      </c>
      <c r="C1822" s="211" t="s">
        <v>311</v>
      </c>
      <c r="D1822" s="211">
        <v>210226774</v>
      </c>
      <c r="E1822" s="211">
        <v>1060</v>
      </c>
      <c r="F1822" s="211">
        <v>1274</v>
      </c>
      <c r="G1822" s="211">
        <v>1004</v>
      </c>
      <c r="I1822" s="211" t="s">
        <v>4306</v>
      </c>
      <c r="J1822" s="212" t="s">
        <v>841</v>
      </c>
      <c r="K1822" s="211" t="s">
        <v>353</v>
      </c>
      <c r="L1822" s="211" t="s">
        <v>4328</v>
      </c>
      <c r="AD1822" s="213"/>
    </row>
    <row r="1823" spans="1:30" s="211" customFormat="1" x14ac:dyDescent="0.25">
      <c r="A1823" s="211" t="s">
        <v>161</v>
      </c>
      <c r="B1823" s="211">
        <v>218</v>
      </c>
      <c r="C1823" s="211" t="s">
        <v>312</v>
      </c>
      <c r="D1823" s="211">
        <v>210202971</v>
      </c>
      <c r="E1823" s="211">
        <v>1060</v>
      </c>
      <c r="F1823" s="211">
        <v>1271</v>
      </c>
      <c r="G1823" s="211">
        <v>1004</v>
      </c>
      <c r="I1823" s="211" t="s">
        <v>1131</v>
      </c>
      <c r="J1823" s="212" t="s">
        <v>841</v>
      </c>
      <c r="K1823" s="211" t="s">
        <v>842</v>
      </c>
      <c r="L1823" s="211" t="s">
        <v>2407</v>
      </c>
      <c r="AD1823" s="213"/>
    </row>
    <row r="1824" spans="1:30" s="211" customFormat="1" x14ac:dyDescent="0.25">
      <c r="A1824" s="211" t="s">
        <v>161</v>
      </c>
      <c r="B1824" s="211">
        <v>219</v>
      </c>
      <c r="C1824" s="211" t="s">
        <v>313</v>
      </c>
      <c r="D1824" s="211">
        <v>107900</v>
      </c>
      <c r="E1824" s="211">
        <v>1020</v>
      </c>
      <c r="F1824" s="211">
        <v>1110</v>
      </c>
      <c r="G1824" s="211">
        <v>1004</v>
      </c>
      <c r="I1824" s="211" t="s">
        <v>5977</v>
      </c>
      <c r="J1824" s="212" t="s">
        <v>841</v>
      </c>
      <c r="K1824" s="211" t="s">
        <v>842</v>
      </c>
      <c r="L1824" s="211" t="s">
        <v>5981</v>
      </c>
      <c r="AD1824" s="213"/>
    </row>
    <row r="1825" spans="1:30" s="211" customFormat="1" x14ac:dyDescent="0.25">
      <c r="A1825" s="211" t="s">
        <v>161</v>
      </c>
      <c r="B1825" s="211">
        <v>219</v>
      </c>
      <c r="C1825" s="211" t="s">
        <v>313</v>
      </c>
      <c r="D1825" s="211">
        <v>192035091</v>
      </c>
      <c r="E1825" s="211">
        <v>1080</v>
      </c>
      <c r="F1825" s="211">
        <v>1252</v>
      </c>
      <c r="G1825" s="211">
        <v>1004</v>
      </c>
      <c r="I1825" s="211" t="s">
        <v>5494</v>
      </c>
      <c r="J1825" s="212" t="s">
        <v>841</v>
      </c>
      <c r="K1825" s="211" t="s">
        <v>353</v>
      </c>
      <c r="L1825" s="211" t="s">
        <v>5521</v>
      </c>
      <c r="AD1825" s="213"/>
    </row>
    <row r="1826" spans="1:30" s="211" customFormat="1" x14ac:dyDescent="0.25">
      <c r="A1826" s="211" t="s">
        <v>161</v>
      </c>
      <c r="B1826" s="211">
        <v>219</v>
      </c>
      <c r="C1826" s="211" t="s">
        <v>313</v>
      </c>
      <c r="D1826" s="211">
        <v>192035197</v>
      </c>
      <c r="E1826" s="211">
        <v>1080</v>
      </c>
      <c r="F1826" s="211">
        <v>1252</v>
      </c>
      <c r="G1826" s="211">
        <v>1003</v>
      </c>
      <c r="I1826" s="211" t="s">
        <v>5540</v>
      </c>
      <c r="J1826" s="212" t="s">
        <v>841</v>
      </c>
      <c r="K1826" s="211" t="s">
        <v>353</v>
      </c>
      <c r="L1826" s="211" t="s">
        <v>5554</v>
      </c>
      <c r="AD1826" s="213"/>
    </row>
    <row r="1827" spans="1:30" s="211" customFormat="1" x14ac:dyDescent="0.25">
      <c r="A1827" s="211" t="s">
        <v>161</v>
      </c>
      <c r="B1827" s="211">
        <v>219</v>
      </c>
      <c r="C1827" s="211" t="s">
        <v>313</v>
      </c>
      <c r="D1827" s="211">
        <v>192050530</v>
      </c>
      <c r="E1827" s="211">
        <v>1080</v>
      </c>
      <c r="F1827" s="211">
        <v>1242</v>
      </c>
      <c r="G1827" s="211">
        <v>1003</v>
      </c>
      <c r="I1827" s="211" t="s">
        <v>6599</v>
      </c>
      <c r="J1827" s="212" t="s">
        <v>841</v>
      </c>
      <c r="K1827" s="211" t="s">
        <v>353</v>
      </c>
      <c r="L1827" s="211" t="s">
        <v>6696</v>
      </c>
      <c r="AD1827" s="213"/>
    </row>
    <row r="1828" spans="1:30" s="211" customFormat="1" x14ac:dyDescent="0.25">
      <c r="A1828" s="211" t="s">
        <v>161</v>
      </c>
      <c r="B1828" s="211">
        <v>219</v>
      </c>
      <c r="C1828" s="211" t="s">
        <v>313</v>
      </c>
      <c r="D1828" s="211">
        <v>192050531</v>
      </c>
      <c r="E1828" s="211">
        <v>1080</v>
      </c>
      <c r="F1828" s="211">
        <v>1242</v>
      </c>
      <c r="G1828" s="211">
        <v>1003</v>
      </c>
      <c r="I1828" s="211" t="s">
        <v>6600</v>
      </c>
      <c r="J1828" s="212" t="s">
        <v>841</v>
      </c>
      <c r="K1828" s="211" t="s">
        <v>353</v>
      </c>
      <c r="L1828" s="211" t="s">
        <v>6697</v>
      </c>
      <c r="AD1828" s="213"/>
    </row>
    <row r="1829" spans="1:30" s="211" customFormat="1" x14ac:dyDescent="0.25">
      <c r="A1829" s="211" t="s">
        <v>161</v>
      </c>
      <c r="B1829" s="211">
        <v>221</v>
      </c>
      <c r="C1829" s="211" t="s">
        <v>315</v>
      </c>
      <c r="D1829" s="211">
        <v>192032292</v>
      </c>
      <c r="E1829" s="211">
        <v>1060</v>
      </c>
      <c r="F1829" s="211">
        <v>1274</v>
      </c>
      <c r="G1829" s="211">
        <v>1004</v>
      </c>
      <c r="I1829" s="211" t="s">
        <v>5394</v>
      </c>
      <c r="J1829" s="212" t="s">
        <v>841</v>
      </c>
      <c r="K1829" s="211" t="s">
        <v>353</v>
      </c>
      <c r="L1829" s="211" t="s">
        <v>5421</v>
      </c>
      <c r="AD1829" s="213"/>
    </row>
    <row r="1830" spans="1:30" s="211" customFormat="1" x14ac:dyDescent="0.25">
      <c r="A1830" s="211" t="s">
        <v>161</v>
      </c>
      <c r="B1830" s="211">
        <v>221</v>
      </c>
      <c r="C1830" s="211" t="s">
        <v>315</v>
      </c>
      <c r="D1830" s="211">
        <v>192044587</v>
      </c>
      <c r="E1830" s="211">
        <v>1060</v>
      </c>
      <c r="F1830" s="211">
        <v>1242</v>
      </c>
      <c r="G1830" s="211">
        <v>1004</v>
      </c>
      <c r="I1830" s="211" t="s">
        <v>6890</v>
      </c>
      <c r="J1830" s="212" t="s">
        <v>841</v>
      </c>
      <c r="K1830" s="211" t="s">
        <v>353</v>
      </c>
      <c r="L1830" s="211" t="s">
        <v>6939</v>
      </c>
      <c r="AD1830" s="213"/>
    </row>
    <row r="1831" spans="1:30" s="211" customFormat="1" x14ac:dyDescent="0.25">
      <c r="A1831" s="211" t="s">
        <v>161</v>
      </c>
      <c r="B1831" s="211">
        <v>223</v>
      </c>
      <c r="C1831" s="211" t="s">
        <v>316</v>
      </c>
      <c r="D1831" s="211">
        <v>109572</v>
      </c>
      <c r="E1831" s="211">
        <v>1020</v>
      </c>
      <c r="F1831" s="211">
        <v>1110</v>
      </c>
      <c r="G1831" s="211">
        <v>1004</v>
      </c>
      <c r="I1831" s="211" t="s">
        <v>5495</v>
      </c>
      <c r="J1831" s="212" t="s">
        <v>841</v>
      </c>
      <c r="K1831" s="211" t="s">
        <v>842</v>
      </c>
      <c r="L1831" s="211" t="s">
        <v>5528</v>
      </c>
      <c r="AD1831" s="213"/>
    </row>
    <row r="1832" spans="1:30" s="211" customFormat="1" x14ac:dyDescent="0.25">
      <c r="A1832" s="211" t="s">
        <v>161</v>
      </c>
      <c r="B1832" s="211">
        <v>223</v>
      </c>
      <c r="C1832" s="211" t="s">
        <v>316</v>
      </c>
      <c r="D1832" s="211">
        <v>109720</v>
      </c>
      <c r="E1832" s="211">
        <v>1020</v>
      </c>
      <c r="F1832" s="211">
        <v>1121</v>
      </c>
      <c r="G1832" s="211">
        <v>1004</v>
      </c>
      <c r="I1832" s="211" t="s">
        <v>4285</v>
      </c>
      <c r="J1832" s="212" t="s">
        <v>841</v>
      </c>
      <c r="K1832" s="211" t="s">
        <v>842</v>
      </c>
      <c r="L1832" s="211" t="s">
        <v>4333</v>
      </c>
      <c r="AD1832" s="213"/>
    </row>
    <row r="1833" spans="1:30" s="211" customFormat="1" x14ac:dyDescent="0.25">
      <c r="A1833" s="211" t="s">
        <v>161</v>
      </c>
      <c r="B1833" s="211">
        <v>223</v>
      </c>
      <c r="C1833" s="211" t="s">
        <v>316</v>
      </c>
      <c r="D1833" s="211">
        <v>192049580</v>
      </c>
      <c r="E1833" s="211">
        <v>1060</v>
      </c>
      <c r="F1833" s="211">
        <v>1271</v>
      </c>
      <c r="G1833" s="211">
        <v>1004</v>
      </c>
      <c r="I1833" s="211" t="s">
        <v>6436</v>
      </c>
      <c r="J1833" s="212" t="s">
        <v>841</v>
      </c>
      <c r="K1833" s="211" t="s">
        <v>353</v>
      </c>
      <c r="L1833" s="211" t="s">
        <v>6497</v>
      </c>
      <c r="AD1833" s="213"/>
    </row>
    <row r="1834" spans="1:30" s="211" customFormat="1" x14ac:dyDescent="0.25">
      <c r="A1834" s="211" t="s">
        <v>161</v>
      </c>
      <c r="B1834" s="211">
        <v>223</v>
      </c>
      <c r="C1834" s="211" t="s">
        <v>316</v>
      </c>
      <c r="D1834" s="211">
        <v>192049582</v>
      </c>
      <c r="E1834" s="211">
        <v>1060</v>
      </c>
      <c r="F1834" s="211">
        <v>1271</v>
      </c>
      <c r="G1834" s="211">
        <v>1004</v>
      </c>
      <c r="I1834" s="211" t="s">
        <v>6437</v>
      </c>
      <c r="J1834" s="212" t="s">
        <v>841</v>
      </c>
      <c r="K1834" s="211" t="s">
        <v>353</v>
      </c>
      <c r="L1834" s="211" t="s">
        <v>6498</v>
      </c>
      <c r="AD1834" s="213"/>
    </row>
    <row r="1835" spans="1:30" s="211" customFormat="1" x14ac:dyDescent="0.25">
      <c r="A1835" s="211" t="s">
        <v>161</v>
      </c>
      <c r="B1835" s="211">
        <v>223</v>
      </c>
      <c r="C1835" s="211" t="s">
        <v>316</v>
      </c>
      <c r="D1835" s="211">
        <v>210186440</v>
      </c>
      <c r="E1835" s="211">
        <v>1060</v>
      </c>
      <c r="F1835" s="211">
        <v>1242</v>
      </c>
      <c r="G1835" s="211">
        <v>1004</v>
      </c>
      <c r="I1835" s="211" t="s">
        <v>4865</v>
      </c>
      <c r="J1835" s="212" t="s">
        <v>841</v>
      </c>
      <c r="K1835" s="211" t="s">
        <v>842</v>
      </c>
      <c r="L1835" s="211" t="s">
        <v>4882</v>
      </c>
      <c r="AD1835" s="213"/>
    </row>
    <row r="1836" spans="1:30" s="211" customFormat="1" x14ac:dyDescent="0.25">
      <c r="A1836" s="211" t="s">
        <v>161</v>
      </c>
      <c r="B1836" s="211">
        <v>223</v>
      </c>
      <c r="C1836" s="211" t="s">
        <v>316</v>
      </c>
      <c r="D1836" s="211">
        <v>210266965</v>
      </c>
      <c r="E1836" s="211">
        <v>1060</v>
      </c>
      <c r="F1836" s="211">
        <v>1274</v>
      </c>
      <c r="G1836" s="211">
        <v>1004</v>
      </c>
      <c r="I1836" s="211" t="s">
        <v>4267</v>
      </c>
      <c r="J1836" s="212" t="s">
        <v>841</v>
      </c>
      <c r="K1836" s="211" t="s">
        <v>353</v>
      </c>
      <c r="L1836" s="211" t="s">
        <v>4279</v>
      </c>
      <c r="AD1836" s="213"/>
    </row>
    <row r="1837" spans="1:30" s="211" customFormat="1" x14ac:dyDescent="0.25">
      <c r="A1837" s="211" t="s">
        <v>161</v>
      </c>
      <c r="B1837" s="211">
        <v>223</v>
      </c>
      <c r="C1837" s="211" t="s">
        <v>316</v>
      </c>
      <c r="D1837" s="211">
        <v>210266973</v>
      </c>
      <c r="E1837" s="211">
        <v>1060</v>
      </c>
      <c r="F1837" s="211">
        <v>1274</v>
      </c>
      <c r="G1837" s="211">
        <v>1004</v>
      </c>
      <c r="I1837" s="211" t="s">
        <v>4286</v>
      </c>
      <c r="J1837" s="212" t="s">
        <v>841</v>
      </c>
      <c r="K1837" s="211" t="s">
        <v>353</v>
      </c>
      <c r="L1837" s="211" t="s">
        <v>4296</v>
      </c>
      <c r="AD1837" s="213"/>
    </row>
    <row r="1838" spans="1:30" s="211" customFormat="1" x14ac:dyDescent="0.25">
      <c r="A1838" s="211" t="s">
        <v>161</v>
      </c>
      <c r="B1838" s="211">
        <v>223</v>
      </c>
      <c r="C1838" s="211" t="s">
        <v>316</v>
      </c>
      <c r="D1838" s="211">
        <v>210267074</v>
      </c>
      <c r="E1838" s="211">
        <v>1060</v>
      </c>
      <c r="F1838" s="211">
        <v>1274</v>
      </c>
      <c r="G1838" s="211">
        <v>1004</v>
      </c>
      <c r="I1838" s="211" t="s">
        <v>4268</v>
      </c>
      <c r="J1838" s="212" t="s">
        <v>841</v>
      </c>
      <c r="K1838" s="211" t="s">
        <v>353</v>
      </c>
      <c r="L1838" s="211" t="s">
        <v>4280</v>
      </c>
      <c r="AD1838" s="213"/>
    </row>
    <row r="1839" spans="1:30" s="211" customFormat="1" x14ac:dyDescent="0.25">
      <c r="A1839" s="211" t="s">
        <v>161</v>
      </c>
      <c r="B1839" s="211">
        <v>223</v>
      </c>
      <c r="C1839" s="211" t="s">
        <v>316</v>
      </c>
      <c r="D1839" s="211">
        <v>210267144</v>
      </c>
      <c r="E1839" s="211">
        <v>1060</v>
      </c>
      <c r="F1839" s="211">
        <v>1271</v>
      </c>
      <c r="G1839" s="211">
        <v>1004</v>
      </c>
      <c r="I1839" s="211" t="s">
        <v>4287</v>
      </c>
      <c r="J1839" s="212" t="s">
        <v>841</v>
      </c>
      <c r="K1839" s="211" t="s">
        <v>842</v>
      </c>
      <c r="L1839" s="211" t="s">
        <v>4299</v>
      </c>
      <c r="AD1839" s="213"/>
    </row>
    <row r="1840" spans="1:30" s="211" customFormat="1" x14ac:dyDescent="0.25">
      <c r="A1840" s="211" t="s">
        <v>161</v>
      </c>
      <c r="B1840" s="211">
        <v>223</v>
      </c>
      <c r="C1840" s="211" t="s">
        <v>316</v>
      </c>
      <c r="D1840" s="211">
        <v>210267205</v>
      </c>
      <c r="E1840" s="211">
        <v>1060</v>
      </c>
      <c r="F1840" s="211">
        <v>1271</v>
      </c>
      <c r="G1840" s="211">
        <v>1004</v>
      </c>
      <c r="I1840" s="211" t="s">
        <v>4288</v>
      </c>
      <c r="J1840" s="212" t="s">
        <v>841</v>
      </c>
      <c r="K1840" s="211" t="s">
        <v>353</v>
      </c>
      <c r="L1840" s="211" t="s">
        <v>4297</v>
      </c>
      <c r="AD1840" s="213"/>
    </row>
    <row r="1841" spans="1:30" s="211" customFormat="1" x14ac:dyDescent="0.25">
      <c r="A1841" s="211" t="s">
        <v>161</v>
      </c>
      <c r="B1841" s="211">
        <v>223</v>
      </c>
      <c r="C1841" s="211" t="s">
        <v>316</v>
      </c>
      <c r="D1841" s="211">
        <v>210267421</v>
      </c>
      <c r="E1841" s="211">
        <v>1060</v>
      </c>
      <c r="F1841" s="211">
        <v>1274</v>
      </c>
      <c r="G1841" s="211">
        <v>1004</v>
      </c>
      <c r="I1841" s="211" t="s">
        <v>6765</v>
      </c>
      <c r="J1841" s="212" t="s">
        <v>841</v>
      </c>
      <c r="K1841" s="211" t="s">
        <v>353</v>
      </c>
      <c r="L1841" s="211" t="s">
        <v>6815</v>
      </c>
      <c r="AD1841" s="213"/>
    </row>
    <row r="1842" spans="1:30" s="211" customFormat="1" x14ac:dyDescent="0.25">
      <c r="A1842" s="211" t="s">
        <v>161</v>
      </c>
      <c r="B1842" s="211">
        <v>224</v>
      </c>
      <c r="C1842" s="211" t="s">
        <v>317</v>
      </c>
      <c r="D1842" s="211">
        <v>191996729</v>
      </c>
      <c r="E1842" s="211">
        <v>1080</v>
      </c>
      <c r="F1842" s="211">
        <v>1274</v>
      </c>
      <c r="G1842" s="211">
        <v>1003</v>
      </c>
      <c r="I1842" s="211" t="s">
        <v>6094</v>
      </c>
      <c r="J1842" s="212" t="s">
        <v>841</v>
      </c>
      <c r="K1842" s="211" t="s">
        <v>353</v>
      </c>
      <c r="L1842" s="211" t="s">
        <v>6126</v>
      </c>
      <c r="AD1842" s="213"/>
    </row>
    <row r="1843" spans="1:30" s="211" customFormat="1" x14ac:dyDescent="0.25">
      <c r="A1843" s="211" t="s">
        <v>161</v>
      </c>
      <c r="B1843" s="211">
        <v>224</v>
      </c>
      <c r="C1843" s="211" t="s">
        <v>317</v>
      </c>
      <c r="D1843" s="211">
        <v>210245051</v>
      </c>
      <c r="E1843" s="211">
        <v>1060</v>
      </c>
      <c r="F1843" s="211">
        <v>1242</v>
      </c>
      <c r="G1843" s="211">
        <v>1004</v>
      </c>
      <c r="I1843" s="211" t="s">
        <v>4772</v>
      </c>
      <c r="J1843" s="212" t="s">
        <v>841</v>
      </c>
      <c r="K1843" s="211" t="s">
        <v>353</v>
      </c>
      <c r="L1843" s="211" t="s">
        <v>3188</v>
      </c>
      <c r="AD1843" s="213"/>
    </row>
    <row r="1844" spans="1:30" s="211" customFormat="1" x14ac:dyDescent="0.25">
      <c r="A1844" s="211" t="s">
        <v>161</v>
      </c>
      <c r="B1844" s="211">
        <v>225</v>
      </c>
      <c r="C1844" s="211" t="s">
        <v>318</v>
      </c>
      <c r="D1844" s="211">
        <v>3027168</v>
      </c>
      <c r="E1844" s="211">
        <v>1020</v>
      </c>
      <c r="F1844" s="211">
        <v>1110</v>
      </c>
      <c r="G1844" s="211">
        <v>1004</v>
      </c>
      <c r="I1844" s="211" t="s">
        <v>5013</v>
      </c>
      <c r="J1844" s="212" t="s">
        <v>841</v>
      </c>
      <c r="K1844" s="211" t="s">
        <v>842</v>
      </c>
      <c r="L1844" s="211" t="s">
        <v>5032</v>
      </c>
      <c r="AD1844" s="213"/>
    </row>
    <row r="1845" spans="1:30" s="211" customFormat="1" x14ac:dyDescent="0.25">
      <c r="A1845" s="211" t="s">
        <v>161</v>
      </c>
      <c r="B1845" s="211">
        <v>225</v>
      </c>
      <c r="C1845" s="211" t="s">
        <v>318</v>
      </c>
      <c r="D1845" s="211">
        <v>192002955</v>
      </c>
      <c r="E1845" s="211">
        <v>1080</v>
      </c>
      <c r="F1845" s="211">
        <v>1252</v>
      </c>
      <c r="G1845" s="211">
        <v>1004</v>
      </c>
      <c r="I1845" s="211" t="s">
        <v>4161</v>
      </c>
      <c r="J1845" s="212" t="s">
        <v>841</v>
      </c>
      <c r="K1845" s="211" t="s">
        <v>842</v>
      </c>
      <c r="L1845" s="211" t="s">
        <v>4193</v>
      </c>
      <c r="AD1845" s="213"/>
    </row>
    <row r="1846" spans="1:30" s="211" customFormat="1" x14ac:dyDescent="0.25">
      <c r="A1846" s="211" t="s">
        <v>161</v>
      </c>
      <c r="B1846" s="211">
        <v>225</v>
      </c>
      <c r="C1846" s="211" t="s">
        <v>318</v>
      </c>
      <c r="D1846" s="211">
        <v>192006649</v>
      </c>
      <c r="E1846" s="211">
        <v>1060</v>
      </c>
      <c r="F1846" s="211">
        <v>1271</v>
      </c>
      <c r="G1846" s="211">
        <v>1004</v>
      </c>
      <c r="I1846" s="211" t="s">
        <v>4183</v>
      </c>
      <c r="J1846" s="212" t="s">
        <v>841</v>
      </c>
      <c r="K1846" s="211" t="s">
        <v>353</v>
      </c>
      <c r="L1846" s="211" t="s">
        <v>4190</v>
      </c>
      <c r="AD1846" s="213"/>
    </row>
    <row r="1847" spans="1:30" s="211" customFormat="1" x14ac:dyDescent="0.25">
      <c r="A1847" s="211" t="s">
        <v>161</v>
      </c>
      <c r="B1847" s="211">
        <v>225</v>
      </c>
      <c r="C1847" s="211" t="s">
        <v>318</v>
      </c>
      <c r="D1847" s="211">
        <v>192025252</v>
      </c>
      <c r="E1847" s="211">
        <v>1020</v>
      </c>
      <c r="F1847" s="211">
        <v>1122</v>
      </c>
      <c r="G1847" s="211">
        <v>1004</v>
      </c>
      <c r="I1847" s="211" t="s">
        <v>6766</v>
      </c>
      <c r="J1847" s="212" t="s">
        <v>841</v>
      </c>
      <c r="K1847" s="211" t="s">
        <v>842</v>
      </c>
      <c r="L1847" s="211" t="s">
        <v>6826</v>
      </c>
      <c r="AD1847" s="213"/>
    </row>
    <row r="1848" spans="1:30" s="211" customFormat="1" x14ac:dyDescent="0.25">
      <c r="A1848" s="211" t="s">
        <v>161</v>
      </c>
      <c r="B1848" s="211">
        <v>225</v>
      </c>
      <c r="C1848" s="211" t="s">
        <v>318</v>
      </c>
      <c r="D1848" s="211">
        <v>210266200</v>
      </c>
      <c r="E1848" s="211">
        <v>1060</v>
      </c>
      <c r="F1848" s="211">
        <v>1271</v>
      </c>
      <c r="G1848" s="211">
        <v>1004</v>
      </c>
      <c r="I1848" s="211" t="s">
        <v>5585</v>
      </c>
      <c r="J1848" s="212" t="s">
        <v>841</v>
      </c>
      <c r="K1848" s="211" t="s">
        <v>842</v>
      </c>
      <c r="L1848" s="211" t="s">
        <v>5618</v>
      </c>
      <c r="AD1848" s="213"/>
    </row>
    <row r="1849" spans="1:30" s="211" customFormat="1" x14ac:dyDescent="0.25">
      <c r="A1849" s="211" t="s">
        <v>161</v>
      </c>
      <c r="B1849" s="211">
        <v>225</v>
      </c>
      <c r="C1849" s="211" t="s">
        <v>318</v>
      </c>
      <c r="D1849" s="211">
        <v>210266214</v>
      </c>
      <c r="E1849" s="211">
        <v>1060</v>
      </c>
      <c r="F1849" s="211">
        <v>1271</v>
      </c>
      <c r="G1849" s="211">
        <v>1004</v>
      </c>
      <c r="I1849" s="211" t="s">
        <v>5586</v>
      </c>
      <c r="J1849" s="212" t="s">
        <v>841</v>
      </c>
      <c r="K1849" s="211" t="s">
        <v>842</v>
      </c>
      <c r="L1849" s="211" t="s">
        <v>5619</v>
      </c>
      <c r="AD1849" s="213"/>
    </row>
    <row r="1850" spans="1:30" s="211" customFormat="1" x14ac:dyDescent="0.25">
      <c r="A1850" s="211" t="s">
        <v>161</v>
      </c>
      <c r="B1850" s="211">
        <v>227</v>
      </c>
      <c r="C1850" s="211" t="s">
        <v>320</v>
      </c>
      <c r="D1850" s="211">
        <v>111056</v>
      </c>
      <c r="E1850" s="211">
        <v>1020</v>
      </c>
      <c r="F1850" s="211">
        <v>1121</v>
      </c>
      <c r="G1850" s="211">
        <v>1004</v>
      </c>
      <c r="I1850" s="211" t="s">
        <v>4535</v>
      </c>
      <c r="J1850" s="212" t="s">
        <v>841</v>
      </c>
      <c r="K1850" s="211" t="s">
        <v>842</v>
      </c>
      <c r="L1850" s="211" t="s">
        <v>6130</v>
      </c>
      <c r="AD1850" s="213"/>
    </row>
    <row r="1851" spans="1:30" s="211" customFormat="1" x14ac:dyDescent="0.25">
      <c r="A1851" s="211" t="s">
        <v>161</v>
      </c>
      <c r="B1851" s="211">
        <v>227</v>
      </c>
      <c r="C1851" s="211" t="s">
        <v>320</v>
      </c>
      <c r="D1851" s="211">
        <v>111394</v>
      </c>
      <c r="E1851" s="211">
        <v>1020</v>
      </c>
      <c r="F1851" s="211">
        <v>1110</v>
      </c>
      <c r="G1851" s="211">
        <v>1004</v>
      </c>
      <c r="I1851" s="211" t="s">
        <v>5743</v>
      </c>
      <c r="J1851" s="212" t="s">
        <v>841</v>
      </c>
      <c r="K1851" s="211" t="s">
        <v>842</v>
      </c>
      <c r="L1851" s="211" t="s">
        <v>5781</v>
      </c>
      <c r="AD1851" s="213"/>
    </row>
    <row r="1852" spans="1:30" s="211" customFormat="1" x14ac:dyDescent="0.25">
      <c r="A1852" s="211" t="s">
        <v>161</v>
      </c>
      <c r="B1852" s="211">
        <v>227</v>
      </c>
      <c r="C1852" s="211" t="s">
        <v>320</v>
      </c>
      <c r="D1852" s="211">
        <v>111777</v>
      </c>
      <c r="E1852" s="211">
        <v>1030</v>
      </c>
      <c r="F1852" s="211">
        <v>1122</v>
      </c>
      <c r="G1852" s="211">
        <v>1004</v>
      </c>
      <c r="I1852" s="211" t="s">
        <v>1132</v>
      </c>
      <c r="J1852" s="212" t="s">
        <v>841</v>
      </c>
      <c r="K1852" s="211" t="s">
        <v>842</v>
      </c>
      <c r="L1852" s="211" t="s">
        <v>2408</v>
      </c>
      <c r="AD1852" s="213"/>
    </row>
    <row r="1853" spans="1:30" s="211" customFormat="1" x14ac:dyDescent="0.25">
      <c r="A1853" s="211" t="s">
        <v>161</v>
      </c>
      <c r="B1853" s="211">
        <v>227</v>
      </c>
      <c r="C1853" s="211" t="s">
        <v>320</v>
      </c>
      <c r="D1853" s="211">
        <v>191899559</v>
      </c>
      <c r="E1853" s="211">
        <v>1060</v>
      </c>
      <c r="F1853" s="211">
        <v>1274</v>
      </c>
      <c r="G1853" s="211">
        <v>1004</v>
      </c>
      <c r="I1853" s="211" t="s">
        <v>6028</v>
      </c>
      <c r="J1853" s="212" t="s">
        <v>841</v>
      </c>
      <c r="K1853" s="211" t="s">
        <v>353</v>
      </c>
      <c r="L1853" s="211" t="s">
        <v>6065</v>
      </c>
      <c r="AD1853" s="213"/>
    </row>
    <row r="1854" spans="1:30" s="211" customFormat="1" x14ac:dyDescent="0.25">
      <c r="A1854" s="211" t="s">
        <v>161</v>
      </c>
      <c r="B1854" s="211">
        <v>227</v>
      </c>
      <c r="C1854" s="211" t="s">
        <v>320</v>
      </c>
      <c r="D1854" s="211">
        <v>191899560</v>
      </c>
      <c r="E1854" s="211">
        <v>1060</v>
      </c>
      <c r="F1854" s="211">
        <v>1274</v>
      </c>
      <c r="G1854" s="211">
        <v>1004</v>
      </c>
      <c r="I1854" s="211" t="s">
        <v>6029</v>
      </c>
      <c r="J1854" s="212" t="s">
        <v>841</v>
      </c>
      <c r="K1854" s="211" t="s">
        <v>353</v>
      </c>
      <c r="L1854" s="211" t="s">
        <v>6066</v>
      </c>
      <c r="AD1854" s="213"/>
    </row>
    <row r="1855" spans="1:30" s="211" customFormat="1" x14ac:dyDescent="0.25">
      <c r="A1855" s="211" t="s">
        <v>161</v>
      </c>
      <c r="B1855" s="211">
        <v>227</v>
      </c>
      <c r="C1855" s="211" t="s">
        <v>320</v>
      </c>
      <c r="D1855" s="211">
        <v>191899561</v>
      </c>
      <c r="E1855" s="211">
        <v>1060</v>
      </c>
      <c r="F1855" s="211">
        <v>1274</v>
      </c>
      <c r="G1855" s="211">
        <v>1004</v>
      </c>
      <c r="I1855" s="211" t="s">
        <v>6030</v>
      </c>
      <c r="J1855" s="212" t="s">
        <v>841</v>
      </c>
      <c r="K1855" s="211" t="s">
        <v>353</v>
      </c>
      <c r="L1855" s="211" t="s">
        <v>6067</v>
      </c>
      <c r="AD1855" s="213"/>
    </row>
    <row r="1856" spans="1:30" s="211" customFormat="1" x14ac:dyDescent="0.25">
      <c r="A1856" s="211" t="s">
        <v>161</v>
      </c>
      <c r="B1856" s="211">
        <v>227</v>
      </c>
      <c r="C1856" s="211" t="s">
        <v>320</v>
      </c>
      <c r="D1856" s="211">
        <v>191956992</v>
      </c>
      <c r="E1856" s="211">
        <v>1060</v>
      </c>
      <c r="F1856" s="211">
        <v>1242</v>
      </c>
      <c r="G1856" s="211">
        <v>1004</v>
      </c>
      <c r="I1856" s="211" t="s">
        <v>3773</v>
      </c>
      <c r="J1856" s="212" t="s">
        <v>841</v>
      </c>
      <c r="K1856" s="211" t="s">
        <v>353</v>
      </c>
      <c r="L1856" s="211" t="s">
        <v>3825</v>
      </c>
      <c r="AD1856" s="213"/>
    </row>
    <row r="1857" spans="1:30" s="211" customFormat="1" x14ac:dyDescent="0.25">
      <c r="A1857" s="211" t="s">
        <v>161</v>
      </c>
      <c r="B1857" s="211">
        <v>227</v>
      </c>
      <c r="C1857" s="211" t="s">
        <v>320</v>
      </c>
      <c r="D1857" s="211">
        <v>191959524</v>
      </c>
      <c r="E1857" s="211">
        <v>1060</v>
      </c>
      <c r="F1857" s="211">
        <v>1274</v>
      </c>
      <c r="G1857" s="211">
        <v>1004</v>
      </c>
      <c r="I1857" s="211" t="s">
        <v>6031</v>
      </c>
      <c r="J1857" s="212" t="s">
        <v>841</v>
      </c>
      <c r="K1857" s="211" t="s">
        <v>353</v>
      </c>
      <c r="L1857" s="211" t="s">
        <v>6068</v>
      </c>
      <c r="AD1857" s="213"/>
    </row>
    <row r="1858" spans="1:30" s="211" customFormat="1" x14ac:dyDescent="0.25">
      <c r="A1858" s="211" t="s">
        <v>161</v>
      </c>
      <c r="B1858" s="211">
        <v>227</v>
      </c>
      <c r="C1858" s="211" t="s">
        <v>320</v>
      </c>
      <c r="D1858" s="211">
        <v>191967004</v>
      </c>
      <c r="E1858" s="211">
        <v>1060</v>
      </c>
      <c r="F1858" s="211">
        <v>1242</v>
      </c>
      <c r="G1858" s="211">
        <v>1004</v>
      </c>
      <c r="I1858" s="211" t="s">
        <v>6032</v>
      </c>
      <c r="J1858" s="212" t="s">
        <v>841</v>
      </c>
      <c r="K1858" s="211" t="s">
        <v>353</v>
      </c>
      <c r="L1858" s="211" t="s">
        <v>6069</v>
      </c>
      <c r="AD1858" s="213"/>
    </row>
    <row r="1859" spans="1:30" s="211" customFormat="1" x14ac:dyDescent="0.25">
      <c r="A1859" s="211" t="s">
        <v>161</v>
      </c>
      <c r="B1859" s="211">
        <v>227</v>
      </c>
      <c r="C1859" s="211" t="s">
        <v>320</v>
      </c>
      <c r="D1859" s="211">
        <v>191967005</v>
      </c>
      <c r="E1859" s="211">
        <v>1060</v>
      </c>
      <c r="F1859" s="211">
        <v>1274</v>
      </c>
      <c r="G1859" s="211">
        <v>1004</v>
      </c>
      <c r="I1859" s="211" t="s">
        <v>6033</v>
      </c>
      <c r="J1859" s="212" t="s">
        <v>841</v>
      </c>
      <c r="K1859" s="211" t="s">
        <v>353</v>
      </c>
      <c r="L1859" s="211" t="s">
        <v>6070</v>
      </c>
      <c r="AD1859" s="213"/>
    </row>
    <row r="1860" spans="1:30" s="211" customFormat="1" x14ac:dyDescent="0.25">
      <c r="A1860" s="211" t="s">
        <v>161</v>
      </c>
      <c r="B1860" s="211">
        <v>227</v>
      </c>
      <c r="C1860" s="211" t="s">
        <v>320</v>
      </c>
      <c r="D1860" s="211">
        <v>191990693</v>
      </c>
      <c r="E1860" s="211">
        <v>1060</v>
      </c>
      <c r="F1860" s="211">
        <v>1274</v>
      </c>
      <c r="G1860" s="211">
        <v>1004</v>
      </c>
      <c r="I1860" s="211" t="s">
        <v>4222</v>
      </c>
      <c r="J1860" s="212" t="s">
        <v>841</v>
      </c>
      <c r="K1860" s="211" t="s">
        <v>842</v>
      </c>
      <c r="L1860" s="211" t="s">
        <v>4235</v>
      </c>
      <c r="AD1860" s="213"/>
    </row>
    <row r="1861" spans="1:30" s="211" customFormat="1" x14ac:dyDescent="0.25">
      <c r="A1861" s="211" t="s">
        <v>161</v>
      </c>
      <c r="B1861" s="211">
        <v>227</v>
      </c>
      <c r="C1861" s="211" t="s">
        <v>320</v>
      </c>
      <c r="D1861" s="211">
        <v>201040050</v>
      </c>
      <c r="E1861" s="211">
        <v>1060</v>
      </c>
      <c r="G1861" s="211">
        <v>1004</v>
      </c>
      <c r="I1861" s="211" t="s">
        <v>2066</v>
      </c>
      <c r="J1861" s="212" t="s">
        <v>841</v>
      </c>
      <c r="K1861" s="211" t="s">
        <v>842</v>
      </c>
      <c r="L1861" s="211" t="s">
        <v>2426</v>
      </c>
      <c r="AD1861" s="213"/>
    </row>
    <row r="1862" spans="1:30" s="211" customFormat="1" x14ac:dyDescent="0.25">
      <c r="A1862" s="211" t="s">
        <v>161</v>
      </c>
      <c r="B1862" s="211">
        <v>227</v>
      </c>
      <c r="C1862" s="211" t="s">
        <v>320</v>
      </c>
      <c r="D1862" s="211">
        <v>201040136</v>
      </c>
      <c r="E1862" s="211">
        <v>1060</v>
      </c>
      <c r="G1862" s="211">
        <v>1004</v>
      </c>
      <c r="I1862" s="211" t="s">
        <v>1133</v>
      </c>
      <c r="J1862" s="212" t="s">
        <v>841</v>
      </c>
      <c r="K1862" s="211" t="s">
        <v>842</v>
      </c>
      <c r="L1862" s="211" t="s">
        <v>2409</v>
      </c>
      <c r="AD1862" s="213"/>
    </row>
    <row r="1863" spans="1:30" s="211" customFormat="1" x14ac:dyDescent="0.25">
      <c r="A1863" s="211" t="s">
        <v>161</v>
      </c>
      <c r="B1863" s="211">
        <v>227</v>
      </c>
      <c r="C1863" s="211" t="s">
        <v>320</v>
      </c>
      <c r="D1863" s="211">
        <v>210251161</v>
      </c>
      <c r="E1863" s="211">
        <v>1060</v>
      </c>
      <c r="F1863" s="211">
        <v>1220</v>
      </c>
      <c r="G1863" s="211">
        <v>1004</v>
      </c>
      <c r="I1863" s="211" t="s">
        <v>4773</v>
      </c>
      <c r="J1863" s="212" t="s">
        <v>841</v>
      </c>
      <c r="K1863" s="211" t="s">
        <v>842</v>
      </c>
      <c r="L1863" s="211" t="s">
        <v>4788</v>
      </c>
      <c r="AD1863" s="213"/>
    </row>
    <row r="1864" spans="1:30" s="211" customFormat="1" x14ac:dyDescent="0.25">
      <c r="A1864" s="211" t="s">
        <v>161</v>
      </c>
      <c r="B1864" s="211">
        <v>227</v>
      </c>
      <c r="C1864" s="211" t="s">
        <v>320</v>
      </c>
      <c r="D1864" s="211">
        <v>210251217</v>
      </c>
      <c r="E1864" s="211">
        <v>1060</v>
      </c>
      <c r="F1864" s="211">
        <v>1274</v>
      </c>
      <c r="G1864" s="211">
        <v>1004</v>
      </c>
      <c r="I1864" s="211" t="s">
        <v>1134</v>
      </c>
      <c r="J1864" s="212" t="s">
        <v>841</v>
      </c>
      <c r="K1864" s="211" t="s">
        <v>353</v>
      </c>
      <c r="L1864" s="211" t="s">
        <v>2302</v>
      </c>
      <c r="AD1864" s="213"/>
    </row>
    <row r="1865" spans="1:30" s="211" customFormat="1" x14ac:dyDescent="0.25">
      <c r="A1865" s="211" t="s">
        <v>161</v>
      </c>
      <c r="B1865" s="211">
        <v>227</v>
      </c>
      <c r="C1865" s="211" t="s">
        <v>320</v>
      </c>
      <c r="D1865" s="211">
        <v>210251221</v>
      </c>
      <c r="E1865" s="211">
        <v>1060</v>
      </c>
      <c r="F1865" s="211">
        <v>1274</v>
      </c>
      <c r="G1865" s="211">
        <v>1004</v>
      </c>
      <c r="I1865" s="211" t="s">
        <v>1135</v>
      </c>
      <c r="J1865" s="212" t="s">
        <v>841</v>
      </c>
      <c r="K1865" s="211" t="s">
        <v>353</v>
      </c>
      <c r="L1865" s="211" t="s">
        <v>2303</v>
      </c>
      <c r="AD1865" s="213"/>
    </row>
    <row r="1866" spans="1:30" s="211" customFormat="1" x14ac:dyDescent="0.25">
      <c r="A1866" s="211" t="s">
        <v>161</v>
      </c>
      <c r="B1866" s="211">
        <v>227</v>
      </c>
      <c r="C1866" s="211" t="s">
        <v>320</v>
      </c>
      <c r="D1866" s="211">
        <v>210251225</v>
      </c>
      <c r="E1866" s="211">
        <v>1060</v>
      </c>
      <c r="F1866" s="211">
        <v>1274</v>
      </c>
      <c r="G1866" s="211">
        <v>1004</v>
      </c>
      <c r="I1866" s="211" t="s">
        <v>1136</v>
      </c>
      <c r="J1866" s="212" t="s">
        <v>841</v>
      </c>
      <c r="K1866" s="211" t="s">
        <v>353</v>
      </c>
      <c r="L1866" s="211" t="s">
        <v>2304</v>
      </c>
      <c r="AD1866" s="213"/>
    </row>
    <row r="1867" spans="1:30" s="211" customFormat="1" x14ac:dyDescent="0.25">
      <c r="A1867" s="211" t="s">
        <v>161</v>
      </c>
      <c r="B1867" s="211">
        <v>227</v>
      </c>
      <c r="C1867" s="211" t="s">
        <v>320</v>
      </c>
      <c r="D1867" s="211">
        <v>210251256</v>
      </c>
      <c r="E1867" s="211">
        <v>1060</v>
      </c>
      <c r="F1867" s="211">
        <v>1274</v>
      </c>
      <c r="G1867" s="211">
        <v>1004</v>
      </c>
      <c r="I1867" s="211" t="s">
        <v>1137</v>
      </c>
      <c r="J1867" s="212" t="s">
        <v>841</v>
      </c>
      <c r="K1867" s="211" t="s">
        <v>353</v>
      </c>
      <c r="L1867" s="211" t="s">
        <v>2305</v>
      </c>
      <c r="AD1867" s="213"/>
    </row>
    <row r="1868" spans="1:30" s="211" customFormat="1" x14ac:dyDescent="0.25">
      <c r="A1868" s="211" t="s">
        <v>161</v>
      </c>
      <c r="B1868" s="211">
        <v>227</v>
      </c>
      <c r="C1868" s="211" t="s">
        <v>320</v>
      </c>
      <c r="D1868" s="211">
        <v>210251308</v>
      </c>
      <c r="E1868" s="211">
        <v>1060</v>
      </c>
      <c r="F1868" s="211">
        <v>1274</v>
      </c>
      <c r="G1868" s="211">
        <v>1004</v>
      </c>
      <c r="I1868" s="211" t="s">
        <v>1137</v>
      </c>
      <c r="J1868" s="212" t="s">
        <v>841</v>
      </c>
      <c r="K1868" s="211" t="s">
        <v>353</v>
      </c>
      <c r="L1868" s="211" t="s">
        <v>2306</v>
      </c>
      <c r="AD1868" s="213"/>
    </row>
    <row r="1869" spans="1:30" s="211" customFormat="1" x14ac:dyDescent="0.25">
      <c r="A1869" s="211" t="s">
        <v>161</v>
      </c>
      <c r="B1869" s="211">
        <v>227</v>
      </c>
      <c r="C1869" s="211" t="s">
        <v>320</v>
      </c>
      <c r="D1869" s="211">
        <v>210251361</v>
      </c>
      <c r="E1869" s="211">
        <v>1060</v>
      </c>
      <c r="F1869" s="211">
        <v>1274</v>
      </c>
      <c r="G1869" s="211">
        <v>1004</v>
      </c>
      <c r="I1869" s="211" t="s">
        <v>1138</v>
      </c>
      <c r="J1869" s="212" t="s">
        <v>841</v>
      </c>
      <c r="K1869" s="211" t="s">
        <v>353</v>
      </c>
      <c r="L1869" s="211" t="s">
        <v>2307</v>
      </c>
      <c r="AD1869" s="213"/>
    </row>
    <row r="1870" spans="1:30" s="211" customFormat="1" x14ac:dyDescent="0.25">
      <c r="A1870" s="211" t="s">
        <v>161</v>
      </c>
      <c r="B1870" s="211">
        <v>227</v>
      </c>
      <c r="C1870" s="211" t="s">
        <v>320</v>
      </c>
      <c r="D1870" s="211">
        <v>210251374</v>
      </c>
      <c r="E1870" s="211">
        <v>1060</v>
      </c>
      <c r="F1870" s="211">
        <v>1274</v>
      </c>
      <c r="G1870" s="211">
        <v>1004</v>
      </c>
      <c r="I1870" s="211" t="s">
        <v>4536</v>
      </c>
      <c r="J1870" s="212" t="s">
        <v>841</v>
      </c>
      <c r="K1870" s="211" t="s">
        <v>842</v>
      </c>
      <c r="L1870" s="211" t="s">
        <v>6130</v>
      </c>
      <c r="AD1870" s="213"/>
    </row>
    <row r="1871" spans="1:30" s="211" customFormat="1" x14ac:dyDescent="0.25">
      <c r="A1871" s="211" t="s">
        <v>161</v>
      </c>
      <c r="B1871" s="211">
        <v>227</v>
      </c>
      <c r="C1871" s="211" t="s">
        <v>320</v>
      </c>
      <c r="D1871" s="211">
        <v>210251473</v>
      </c>
      <c r="E1871" s="211">
        <v>1060</v>
      </c>
      <c r="F1871" s="211">
        <v>1274</v>
      </c>
      <c r="G1871" s="211">
        <v>1004</v>
      </c>
      <c r="I1871" s="211" t="s">
        <v>5744</v>
      </c>
      <c r="J1871" s="212" t="s">
        <v>841</v>
      </c>
      <c r="K1871" s="211" t="s">
        <v>353</v>
      </c>
      <c r="L1871" s="211" t="s">
        <v>5773</v>
      </c>
      <c r="AD1871" s="213"/>
    </row>
    <row r="1872" spans="1:30" s="211" customFormat="1" x14ac:dyDescent="0.25">
      <c r="A1872" s="211" t="s">
        <v>161</v>
      </c>
      <c r="B1872" s="211">
        <v>227</v>
      </c>
      <c r="C1872" s="211" t="s">
        <v>320</v>
      </c>
      <c r="D1872" s="211">
        <v>210251683</v>
      </c>
      <c r="E1872" s="211">
        <v>1060</v>
      </c>
      <c r="F1872" s="211">
        <v>1274</v>
      </c>
      <c r="G1872" s="211">
        <v>1004</v>
      </c>
      <c r="I1872" s="211" t="s">
        <v>5792</v>
      </c>
      <c r="J1872" s="212" t="s">
        <v>841</v>
      </c>
      <c r="K1872" s="211" t="s">
        <v>842</v>
      </c>
      <c r="L1872" s="211" t="s">
        <v>5817</v>
      </c>
      <c r="AD1872" s="213"/>
    </row>
    <row r="1873" spans="1:30" s="211" customFormat="1" x14ac:dyDescent="0.25">
      <c r="A1873" s="211" t="s">
        <v>161</v>
      </c>
      <c r="B1873" s="211">
        <v>227</v>
      </c>
      <c r="C1873" s="211" t="s">
        <v>320</v>
      </c>
      <c r="D1873" s="211">
        <v>210251713</v>
      </c>
      <c r="E1873" s="211">
        <v>1060</v>
      </c>
      <c r="F1873" s="211">
        <v>1274</v>
      </c>
      <c r="G1873" s="211">
        <v>1004</v>
      </c>
      <c r="I1873" s="211" t="s">
        <v>1139</v>
      </c>
      <c r="J1873" s="212" t="s">
        <v>841</v>
      </c>
      <c r="K1873" s="211" t="s">
        <v>353</v>
      </c>
      <c r="L1873" s="211" t="s">
        <v>2308</v>
      </c>
      <c r="AD1873" s="213"/>
    </row>
    <row r="1874" spans="1:30" s="211" customFormat="1" x14ac:dyDescent="0.25">
      <c r="A1874" s="211" t="s">
        <v>161</v>
      </c>
      <c r="B1874" s="211">
        <v>227</v>
      </c>
      <c r="C1874" s="211" t="s">
        <v>320</v>
      </c>
      <c r="D1874" s="211">
        <v>210261182</v>
      </c>
      <c r="E1874" s="211">
        <v>1080</v>
      </c>
      <c r="F1874" s="211">
        <v>1242</v>
      </c>
      <c r="G1874" s="211">
        <v>1004</v>
      </c>
      <c r="I1874" s="211" t="s">
        <v>1140</v>
      </c>
      <c r="J1874" s="212" t="s">
        <v>841</v>
      </c>
      <c r="K1874" s="211" t="s">
        <v>842</v>
      </c>
      <c r="L1874" s="211" t="s">
        <v>2410</v>
      </c>
      <c r="AD1874" s="213"/>
    </row>
    <row r="1875" spans="1:30" s="211" customFormat="1" x14ac:dyDescent="0.25">
      <c r="A1875" s="211" t="s">
        <v>161</v>
      </c>
      <c r="B1875" s="211">
        <v>227</v>
      </c>
      <c r="C1875" s="211" t="s">
        <v>320</v>
      </c>
      <c r="D1875" s="211">
        <v>210293618</v>
      </c>
      <c r="E1875" s="211">
        <v>1060</v>
      </c>
      <c r="F1875" s="211">
        <v>1242</v>
      </c>
      <c r="G1875" s="211">
        <v>1004</v>
      </c>
      <c r="I1875" s="211" t="s">
        <v>1141</v>
      </c>
      <c r="J1875" s="212" t="s">
        <v>841</v>
      </c>
      <c r="K1875" s="211" t="s">
        <v>353</v>
      </c>
      <c r="L1875" s="211" t="s">
        <v>2309</v>
      </c>
      <c r="AD1875" s="213"/>
    </row>
    <row r="1876" spans="1:30" s="211" customFormat="1" x14ac:dyDescent="0.25">
      <c r="A1876" s="211" t="s">
        <v>161</v>
      </c>
      <c r="B1876" s="211">
        <v>227</v>
      </c>
      <c r="C1876" s="211" t="s">
        <v>320</v>
      </c>
      <c r="D1876" s="211">
        <v>210293974</v>
      </c>
      <c r="E1876" s="211">
        <v>1060</v>
      </c>
      <c r="F1876" s="211">
        <v>1242</v>
      </c>
      <c r="G1876" s="211">
        <v>1004</v>
      </c>
      <c r="I1876" s="211" t="s">
        <v>4984</v>
      </c>
      <c r="J1876" s="212" t="s">
        <v>841</v>
      </c>
      <c r="K1876" s="211" t="s">
        <v>353</v>
      </c>
      <c r="L1876" s="211" t="s">
        <v>4996</v>
      </c>
      <c r="AD1876" s="213"/>
    </row>
    <row r="1877" spans="1:30" s="211" customFormat="1" x14ac:dyDescent="0.25">
      <c r="A1877" s="211" t="s">
        <v>161</v>
      </c>
      <c r="B1877" s="211">
        <v>228</v>
      </c>
      <c r="C1877" s="211" t="s">
        <v>321</v>
      </c>
      <c r="D1877" s="211">
        <v>192000605</v>
      </c>
      <c r="E1877" s="211">
        <v>1060</v>
      </c>
      <c r="F1877" s="211">
        <v>1274</v>
      </c>
      <c r="G1877" s="211">
        <v>1004</v>
      </c>
      <c r="I1877" s="211" t="s">
        <v>4210</v>
      </c>
      <c r="J1877" s="212" t="s">
        <v>841</v>
      </c>
      <c r="K1877" s="211" t="s">
        <v>353</v>
      </c>
      <c r="L1877" s="211" t="s">
        <v>4213</v>
      </c>
      <c r="AD1877" s="213"/>
    </row>
    <row r="1878" spans="1:30" s="211" customFormat="1" x14ac:dyDescent="0.25">
      <c r="A1878" s="211" t="s">
        <v>161</v>
      </c>
      <c r="B1878" s="211">
        <v>228</v>
      </c>
      <c r="C1878" s="211" t="s">
        <v>321</v>
      </c>
      <c r="D1878" s="211">
        <v>192010408</v>
      </c>
      <c r="E1878" s="211">
        <v>1020</v>
      </c>
      <c r="F1878" s="211">
        <v>1121</v>
      </c>
      <c r="G1878" s="211">
        <v>1003</v>
      </c>
      <c r="I1878" s="211" t="s">
        <v>5587</v>
      </c>
      <c r="J1878" s="212" t="s">
        <v>841</v>
      </c>
      <c r="K1878" s="211" t="s">
        <v>353</v>
      </c>
      <c r="L1878" s="211" t="s">
        <v>5614</v>
      </c>
      <c r="AD1878" s="213"/>
    </row>
    <row r="1879" spans="1:30" s="211" customFormat="1" x14ac:dyDescent="0.25">
      <c r="A1879" s="211" t="s">
        <v>161</v>
      </c>
      <c r="B1879" s="211">
        <v>228</v>
      </c>
      <c r="C1879" s="211" t="s">
        <v>321</v>
      </c>
      <c r="D1879" s="211">
        <v>192011147</v>
      </c>
      <c r="E1879" s="211">
        <v>1020</v>
      </c>
      <c r="F1879" s="211">
        <v>1122</v>
      </c>
      <c r="G1879" s="211">
        <v>1003</v>
      </c>
      <c r="I1879" s="211" t="s">
        <v>5094</v>
      </c>
      <c r="J1879" s="212" t="s">
        <v>841</v>
      </c>
      <c r="K1879" s="211" t="s">
        <v>355</v>
      </c>
      <c r="L1879" s="211" t="s">
        <v>5149</v>
      </c>
      <c r="AD1879" s="213"/>
    </row>
    <row r="1880" spans="1:30" s="211" customFormat="1" x14ac:dyDescent="0.25">
      <c r="A1880" s="211" t="s">
        <v>161</v>
      </c>
      <c r="B1880" s="211">
        <v>228</v>
      </c>
      <c r="C1880" s="211" t="s">
        <v>321</v>
      </c>
      <c r="D1880" s="211">
        <v>192011148</v>
      </c>
      <c r="E1880" s="211">
        <v>1080</v>
      </c>
      <c r="F1880" s="211">
        <v>1122</v>
      </c>
      <c r="G1880" s="211">
        <v>1003</v>
      </c>
      <c r="I1880" s="211" t="s">
        <v>5094</v>
      </c>
      <c r="J1880" s="212" t="s">
        <v>841</v>
      </c>
      <c r="K1880" s="211" t="s">
        <v>355</v>
      </c>
      <c r="L1880" s="211" t="s">
        <v>5104</v>
      </c>
      <c r="AD1880" s="213"/>
    </row>
    <row r="1881" spans="1:30" s="211" customFormat="1" x14ac:dyDescent="0.25">
      <c r="A1881" s="211" t="s">
        <v>161</v>
      </c>
      <c r="B1881" s="211">
        <v>228</v>
      </c>
      <c r="C1881" s="211" t="s">
        <v>321</v>
      </c>
      <c r="D1881" s="211">
        <v>192011149</v>
      </c>
      <c r="E1881" s="211">
        <v>1030</v>
      </c>
      <c r="F1881" s="211">
        <v>1122</v>
      </c>
      <c r="G1881" s="211">
        <v>1003</v>
      </c>
      <c r="I1881" s="211" t="s">
        <v>5094</v>
      </c>
      <c r="J1881" s="212" t="s">
        <v>841</v>
      </c>
      <c r="K1881" s="211" t="s">
        <v>355</v>
      </c>
      <c r="L1881" s="211" t="s">
        <v>5150</v>
      </c>
      <c r="AD1881" s="213"/>
    </row>
    <row r="1882" spans="1:30" s="211" customFormat="1" x14ac:dyDescent="0.25">
      <c r="A1882" s="211" t="s">
        <v>161</v>
      </c>
      <c r="B1882" s="211">
        <v>228</v>
      </c>
      <c r="C1882" s="211" t="s">
        <v>321</v>
      </c>
      <c r="D1882" s="211">
        <v>192011459</v>
      </c>
      <c r="E1882" s="211">
        <v>1020</v>
      </c>
      <c r="F1882" s="211">
        <v>1122</v>
      </c>
      <c r="G1882" s="211">
        <v>1004</v>
      </c>
      <c r="I1882" s="211" t="s">
        <v>4307</v>
      </c>
      <c r="J1882" s="212" t="s">
        <v>841</v>
      </c>
      <c r="K1882" s="211" t="s">
        <v>355</v>
      </c>
      <c r="L1882" s="211" t="s">
        <v>4323</v>
      </c>
      <c r="AD1882" s="213"/>
    </row>
    <row r="1883" spans="1:30" s="211" customFormat="1" x14ac:dyDescent="0.25">
      <c r="A1883" s="211" t="s">
        <v>161</v>
      </c>
      <c r="B1883" s="211">
        <v>228</v>
      </c>
      <c r="C1883" s="211" t="s">
        <v>321</v>
      </c>
      <c r="D1883" s="211">
        <v>192011460</v>
      </c>
      <c r="E1883" s="211">
        <v>1020</v>
      </c>
      <c r="F1883" s="211">
        <v>1122</v>
      </c>
      <c r="G1883" s="211">
        <v>1004</v>
      </c>
      <c r="I1883" s="211" t="s">
        <v>4307</v>
      </c>
      <c r="J1883" s="212" t="s">
        <v>841</v>
      </c>
      <c r="K1883" s="211" t="s">
        <v>355</v>
      </c>
      <c r="L1883" s="211" t="s">
        <v>4323</v>
      </c>
      <c r="AD1883" s="213"/>
    </row>
    <row r="1884" spans="1:30" s="211" customFormat="1" x14ac:dyDescent="0.25">
      <c r="A1884" s="211" t="s">
        <v>161</v>
      </c>
      <c r="B1884" s="211">
        <v>228</v>
      </c>
      <c r="C1884" s="211" t="s">
        <v>321</v>
      </c>
      <c r="D1884" s="211">
        <v>192011461</v>
      </c>
      <c r="E1884" s="211">
        <v>1080</v>
      </c>
      <c r="F1884" s="211">
        <v>1122</v>
      </c>
      <c r="G1884" s="211">
        <v>1004</v>
      </c>
      <c r="I1884" s="211" t="s">
        <v>4307</v>
      </c>
      <c r="J1884" s="212" t="s">
        <v>841</v>
      </c>
      <c r="K1884" s="211" t="s">
        <v>355</v>
      </c>
      <c r="L1884" s="211" t="s">
        <v>4318</v>
      </c>
      <c r="AD1884" s="213"/>
    </row>
    <row r="1885" spans="1:30" s="211" customFormat="1" x14ac:dyDescent="0.25">
      <c r="A1885" s="211" t="s">
        <v>161</v>
      </c>
      <c r="B1885" s="211">
        <v>228</v>
      </c>
      <c r="C1885" s="211" t="s">
        <v>321</v>
      </c>
      <c r="D1885" s="211">
        <v>192019706</v>
      </c>
      <c r="E1885" s="211">
        <v>1020</v>
      </c>
      <c r="F1885" s="211">
        <v>1122</v>
      </c>
      <c r="G1885" s="211">
        <v>1003</v>
      </c>
      <c r="I1885" s="211" t="s">
        <v>5139</v>
      </c>
      <c r="J1885" s="212" t="s">
        <v>841</v>
      </c>
      <c r="K1885" s="211" t="s">
        <v>353</v>
      </c>
      <c r="L1885" s="211" t="s">
        <v>5164</v>
      </c>
      <c r="AD1885" s="213"/>
    </row>
    <row r="1886" spans="1:30" s="211" customFormat="1" x14ac:dyDescent="0.25">
      <c r="A1886" s="211" t="s">
        <v>161</v>
      </c>
      <c r="B1886" s="211">
        <v>228</v>
      </c>
      <c r="C1886" s="211" t="s">
        <v>321</v>
      </c>
      <c r="D1886" s="211">
        <v>192019707</v>
      </c>
      <c r="E1886" s="211">
        <v>1020</v>
      </c>
      <c r="F1886" s="211">
        <v>1122</v>
      </c>
      <c r="G1886" s="211">
        <v>1003</v>
      </c>
      <c r="I1886" s="211" t="s">
        <v>5140</v>
      </c>
      <c r="J1886" s="212" t="s">
        <v>841</v>
      </c>
      <c r="K1886" s="211" t="s">
        <v>353</v>
      </c>
      <c r="L1886" s="211" t="s">
        <v>5165</v>
      </c>
      <c r="AD1886" s="213"/>
    </row>
    <row r="1887" spans="1:30" s="211" customFormat="1" x14ac:dyDescent="0.25">
      <c r="A1887" s="211" t="s">
        <v>161</v>
      </c>
      <c r="B1887" s="211">
        <v>228</v>
      </c>
      <c r="C1887" s="211" t="s">
        <v>321</v>
      </c>
      <c r="D1887" s="211">
        <v>192023848</v>
      </c>
      <c r="E1887" s="211">
        <v>1080</v>
      </c>
      <c r="F1887" s="211">
        <v>1242</v>
      </c>
      <c r="G1887" s="211">
        <v>1003</v>
      </c>
      <c r="I1887" s="211" t="s">
        <v>5141</v>
      </c>
      <c r="J1887" s="212" t="s">
        <v>841</v>
      </c>
      <c r="K1887" s="211" t="s">
        <v>353</v>
      </c>
      <c r="L1887" s="211" t="s">
        <v>5166</v>
      </c>
      <c r="AD1887" s="213"/>
    </row>
    <row r="1888" spans="1:30" s="211" customFormat="1" x14ac:dyDescent="0.25">
      <c r="A1888" s="211" t="s">
        <v>161</v>
      </c>
      <c r="B1888" s="211">
        <v>228</v>
      </c>
      <c r="C1888" s="211" t="s">
        <v>321</v>
      </c>
      <c r="D1888" s="211">
        <v>192024870</v>
      </c>
      <c r="E1888" s="211">
        <v>1060</v>
      </c>
      <c r="F1888" s="211">
        <v>1271</v>
      </c>
      <c r="G1888" s="211">
        <v>1004</v>
      </c>
      <c r="I1888" s="211" t="s">
        <v>5395</v>
      </c>
      <c r="J1888" s="212" t="s">
        <v>841</v>
      </c>
      <c r="K1888" s="211" t="s">
        <v>353</v>
      </c>
      <c r="L1888" s="211" t="s">
        <v>5422</v>
      </c>
      <c r="AD1888" s="213"/>
    </row>
    <row r="1889" spans="1:30" s="211" customFormat="1" x14ac:dyDescent="0.25">
      <c r="A1889" s="211" t="s">
        <v>161</v>
      </c>
      <c r="B1889" s="211">
        <v>228</v>
      </c>
      <c r="C1889" s="211" t="s">
        <v>321</v>
      </c>
      <c r="D1889" s="211">
        <v>192028164</v>
      </c>
      <c r="E1889" s="211">
        <v>1060</v>
      </c>
      <c r="F1889" s="211">
        <v>1242</v>
      </c>
      <c r="G1889" s="211">
        <v>1004</v>
      </c>
      <c r="I1889" s="211" t="s">
        <v>5214</v>
      </c>
      <c r="J1889" s="212" t="s">
        <v>841</v>
      </c>
      <c r="K1889" s="211" t="s">
        <v>353</v>
      </c>
      <c r="L1889" s="211" t="s">
        <v>5236</v>
      </c>
      <c r="AD1889" s="213"/>
    </row>
    <row r="1890" spans="1:30" s="211" customFormat="1" x14ac:dyDescent="0.25">
      <c r="A1890" s="211" t="s">
        <v>161</v>
      </c>
      <c r="B1890" s="211">
        <v>228</v>
      </c>
      <c r="C1890" s="211" t="s">
        <v>321</v>
      </c>
      <c r="D1890" s="211">
        <v>192037303</v>
      </c>
      <c r="E1890" s="211">
        <v>1060</v>
      </c>
      <c r="F1890" s="211">
        <v>1274</v>
      </c>
      <c r="G1890" s="211">
        <v>1004</v>
      </c>
      <c r="I1890" s="211" t="s">
        <v>5992</v>
      </c>
      <c r="J1890" s="212" t="s">
        <v>841</v>
      </c>
      <c r="K1890" s="211" t="s">
        <v>353</v>
      </c>
      <c r="L1890" s="211" t="s">
        <v>5998</v>
      </c>
      <c r="AD1890" s="213"/>
    </row>
    <row r="1891" spans="1:30" s="211" customFormat="1" x14ac:dyDescent="0.25">
      <c r="A1891" s="211" t="s">
        <v>161</v>
      </c>
      <c r="B1891" s="211">
        <v>228</v>
      </c>
      <c r="C1891" s="211" t="s">
        <v>321</v>
      </c>
      <c r="D1891" s="211">
        <v>192037836</v>
      </c>
      <c r="E1891" s="211">
        <v>1060</v>
      </c>
      <c r="F1891" s="211">
        <v>1274</v>
      </c>
      <c r="G1891" s="211">
        <v>1004</v>
      </c>
      <c r="I1891" s="211" t="s">
        <v>5645</v>
      </c>
      <c r="J1891" s="212" t="s">
        <v>841</v>
      </c>
      <c r="K1891" s="211" t="s">
        <v>353</v>
      </c>
      <c r="L1891" s="211" t="s">
        <v>5883</v>
      </c>
      <c r="AD1891" s="213"/>
    </row>
    <row r="1892" spans="1:30" s="211" customFormat="1" x14ac:dyDescent="0.25">
      <c r="A1892" s="211" t="s">
        <v>161</v>
      </c>
      <c r="B1892" s="211">
        <v>228</v>
      </c>
      <c r="C1892" s="211" t="s">
        <v>321</v>
      </c>
      <c r="D1892" s="211">
        <v>192042690</v>
      </c>
      <c r="E1892" s="211">
        <v>1060</v>
      </c>
      <c r="F1892" s="211">
        <v>1252</v>
      </c>
      <c r="G1892" s="211">
        <v>1004</v>
      </c>
      <c r="I1892" s="211" t="s">
        <v>5845</v>
      </c>
      <c r="J1892" s="212" t="s">
        <v>841</v>
      </c>
      <c r="K1892" s="211" t="s">
        <v>353</v>
      </c>
      <c r="L1892" s="211" t="s">
        <v>5884</v>
      </c>
      <c r="AD1892" s="213"/>
    </row>
    <row r="1893" spans="1:30" s="211" customFormat="1" x14ac:dyDescent="0.25">
      <c r="A1893" s="211" t="s">
        <v>161</v>
      </c>
      <c r="B1893" s="211">
        <v>228</v>
      </c>
      <c r="C1893" s="211" t="s">
        <v>321</v>
      </c>
      <c r="D1893" s="211">
        <v>210214023</v>
      </c>
      <c r="E1893" s="211">
        <v>1040</v>
      </c>
      <c r="F1893" s="211">
        <v>1251</v>
      </c>
      <c r="G1893" s="211">
        <v>1003</v>
      </c>
      <c r="I1893" s="211" t="s">
        <v>1142</v>
      </c>
      <c r="J1893" s="212" t="s">
        <v>841</v>
      </c>
      <c r="K1893" s="211" t="s">
        <v>353</v>
      </c>
      <c r="L1893" s="211" t="s">
        <v>3978</v>
      </c>
      <c r="AD1893" s="213"/>
    </row>
    <row r="1894" spans="1:30" s="211" customFormat="1" x14ac:dyDescent="0.25">
      <c r="A1894" s="211" t="s">
        <v>161</v>
      </c>
      <c r="B1894" s="211">
        <v>228</v>
      </c>
      <c r="C1894" s="211" t="s">
        <v>321</v>
      </c>
      <c r="D1894" s="211">
        <v>210214024</v>
      </c>
      <c r="E1894" s="211">
        <v>1060</v>
      </c>
      <c r="F1894" s="211">
        <v>1251</v>
      </c>
      <c r="G1894" s="211">
        <v>1004</v>
      </c>
      <c r="I1894" s="211" t="s">
        <v>1142</v>
      </c>
      <c r="J1894" s="212" t="s">
        <v>841</v>
      </c>
      <c r="K1894" s="211" t="s">
        <v>353</v>
      </c>
      <c r="L1894" s="211" t="s">
        <v>2310</v>
      </c>
      <c r="AD1894" s="213"/>
    </row>
    <row r="1895" spans="1:30" s="211" customFormat="1" x14ac:dyDescent="0.25">
      <c r="A1895" s="211" t="s">
        <v>161</v>
      </c>
      <c r="B1895" s="211">
        <v>228</v>
      </c>
      <c r="C1895" s="211" t="s">
        <v>321</v>
      </c>
      <c r="D1895" s="211">
        <v>210296830</v>
      </c>
      <c r="E1895" s="211">
        <v>1060</v>
      </c>
      <c r="F1895" s="211">
        <v>1274</v>
      </c>
      <c r="G1895" s="211">
        <v>1004</v>
      </c>
      <c r="I1895" s="211" t="s">
        <v>4411</v>
      </c>
      <c r="J1895" s="212" t="s">
        <v>841</v>
      </c>
      <c r="K1895" s="211" t="s">
        <v>353</v>
      </c>
      <c r="L1895" s="211" t="s">
        <v>4422</v>
      </c>
      <c r="AD1895" s="213"/>
    </row>
    <row r="1896" spans="1:30" s="211" customFormat="1" x14ac:dyDescent="0.25">
      <c r="A1896" s="211" t="s">
        <v>161</v>
      </c>
      <c r="B1896" s="211">
        <v>230</v>
      </c>
      <c r="C1896" s="211" t="s">
        <v>322</v>
      </c>
      <c r="D1896" s="211">
        <v>192015552</v>
      </c>
      <c r="E1896" s="211">
        <v>1080</v>
      </c>
      <c r="F1896" s="211">
        <v>1242</v>
      </c>
      <c r="G1896" s="211">
        <v>1004</v>
      </c>
      <c r="I1896" s="211" t="s">
        <v>6767</v>
      </c>
      <c r="J1896" s="212" t="s">
        <v>841</v>
      </c>
      <c r="K1896" s="211" t="s">
        <v>842</v>
      </c>
      <c r="L1896" s="211" t="s">
        <v>6827</v>
      </c>
      <c r="AD1896" s="213"/>
    </row>
    <row r="1897" spans="1:30" s="211" customFormat="1" x14ac:dyDescent="0.25">
      <c r="A1897" s="211" t="s">
        <v>161</v>
      </c>
      <c r="B1897" s="211">
        <v>230</v>
      </c>
      <c r="C1897" s="211" t="s">
        <v>322</v>
      </c>
      <c r="D1897" s="211">
        <v>192015553</v>
      </c>
      <c r="E1897" s="211">
        <v>1080</v>
      </c>
      <c r="F1897" s="211">
        <v>1242</v>
      </c>
      <c r="G1897" s="211">
        <v>1004</v>
      </c>
      <c r="I1897" s="211" t="s">
        <v>6768</v>
      </c>
      <c r="J1897" s="212" t="s">
        <v>841</v>
      </c>
      <c r="K1897" s="211" t="s">
        <v>353</v>
      </c>
      <c r="L1897" s="211" t="s">
        <v>6816</v>
      </c>
      <c r="AD1897" s="213"/>
    </row>
    <row r="1898" spans="1:30" s="211" customFormat="1" x14ac:dyDescent="0.25">
      <c r="A1898" s="211" t="s">
        <v>161</v>
      </c>
      <c r="B1898" s="211">
        <v>230</v>
      </c>
      <c r="C1898" s="211" t="s">
        <v>322</v>
      </c>
      <c r="D1898" s="211">
        <v>192015554</v>
      </c>
      <c r="E1898" s="211">
        <v>1060</v>
      </c>
      <c r="F1898" s="211">
        <v>1263</v>
      </c>
      <c r="G1898" s="211">
        <v>1004</v>
      </c>
      <c r="I1898" s="211" t="s">
        <v>6769</v>
      </c>
      <c r="J1898" s="212" t="s">
        <v>841</v>
      </c>
      <c r="K1898" s="211" t="s">
        <v>842</v>
      </c>
      <c r="L1898" s="211" t="s">
        <v>6827</v>
      </c>
      <c r="AD1898" s="213"/>
    </row>
    <row r="1899" spans="1:30" s="211" customFormat="1" x14ac:dyDescent="0.25">
      <c r="A1899" s="211" t="s">
        <v>161</v>
      </c>
      <c r="B1899" s="211">
        <v>230</v>
      </c>
      <c r="C1899" s="211" t="s">
        <v>322</v>
      </c>
      <c r="D1899" s="211">
        <v>210195676</v>
      </c>
      <c r="E1899" s="211">
        <v>1080</v>
      </c>
      <c r="F1899" s="211">
        <v>1274</v>
      </c>
      <c r="G1899" s="211">
        <v>1004</v>
      </c>
      <c r="I1899" s="211" t="s">
        <v>5706</v>
      </c>
      <c r="J1899" s="212" t="s">
        <v>841</v>
      </c>
      <c r="K1899" s="211" t="s">
        <v>353</v>
      </c>
      <c r="L1899" s="211" t="s">
        <v>5723</v>
      </c>
      <c r="AD1899" s="213"/>
    </row>
    <row r="1900" spans="1:30" s="211" customFormat="1" x14ac:dyDescent="0.25">
      <c r="A1900" s="211" t="s">
        <v>161</v>
      </c>
      <c r="B1900" s="211">
        <v>230</v>
      </c>
      <c r="C1900" s="211" t="s">
        <v>322</v>
      </c>
      <c r="D1900" s="211">
        <v>210220687</v>
      </c>
      <c r="E1900" s="211">
        <v>1080</v>
      </c>
      <c r="F1900" s="211">
        <v>1252</v>
      </c>
      <c r="G1900" s="211">
        <v>1004</v>
      </c>
      <c r="I1900" s="211" t="s">
        <v>4578</v>
      </c>
      <c r="J1900" s="212" t="s">
        <v>841</v>
      </c>
      <c r="K1900" s="211" t="s">
        <v>353</v>
      </c>
      <c r="L1900" s="211" t="s">
        <v>4607</v>
      </c>
      <c r="AD1900" s="213"/>
    </row>
    <row r="1901" spans="1:30" s="211" customFormat="1" x14ac:dyDescent="0.25">
      <c r="A1901" s="211" t="s">
        <v>161</v>
      </c>
      <c r="B1901" s="211">
        <v>230</v>
      </c>
      <c r="C1901" s="211" t="s">
        <v>322</v>
      </c>
      <c r="D1901" s="211">
        <v>210220688</v>
      </c>
      <c r="E1901" s="211">
        <v>1080</v>
      </c>
      <c r="F1901" s="211">
        <v>1252</v>
      </c>
      <c r="G1901" s="211">
        <v>1004</v>
      </c>
      <c r="I1901" s="211" t="s">
        <v>4579</v>
      </c>
      <c r="J1901" s="212" t="s">
        <v>841</v>
      </c>
      <c r="K1901" s="211" t="s">
        <v>353</v>
      </c>
      <c r="L1901" s="211" t="s">
        <v>4608</v>
      </c>
      <c r="AD1901" s="213"/>
    </row>
    <row r="1902" spans="1:30" s="211" customFormat="1" x14ac:dyDescent="0.25">
      <c r="A1902" s="211" t="s">
        <v>161</v>
      </c>
      <c r="B1902" s="211">
        <v>230</v>
      </c>
      <c r="C1902" s="211" t="s">
        <v>322</v>
      </c>
      <c r="D1902" s="211">
        <v>210220689</v>
      </c>
      <c r="E1902" s="211">
        <v>1080</v>
      </c>
      <c r="F1902" s="211">
        <v>1252</v>
      </c>
      <c r="G1902" s="211">
        <v>1004</v>
      </c>
      <c r="I1902" s="211" t="s">
        <v>4580</v>
      </c>
      <c r="J1902" s="212" t="s">
        <v>841</v>
      </c>
      <c r="K1902" s="211" t="s">
        <v>353</v>
      </c>
      <c r="L1902" s="211" t="s">
        <v>4609</v>
      </c>
      <c r="AD1902" s="213"/>
    </row>
    <row r="1903" spans="1:30" s="211" customFormat="1" x14ac:dyDescent="0.25">
      <c r="A1903" s="211" t="s">
        <v>161</v>
      </c>
      <c r="B1903" s="211">
        <v>230</v>
      </c>
      <c r="C1903" s="211" t="s">
        <v>322</v>
      </c>
      <c r="D1903" s="211">
        <v>210220690</v>
      </c>
      <c r="E1903" s="211">
        <v>1080</v>
      </c>
      <c r="F1903" s="211">
        <v>1252</v>
      </c>
      <c r="G1903" s="211">
        <v>1004</v>
      </c>
      <c r="I1903" s="211" t="s">
        <v>4581</v>
      </c>
      <c r="J1903" s="212" t="s">
        <v>841</v>
      </c>
      <c r="K1903" s="211" t="s">
        <v>353</v>
      </c>
      <c r="L1903" s="211" t="s">
        <v>4610</v>
      </c>
      <c r="AD1903" s="213"/>
    </row>
    <row r="1904" spans="1:30" s="211" customFormat="1" x14ac:dyDescent="0.25">
      <c r="A1904" s="211" t="s">
        <v>161</v>
      </c>
      <c r="B1904" s="211">
        <v>230</v>
      </c>
      <c r="C1904" s="211" t="s">
        <v>322</v>
      </c>
      <c r="D1904" s="211">
        <v>210220691</v>
      </c>
      <c r="E1904" s="211">
        <v>1080</v>
      </c>
      <c r="F1904" s="211">
        <v>1252</v>
      </c>
      <c r="G1904" s="211">
        <v>1004</v>
      </c>
      <c r="I1904" s="211" t="s">
        <v>4582</v>
      </c>
      <c r="J1904" s="212" t="s">
        <v>841</v>
      </c>
      <c r="K1904" s="211" t="s">
        <v>353</v>
      </c>
      <c r="L1904" s="211" t="s">
        <v>4611</v>
      </c>
      <c r="AD1904" s="213"/>
    </row>
    <row r="1905" spans="1:30" s="211" customFormat="1" x14ac:dyDescent="0.25">
      <c r="A1905" s="211" t="s">
        <v>161</v>
      </c>
      <c r="B1905" s="211">
        <v>230</v>
      </c>
      <c r="C1905" s="211" t="s">
        <v>322</v>
      </c>
      <c r="D1905" s="211">
        <v>210220692</v>
      </c>
      <c r="E1905" s="211">
        <v>1080</v>
      </c>
      <c r="F1905" s="211">
        <v>1252</v>
      </c>
      <c r="G1905" s="211">
        <v>1004</v>
      </c>
      <c r="I1905" s="211" t="s">
        <v>4583</v>
      </c>
      <c r="J1905" s="212" t="s">
        <v>841</v>
      </c>
      <c r="K1905" s="211" t="s">
        <v>353</v>
      </c>
      <c r="L1905" s="211" t="s">
        <v>4612</v>
      </c>
      <c r="AD1905" s="213"/>
    </row>
    <row r="1906" spans="1:30" s="211" customFormat="1" x14ac:dyDescent="0.25">
      <c r="A1906" s="211" t="s">
        <v>161</v>
      </c>
      <c r="B1906" s="211">
        <v>230</v>
      </c>
      <c r="C1906" s="211" t="s">
        <v>322</v>
      </c>
      <c r="D1906" s="211">
        <v>210220693</v>
      </c>
      <c r="E1906" s="211">
        <v>1080</v>
      </c>
      <c r="F1906" s="211">
        <v>1252</v>
      </c>
      <c r="G1906" s="211">
        <v>1004</v>
      </c>
      <c r="I1906" s="211" t="s">
        <v>4584</v>
      </c>
      <c r="J1906" s="212" t="s">
        <v>841</v>
      </c>
      <c r="K1906" s="211" t="s">
        <v>353</v>
      </c>
      <c r="L1906" s="211" t="s">
        <v>4613</v>
      </c>
      <c r="AD1906" s="213"/>
    </row>
    <row r="1907" spans="1:30" s="211" customFormat="1" x14ac:dyDescent="0.25">
      <c r="A1907" s="211" t="s">
        <v>161</v>
      </c>
      <c r="B1907" s="211">
        <v>230</v>
      </c>
      <c r="C1907" s="211" t="s">
        <v>322</v>
      </c>
      <c r="D1907" s="211">
        <v>210220694</v>
      </c>
      <c r="E1907" s="211">
        <v>1080</v>
      </c>
      <c r="F1907" s="211">
        <v>1252</v>
      </c>
      <c r="G1907" s="211">
        <v>1004</v>
      </c>
      <c r="I1907" s="211" t="s">
        <v>4585</v>
      </c>
      <c r="J1907" s="212" t="s">
        <v>841</v>
      </c>
      <c r="K1907" s="211" t="s">
        <v>353</v>
      </c>
      <c r="L1907" s="211" t="s">
        <v>4614</v>
      </c>
      <c r="AD1907" s="213"/>
    </row>
    <row r="1908" spans="1:30" s="211" customFormat="1" x14ac:dyDescent="0.25">
      <c r="A1908" s="211" t="s">
        <v>161</v>
      </c>
      <c r="B1908" s="211">
        <v>230</v>
      </c>
      <c r="C1908" s="211" t="s">
        <v>322</v>
      </c>
      <c r="D1908" s="211">
        <v>210220695</v>
      </c>
      <c r="E1908" s="211">
        <v>1080</v>
      </c>
      <c r="F1908" s="211">
        <v>1252</v>
      </c>
      <c r="G1908" s="211">
        <v>1004</v>
      </c>
      <c r="I1908" s="211" t="s">
        <v>4586</v>
      </c>
      <c r="J1908" s="212" t="s">
        <v>841</v>
      </c>
      <c r="K1908" s="211" t="s">
        <v>353</v>
      </c>
      <c r="L1908" s="211" t="s">
        <v>4615</v>
      </c>
      <c r="AD1908" s="213"/>
    </row>
    <row r="1909" spans="1:30" s="211" customFormat="1" x14ac:dyDescent="0.25">
      <c r="A1909" s="211" t="s">
        <v>161</v>
      </c>
      <c r="B1909" s="211">
        <v>230</v>
      </c>
      <c r="C1909" s="211" t="s">
        <v>322</v>
      </c>
      <c r="D1909" s="211">
        <v>210220696</v>
      </c>
      <c r="E1909" s="211">
        <v>1080</v>
      </c>
      <c r="F1909" s="211">
        <v>1252</v>
      </c>
      <c r="G1909" s="211">
        <v>1004</v>
      </c>
      <c r="I1909" s="211" t="s">
        <v>4587</v>
      </c>
      <c r="J1909" s="212" t="s">
        <v>841</v>
      </c>
      <c r="K1909" s="211" t="s">
        <v>353</v>
      </c>
      <c r="L1909" s="211" t="s">
        <v>4616</v>
      </c>
      <c r="AD1909" s="213"/>
    </row>
    <row r="1910" spans="1:30" s="211" customFormat="1" x14ac:dyDescent="0.25">
      <c r="A1910" s="211" t="s">
        <v>161</v>
      </c>
      <c r="B1910" s="211">
        <v>230</v>
      </c>
      <c r="C1910" s="211" t="s">
        <v>322</v>
      </c>
      <c r="D1910" s="211">
        <v>210220697</v>
      </c>
      <c r="E1910" s="211">
        <v>1080</v>
      </c>
      <c r="F1910" s="211">
        <v>1252</v>
      </c>
      <c r="G1910" s="211">
        <v>1004</v>
      </c>
      <c r="I1910" s="211" t="s">
        <v>4588</v>
      </c>
      <c r="J1910" s="212" t="s">
        <v>841</v>
      </c>
      <c r="K1910" s="211" t="s">
        <v>353</v>
      </c>
      <c r="L1910" s="211" t="s">
        <v>4617</v>
      </c>
      <c r="AD1910" s="213"/>
    </row>
    <row r="1911" spans="1:30" s="211" customFormat="1" x14ac:dyDescent="0.25">
      <c r="A1911" s="211" t="s">
        <v>161</v>
      </c>
      <c r="B1911" s="211">
        <v>230</v>
      </c>
      <c r="C1911" s="211" t="s">
        <v>322</v>
      </c>
      <c r="D1911" s="211">
        <v>210220698</v>
      </c>
      <c r="E1911" s="211">
        <v>1080</v>
      </c>
      <c r="F1911" s="211">
        <v>1252</v>
      </c>
      <c r="G1911" s="211">
        <v>1004</v>
      </c>
      <c r="I1911" s="211" t="s">
        <v>4589</v>
      </c>
      <c r="J1911" s="212" t="s">
        <v>841</v>
      </c>
      <c r="K1911" s="211" t="s">
        <v>353</v>
      </c>
      <c r="L1911" s="211" t="s">
        <v>4618</v>
      </c>
      <c r="AD1911" s="213"/>
    </row>
    <row r="1912" spans="1:30" s="211" customFormat="1" x14ac:dyDescent="0.25">
      <c r="A1912" s="211" t="s">
        <v>161</v>
      </c>
      <c r="B1912" s="211">
        <v>231</v>
      </c>
      <c r="C1912" s="211" t="s">
        <v>323</v>
      </c>
      <c r="D1912" s="211">
        <v>191894567</v>
      </c>
      <c r="E1912" s="211">
        <v>1060</v>
      </c>
      <c r="F1912" s="211">
        <v>1274</v>
      </c>
      <c r="G1912" s="211">
        <v>1004</v>
      </c>
      <c r="I1912" s="211" t="s">
        <v>6145</v>
      </c>
      <c r="J1912" s="212" t="s">
        <v>841</v>
      </c>
      <c r="K1912" s="211" t="s">
        <v>353</v>
      </c>
      <c r="L1912" s="211" t="s">
        <v>6169</v>
      </c>
      <c r="AD1912" s="213"/>
    </row>
    <row r="1913" spans="1:30" s="211" customFormat="1" x14ac:dyDescent="0.25">
      <c r="A1913" s="211" t="s">
        <v>161</v>
      </c>
      <c r="B1913" s="211">
        <v>231</v>
      </c>
      <c r="C1913" s="211" t="s">
        <v>323</v>
      </c>
      <c r="D1913" s="211">
        <v>191954634</v>
      </c>
      <c r="E1913" s="211">
        <v>1020</v>
      </c>
      <c r="F1913" s="211">
        <v>1110</v>
      </c>
      <c r="G1913" s="211">
        <v>1004</v>
      </c>
      <c r="I1913" s="211" t="s">
        <v>2724</v>
      </c>
      <c r="J1913" s="212" t="s">
        <v>841</v>
      </c>
      <c r="K1913" s="211" t="s">
        <v>842</v>
      </c>
      <c r="L1913" s="211" t="s">
        <v>2740</v>
      </c>
      <c r="AD1913" s="213"/>
    </row>
    <row r="1914" spans="1:30" s="211" customFormat="1" x14ac:dyDescent="0.25">
      <c r="A1914" s="211" t="s">
        <v>161</v>
      </c>
      <c r="B1914" s="211">
        <v>231</v>
      </c>
      <c r="C1914" s="211" t="s">
        <v>323</v>
      </c>
      <c r="D1914" s="211">
        <v>191996587</v>
      </c>
      <c r="E1914" s="211">
        <v>1020</v>
      </c>
      <c r="F1914" s="211">
        <v>1122</v>
      </c>
      <c r="G1914" s="211">
        <v>1004</v>
      </c>
      <c r="I1914" s="211" t="s">
        <v>3774</v>
      </c>
      <c r="J1914" s="212" t="s">
        <v>841</v>
      </c>
      <c r="K1914" s="211" t="s">
        <v>355</v>
      </c>
      <c r="L1914" s="211" t="s">
        <v>3781</v>
      </c>
      <c r="AD1914" s="213"/>
    </row>
    <row r="1915" spans="1:30" s="211" customFormat="1" x14ac:dyDescent="0.25">
      <c r="A1915" s="211" t="s">
        <v>161</v>
      </c>
      <c r="B1915" s="211">
        <v>231</v>
      </c>
      <c r="C1915" s="211" t="s">
        <v>323</v>
      </c>
      <c r="D1915" s="211">
        <v>192012900</v>
      </c>
      <c r="E1915" s="211">
        <v>1060</v>
      </c>
      <c r="F1915" s="211">
        <v>1211</v>
      </c>
      <c r="G1915" s="211">
        <v>1004</v>
      </c>
      <c r="I1915" s="211" t="s">
        <v>4356</v>
      </c>
      <c r="J1915" s="212" t="s">
        <v>841</v>
      </c>
      <c r="K1915" s="211" t="s">
        <v>842</v>
      </c>
      <c r="L1915" s="211" t="s">
        <v>5242</v>
      </c>
      <c r="AD1915" s="213"/>
    </row>
    <row r="1916" spans="1:30" s="211" customFormat="1" x14ac:dyDescent="0.25">
      <c r="A1916" s="211" t="s">
        <v>161</v>
      </c>
      <c r="B1916" s="211">
        <v>231</v>
      </c>
      <c r="C1916" s="211" t="s">
        <v>323</v>
      </c>
      <c r="D1916" s="211">
        <v>192025671</v>
      </c>
      <c r="E1916" s="211">
        <v>1060</v>
      </c>
      <c r="F1916" s="211">
        <v>1263</v>
      </c>
      <c r="G1916" s="211">
        <v>1003</v>
      </c>
      <c r="I1916" s="211" t="s">
        <v>6770</v>
      </c>
      <c r="J1916" s="212" t="s">
        <v>841</v>
      </c>
      <c r="K1916" s="211" t="s">
        <v>842</v>
      </c>
      <c r="L1916" s="211" t="s">
        <v>6828</v>
      </c>
      <c r="AD1916" s="213"/>
    </row>
    <row r="1917" spans="1:30" s="211" customFormat="1" x14ac:dyDescent="0.25">
      <c r="A1917" s="211" t="s">
        <v>161</v>
      </c>
      <c r="B1917" s="211">
        <v>231</v>
      </c>
      <c r="C1917" s="211" t="s">
        <v>323</v>
      </c>
      <c r="D1917" s="211">
        <v>192034820</v>
      </c>
      <c r="E1917" s="211">
        <v>1060</v>
      </c>
      <c r="F1917" s="211">
        <v>1242</v>
      </c>
      <c r="G1917" s="211">
        <v>1004</v>
      </c>
      <c r="I1917" s="211" t="s">
        <v>5496</v>
      </c>
      <c r="J1917" s="212" t="s">
        <v>841</v>
      </c>
      <c r="K1917" s="211" t="s">
        <v>842</v>
      </c>
      <c r="L1917" s="211" t="s">
        <v>6404</v>
      </c>
      <c r="AD1917" s="213"/>
    </row>
    <row r="1918" spans="1:30" s="211" customFormat="1" x14ac:dyDescent="0.25">
      <c r="A1918" s="211" t="s">
        <v>161</v>
      </c>
      <c r="B1918" s="211">
        <v>231</v>
      </c>
      <c r="C1918" s="211" t="s">
        <v>323</v>
      </c>
      <c r="D1918" s="211">
        <v>192034829</v>
      </c>
      <c r="E1918" s="211">
        <v>1060</v>
      </c>
      <c r="F1918" s="211">
        <v>1274</v>
      </c>
      <c r="G1918" s="211">
        <v>1004</v>
      </c>
      <c r="I1918" s="211" t="s">
        <v>5497</v>
      </c>
      <c r="J1918" s="212" t="s">
        <v>841</v>
      </c>
      <c r="K1918" s="211" t="s">
        <v>353</v>
      </c>
      <c r="L1918" s="211" t="s">
        <v>5522</v>
      </c>
      <c r="AD1918" s="213"/>
    </row>
    <row r="1919" spans="1:30" s="211" customFormat="1" x14ac:dyDescent="0.25">
      <c r="A1919" s="211" t="s">
        <v>161</v>
      </c>
      <c r="B1919" s="211">
        <v>231</v>
      </c>
      <c r="C1919" s="211" t="s">
        <v>323</v>
      </c>
      <c r="D1919" s="211">
        <v>192035046</v>
      </c>
      <c r="E1919" s="211">
        <v>1060</v>
      </c>
      <c r="F1919" s="211">
        <v>1274</v>
      </c>
      <c r="G1919" s="211">
        <v>1003</v>
      </c>
      <c r="I1919" s="211" t="s">
        <v>5498</v>
      </c>
      <c r="J1919" s="212" t="s">
        <v>841</v>
      </c>
      <c r="K1919" s="211" t="s">
        <v>842</v>
      </c>
      <c r="L1919" s="211" t="s">
        <v>5529</v>
      </c>
      <c r="AD1919" s="213"/>
    </row>
    <row r="1920" spans="1:30" s="211" customFormat="1" x14ac:dyDescent="0.25">
      <c r="A1920" s="211" t="s">
        <v>161</v>
      </c>
      <c r="B1920" s="211">
        <v>231</v>
      </c>
      <c r="C1920" s="211" t="s">
        <v>323</v>
      </c>
      <c r="D1920" s="211">
        <v>192051062</v>
      </c>
      <c r="E1920" s="211">
        <v>1020</v>
      </c>
      <c r="F1920" s="211">
        <v>1122</v>
      </c>
      <c r="G1920" s="211">
        <v>1004</v>
      </c>
      <c r="I1920" s="211" t="s">
        <v>6771</v>
      </c>
      <c r="J1920" s="212" t="s">
        <v>841</v>
      </c>
      <c r="K1920" s="211" t="s">
        <v>353</v>
      </c>
      <c r="L1920" s="211" t="s">
        <v>6817</v>
      </c>
      <c r="AD1920" s="213"/>
    </row>
    <row r="1921" spans="1:30" s="211" customFormat="1" x14ac:dyDescent="0.25">
      <c r="A1921" s="211" t="s">
        <v>161</v>
      </c>
      <c r="B1921" s="211">
        <v>231</v>
      </c>
      <c r="C1921" s="211" t="s">
        <v>323</v>
      </c>
      <c r="D1921" s="211">
        <v>210189649</v>
      </c>
      <c r="E1921" s="211">
        <v>1020</v>
      </c>
      <c r="F1921" s="211">
        <v>1122</v>
      </c>
      <c r="G1921" s="211">
        <v>1004</v>
      </c>
      <c r="I1921" s="211" t="s">
        <v>3775</v>
      </c>
      <c r="J1921" s="212" t="s">
        <v>841</v>
      </c>
      <c r="K1921" s="211" t="s">
        <v>355</v>
      </c>
      <c r="L1921" s="211" t="s">
        <v>3782</v>
      </c>
      <c r="AD1921" s="213"/>
    </row>
    <row r="1922" spans="1:30" s="211" customFormat="1" x14ac:dyDescent="0.25">
      <c r="A1922" s="211" t="s">
        <v>161</v>
      </c>
      <c r="B1922" s="211">
        <v>231</v>
      </c>
      <c r="C1922" s="211" t="s">
        <v>323</v>
      </c>
      <c r="D1922" s="211">
        <v>210252093</v>
      </c>
      <c r="E1922" s="211">
        <v>1060</v>
      </c>
      <c r="F1922" s="211">
        <v>1274</v>
      </c>
      <c r="G1922" s="211">
        <v>1004</v>
      </c>
      <c r="I1922" s="211" t="s">
        <v>1143</v>
      </c>
      <c r="J1922" s="212" t="s">
        <v>841</v>
      </c>
      <c r="K1922" s="211" t="s">
        <v>842</v>
      </c>
      <c r="L1922" s="211" t="s">
        <v>2411</v>
      </c>
      <c r="AD1922" s="213"/>
    </row>
    <row r="1923" spans="1:30" s="211" customFormat="1" x14ac:dyDescent="0.25">
      <c r="A1923" s="211" t="s">
        <v>161</v>
      </c>
      <c r="B1923" s="211">
        <v>241</v>
      </c>
      <c r="C1923" s="211" t="s">
        <v>324</v>
      </c>
      <c r="D1923" s="211">
        <v>115415</v>
      </c>
      <c r="E1923" s="211">
        <v>1020</v>
      </c>
      <c r="F1923" s="211">
        <v>1121</v>
      </c>
      <c r="G1923" s="211">
        <v>1004</v>
      </c>
      <c r="I1923" s="211" t="s">
        <v>2758</v>
      </c>
      <c r="J1923" s="212" t="s">
        <v>841</v>
      </c>
      <c r="K1923" s="211" t="s">
        <v>842</v>
      </c>
      <c r="L1923" s="211" t="s">
        <v>5661</v>
      </c>
      <c r="AD1923" s="213"/>
    </row>
    <row r="1924" spans="1:30" s="211" customFormat="1" x14ac:dyDescent="0.25">
      <c r="A1924" s="211" t="s">
        <v>161</v>
      </c>
      <c r="B1924" s="211">
        <v>241</v>
      </c>
      <c r="C1924" s="211" t="s">
        <v>324</v>
      </c>
      <c r="D1924" s="211">
        <v>191955719</v>
      </c>
      <c r="E1924" s="211">
        <v>1020</v>
      </c>
      <c r="F1924" s="211">
        <v>1122</v>
      </c>
      <c r="G1924" s="211">
        <v>1003</v>
      </c>
      <c r="I1924" s="211" t="s">
        <v>6601</v>
      </c>
      <c r="J1924" s="212" t="s">
        <v>841</v>
      </c>
      <c r="K1924" s="211" t="s">
        <v>355</v>
      </c>
      <c r="L1924" s="211" t="s">
        <v>6646</v>
      </c>
      <c r="AD1924" s="213"/>
    </row>
    <row r="1925" spans="1:30" s="211" customFormat="1" x14ac:dyDescent="0.25">
      <c r="A1925" s="211" t="s">
        <v>161</v>
      </c>
      <c r="B1925" s="211">
        <v>241</v>
      </c>
      <c r="C1925" s="211" t="s">
        <v>324</v>
      </c>
      <c r="D1925" s="211">
        <v>201041727</v>
      </c>
      <c r="E1925" s="211">
        <v>1060</v>
      </c>
      <c r="F1925" s="211">
        <v>1122</v>
      </c>
      <c r="G1925" s="211">
        <v>1004</v>
      </c>
      <c r="I1925" s="211" t="s">
        <v>5846</v>
      </c>
      <c r="J1925" s="212" t="s">
        <v>841</v>
      </c>
      <c r="K1925" s="211" t="s">
        <v>355</v>
      </c>
      <c r="L1925" s="211" t="s">
        <v>5864</v>
      </c>
      <c r="AD1925" s="213"/>
    </row>
    <row r="1926" spans="1:30" s="211" customFormat="1" x14ac:dyDescent="0.25">
      <c r="A1926" s="211" t="s">
        <v>161</v>
      </c>
      <c r="B1926" s="211">
        <v>241</v>
      </c>
      <c r="C1926" s="211" t="s">
        <v>324</v>
      </c>
      <c r="D1926" s="211">
        <v>201041783</v>
      </c>
      <c r="E1926" s="211">
        <v>1060</v>
      </c>
      <c r="F1926" s="211">
        <v>1271</v>
      </c>
      <c r="G1926" s="211">
        <v>1004</v>
      </c>
      <c r="I1926" s="211" t="s">
        <v>5847</v>
      </c>
      <c r="J1926" s="212" t="s">
        <v>841</v>
      </c>
      <c r="K1926" s="211" t="s">
        <v>353</v>
      </c>
      <c r="L1926" s="211" t="s">
        <v>5885</v>
      </c>
      <c r="AD1926" s="213"/>
    </row>
    <row r="1927" spans="1:30" s="211" customFormat="1" x14ac:dyDescent="0.25">
      <c r="A1927" s="211" t="s">
        <v>161</v>
      </c>
      <c r="B1927" s="211">
        <v>242</v>
      </c>
      <c r="C1927" s="211" t="s">
        <v>325</v>
      </c>
      <c r="D1927" s="211">
        <v>116126</v>
      </c>
      <c r="E1927" s="211">
        <v>1020</v>
      </c>
      <c r="F1927" s="211">
        <v>1110</v>
      </c>
      <c r="G1927" s="211">
        <v>1004</v>
      </c>
      <c r="I1927" s="211" t="s">
        <v>4455</v>
      </c>
      <c r="J1927" s="212" t="s">
        <v>841</v>
      </c>
      <c r="K1927" s="211" t="s">
        <v>355</v>
      </c>
      <c r="L1927" s="211" t="s">
        <v>4458</v>
      </c>
      <c r="AD1927" s="213"/>
    </row>
    <row r="1928" spans="1:30" s="211" customFormat="1" x14ac:dyDescent="0.25">
      <c r="A1928" s="211" t="s">
        <v>161</v>
      </c>
      <c r="B1928" s="211">
        <v>242</v>
      </c>
      <c r="C1928" s="211" t="s">
        <v>325</v>
      </c>
      <c r="D1928" s="211">
        <v>191959053</v>
      </c>
      <c r="E1928" s="211">
        <v>1060</v>
      </c>
      <c r="F1928" s="211">
        <v>1241</v>
      </c>
      <c r="G1928" s="211">
        <v>1004</v>
      </c>
      <c r="I1928" s="211" t="s">
        <v>2993</v>
      </c>
      <c r="J1928" s="212" t="s">
        <v>841</v>
      </c>
      <c r="K1928" s="211" t="s">
        <v>353</v>
      </c>
      <c r="L1928" s="211" t="s">
        <v>3189</v>
      </c>
      <c r="AD1928" s="213"/>
    </row>
    <row r="1929" spans="1:30" s="211" customFormat="1" x14ac:dyDescent="0.25">
      <c r="A1929" s="211" t="s">
        <v>161</v>
      </c>
      <c r="B1929" s="211">
        <v>242</v>
      </c>
      <c r="C1929" s="211" t="s">
        <v>325</v>
      </c>
      <c r="D1929" s="211">
        <v>191995407</v>
      </c>
      <c r="E1929" s="211">
        <v>1060</v>
      </c>
      <c r="F1929" s="211">
        <v>1271</v>
      </c>
      <c r="G1929" s="211">
        <v>1004</v>
      </c>
      <c r="I1929" s="211" t="s">
        <v>6772</v>
      </c>
      <c r="J1929" s="212" t="s">
        <v>841</v>
      </c>
      <c r="K1929" s="211" t="s">
        <v>353</v>
      </c>
      <c r="L1929" s="211" t="s">
        <v>6818</v>
      </c>
      <c r="AD1929" s="213"/>
    </row>
    <row r="1930" spans="1:30" s="211" customFormat="1" x14ac:dyDescent="0.25">
      <c r="A1930" s="211" t="s">
        <v>161</v>
      </c>
      <c r="B1930" s="211">
        <v>242</v>
      </c>
      <c r="C1930" s="211" t="s">
        <v>325</v>
      </c>
      <c r="D1930" s="211">
        <v>192005415</v>
      </c>
      <c r="E1930" s="211">
        <v>1020</v>
      </c>
      <c r="F1930" s="211">
        <v>1121</v>
      </c>
      <c r="G1930" s="211">
        <v>1004</v>
      </c>
      <c r="I1930" s="211" t="s">
        <v>4162</v>
      </c>
      <c r="J1930" s="212" t="s">
        <v>841</v>
      </c>
      <c r="K1930" s="211" t="s">
        <v>353</v>
      </c>
      <c r="L1930" s="211" t="s">
        <v>4170</v>
      </c>
      <c r="AD1930" s="213"/>
    </row>
    <row r="1931" spans="1:30" s="211" customFormat="1" x14ac:dyDescent="0.25">
      <c r="A1931" s="211" t="s">
        <v>161</v>
      </c>
      <c r="B1931" s="211">
        <v>242</v>
      </c>
      <c r="C1931" s="211" t="s">
        <v>325</v>
      </c>
      <c r="D1931" s="211">
        <v>192035346</v>
      </c>
      <c r="E1931" s="211">
        <v>1060</v>
      </c>
      <c r="F1931" s="211">
        <v>1274</v>
      </c>
      <c r="G1931" s="211">
        <v>1004</v>
      </c>
      <c r="I1931" s="211" t="s">
        <v>5541</v>
      </c>
      <c r="J1931" s="212" t="s">
        <v>841</v>
      </c>
      <c r="K1931" s="211" t="s">
        <v>842</v>
      </c>
      <c r="L1931" s="211" t="s">
        <v>5562</v>
      </c>
      <c r="AD1931" s="213"/>
    </row>
    <row r="1932" spans="1:30" s="211" customFormat="1" x14ac:dyDescent="0.25">
      <c r="A1932" s="211" t="s">
        <v>161</v>
      </c>
      <c r="B1932" s="211">
        <v>242</v>
      </c>
      <c r="C1932" s="211" t="s">
        <v>325</v>
      </c>
      <c r="D1932" s="211">
        <v>192035564</v>
      </c>
      <c r="E1932" s="211">
        <v>1060</v>
      </c>
      <c r="F1932" s="211">
        <v>1274</v>
      </c>
      <c r="G1932" s="211">
        <v>1004</v>
      </c>
      <c r="I1932" s="211" t="s">
        <v>5542</v>
      </c>
      <c r="J1932" s="212" t="s">
        <v>841</v>
      </c>
      <c r="K1932" s="211" t="s">
        <v>353</v>
      </c>
      <c r="L1932" s="211" t="s">
        <v>5555</v>
      </c>
      <c r="AD1932" s="213"/>
    </row>
    <row r="1933" spans="1:30" s="211" customFormat="1" x14ac:dyDescent="0.25">
      <c r="A1933" s="211" t="s">
        <v>161</v>
      </c>
      <c r="B1933" s="211">
        <v>242</v>
      </c>
      <c r="C1933" s="211" t="s">
        <v>325</v>
      </c>
      <c r="D1933" s="211">
        <v>210151503</v>
      </c>
      <c r="E1933" s="211">
        <v>1060</v>
      </c>
      <c r="G1933" s="211">
        <v>1004</v>
      </c>
      <c r="I1933" s="211" t="s">
        <v>5351</v>
      </c>
      <c r="J1933" s="212" t="s">
        <v>841</v>
      </c>
      <c r="K1933" s="211" t="s">
        <v>353</v>
      </c>
      <c r="L1933" s="211" t="s">
        <v>5367</v>
      </c>
      <c r="AD1933" s="213"/>
    </row>
    <row r="1934" spans="1:30" s="211" customFormat="1" x14ac:dyDescent="0.25">
      <c r="A1934" s="211" t="s">
        <v>161</v>
      </c>
      <c r="B1934" s="211">
        <v>242</v>
      </c>
      <c r="C1934" s="211" t="s">
        <v>325</v>
      </c>
      <c r="D1934" s="211">
        <v>210209610</v>
      </c>
      <c r="E1934" s="211">
        <v>1080</v>
      </c>
      <c r="F1934" s="211">
        <v>1274</v>
      </c>
      <c r="G1934" s="211">
        <v>1004</v>
      </c>
      <c r="I1934" s="211" t="s">
        <v>5050</v>
      </c>
      <c r="J1934" s="212" t="s">
        <v>841</v>
      </c>
      <c r="K1934" s="211" t="s">
        <v>353</v>
      </c>
      <c r="L1934" s="211" t="s">
        <v>5071</v>
      </c>
      <c r="AD1934" s="213"/>
    </row>
    <row r="1935" spans="1:30" s="211" customFormat="1" x14ac:dyDescent="0.25">
      <c r="A1935" s="211" t="s">
        <v>161</v>
      </c>
      <c r="B1935" s="211">
        <v>242</v>
      </c>
      <c r="C1935" s="211" t="s">
        <v>325</v>
      </c>
      <c r="D1935" s="211">
        <v>210219615</v>
      </c>
      <c r="E1935" s="211">
        <v>1060</v>
      </c>
      <c r="G1935" s="211">
        <v>1004</v>
      </c>
      <c r="I1935" s="211" t="s">
        <v>2994</v>
      </c>
      <c r="J1935" s="212" t="s">
        <v>841</v>
      </c>
      <c r="K1935" s="211" t="s">
        <v>353</v>
      </c>
      <c r="L1935" s="211" t="s">
        <v>3190</v>
      </c>
      <c r="AD1935" s="213"/>
    </row>
    <row r="1936" spans="1:30" s="211" customFormat="1" x14ac:dyDescent="0.25">
      <c r="A1936" s="211" t="s">
        <v>161</v>
      </c>
      <c r="B1936" s="211">
        <v>242</v>
      </c>
      <c r="C1936" s="211" t="s">
        <v>325</v>
      </c>
      <c r="D1936" s="211">
        <v>210219616</v>
      </c>
      <c r="E1936" s="211">
        <v>1060</v>
      </c>
      <c r="G1936" s="211">
        <v>1004</v>
      </c>
      <c r="I1936" s="211" t="s">
        <v>2994</v>
      </c>
      <c r="J1936" s="212" t="s">
        <v>841</v>
      </c>
      <c r="K1936" s="211" t="s">
        <v>353</v>
      </c>
      <c r="L1936" s="211" t="s">
        <v>3191</v>
      </c>
      <c r="AD1936" s="213"/>
    </row>
    <row r="1937" spans="1:30" s="211" customFormat="1" x14ac:dyDescent="0.25">
      <c r="A1937" s="211" t="s">
        <v>161</v>
      </c>
      <c r="B1937" s="211">
        <v>242</v>
      </c>
      <c r="C1937" s="211" t="s">
        <v>325</v>
      </c>
      <c r="D1937" s="211">
        <v>210220924</v>
      </c>
      <c r="E1937" s="211">
        <v>1060</v>
      </c>
      <c r="G1937" s="211">
        <v>1004</v>
      </c>
      <c r="I1937" s="211" t="s">
        <v>2995</v>
      </c>
      <c r="J1937" s="212" t="s">
        <v>841</v>
      </c>
      <c r="K1937" s="211" t="s">
        <v>842</v>
      </c>
      <c r="L1937" s="211" t="s">
        <v>5243</v>
      </c>
      <c r="AD1937" s="213"/>
    </row>
    <row r="1938" spans="1:30" s="211" customFormat="1" x14ac:dyDescent="0.25">
      <c r="A1938" s="211" t="s">
        <v>161</v>
      </c>
      <c r="B1938" s="211">
        <v>242</v>
      </c>
      <c r="C1938" s="211" t="s">
        <v>325</v>
      </c>
      <c r="D1938" s="211">
        <v>210220925</v>
      </c>
      <c r="E1938" s="211">
        <v>1060</v>
      </c>
      <c r="G1938" s="211">
        <v>1004</v>
      </c>
      <c r="I1938" s="211" t="s">
        <v>2995</v>
      </c>
      <c r="J1938" s="212" t="s">
        <v>841</v>
      </c>
      <c r="K1938" s="211" t="s">
        <v>842</v>
      </c>
      <c r="L1938" s="211" t="s">
        <v>5243</v>
      </c>
      <c r="AD1938" s="213"/>
    </row>
    <row r="1939" spans="1:30" s="211" customFormat="1" x14ac:dyDescent="0.25">
      <c r="A1939" s="211" t="s">
        <v>161</v>
      </c>
      <c r="B1939" s="211">
        <v>242</v>
      </c>
      <c r="C1939" s="211" t="s">
        <v>325</v>
      </c>
      <c r="D1939" s="211">
        <v>210220930</v>
      </c>
      <c r="E1939" s="211">
        <v>1060</v>
      </c>
      <c r="G1939" s="211">
        <v>1004</v>
      </c>
      <c r="I1939" s="211" t="s">
        <v>2995</v>
      </c>
      <c r="J1939" s="212" t="s">
        <v>841</v>
      </c>
      <c r="K1939" s="211" t="s">
        <v>842</v>
      </c>
      <c r="L1939" s="211" t="s">
        <v>5243</v>
      </c>
      <c r="AD1939" s="213"/>
    </row>
    <row r="1940" spans="1:30" s="211" customFormat="1" x14ac:dyDescent="0.25">
      <c r="A1940" s="211" t="s">
        <v>161</v>
      </c>
      <c r="B1940" s="211">
        <v>242</v>
      </c>
      <c r="C1940" s="211" t="s">
        <v>325</v>
      </c>
      <c r="D1940" s="211">
        <v>210220931</v>
      </c>
      <c r="E1940" s="211">
        <v>1060</v>
      </c>
      <c r="G1940" s="211">
        <v>1004</v>
      </c>
      <c r="I1940" s="211" t="s">
        <v>2995</v>
      </c>
      <c r="J1940" s="212" t="s">
        <v>841</v>
      </c>
      <c r="K1940" s="211" t="s">
        <v>842</v>
      </c>
      <c r="L1940" s="211" t="s">
        <v>5243</v>
      </c>
      <c r="AD1940" s="213"/>
    </row>
    <row r="1941" spans="1:30" s="211" customFormat="1" x14ac:dyDescent="0.25">
      <c r="A1941" s="211" t="s">
        <v>161</v>
      </c>
      <c r="B1941" s="211">
        <v>242</v>
      </c>
      <c r="C1941" s="211" t="s">
        <v>325</v>
      </c>
      <c r="D1941" s="211">
        <v>210222277</v>
      </c>
      <c r="E1941" s="211">
        <v>1060</v>
      </c>
      <c r="F1941" s="211">
        <v>1242</v>
      </c>
      <c r="G1941" s="211">
        <v>1004</v>
      </c>
      <c r="I1941" s="211" t="s">
        <v>2996</v>
      </c>
      <c r="J1941" s="212" t="s">
        <v>841</v>
      </c>
      <c r="K1941" s="211" t="s">
        <v>353</v>
      </c>
      <c r="L1941" s="211" t="s">
        <v>3192</v>
      </c>
      <c r="AD1941" s="213"/>
    </row>
    <row r="1942" spans="1:30" s="211" customFormat="1" x14ac:dyDescent="0.25">
      <c r="A1942" s="211" t="s">
        <v>161</v>
      </c>
      <c r="B1942" s="211">
        <v>242</v>
      </c>
      <c r="C1942" s="211" t="s">
        <v>325</v>
      </c>
      <c r="D1942" s="211">
        <v>210288084</v>
      </c>
      <c r="E1942" s="211">
        <v>1060</v>
      </c>
      <c r="F1942" s="211">
        <v>1274</v>
      </c>
      <c r="G1942" s="211">
        <v>1004</v>
      </c>
      <c r="I1942" s="211" t="s">
        <v>2997</v>
      </c>
      <c r="J1942" s="212" t="s">
        <v>841</v>
      </c>
      <c r="K1942" s="211" t="s">
        <v>842</v>
      </c>
      <c r="L1942" s="211" t="s">
        <v>3245</v>
      </c>
      <c r="AD1942" s="213"/>
    </row>
    <row r="1943" spans="1:30" s="211" customFormat="1" x14ac:dyDescent="0.25">
      <c r="A1943" s="211" t="s">
        <v>161</v>
      </c>
      <c r="B1943" s="211">
        <v>242</v>
      </c>
      <c r="C1943" s="211" t="s">
        <v>325</v>
      </c>
      <c r="D1943" s="211">
        <v>210288174</v>
      </c>
      <c r="E1943" s="211">
        <v>1060</v>
      </c>
      <c r="F1943" s="211">
        <v>1274</v>
      </c>
      <c r="G1943" s="211">
        <v>1004</v>
      </c>
      <c r="I1943" s="211" t="s">
        <v>4289</v>
      </c>
      <c r="J1943" s="212" t="s">
        <v>841</v>
      </c>
      <c r="K1943" s="211" t="s">
        <v>353</v>
      </c>
      <c r="L1943" s="211" t="s">
        <v>4298</v>
      </c>
      <c r="AD1943" s="213"/>
    </row>
    <row r="1944" spans="1:30" s="211" customFormat="1" x14ac:dyDescent="0.25">
      <c r="A1944" s="211" t="s">
        <v>161</v>
      </c>
      <c r="B1944" s="211">
        <v>242</v>
      </c>
      <c r="C1944" s="211" t="s">
        <v>325</v>
      </c>
      <c r="D1944" s="211">
        <v>210288192</v>
      </c>
      <c r="E1944" s="211">
        <v>1060</v>
      </c>
      <c r="F1944" s="211">
        <v>1274</v>
      </c>
      <c r="G1944" s="211">
        <v>1004</v>
      </c>
      <c r="I1944" s="211" t="s">
        <v>2998</v>
      </c>
      <c r="J1944" s="212" t="s">
        <v>841</v>
      </c>
      <c r="K1944" s="211" t="s">
        <v>353</v>
      </c>
      <c r="L1944" s="211" t="s">
        <v>3193</v>
      </c>
      <c r="AD1944" s="213"/>
    </row>
    <row r="1945" spans="1:30" s="211" customFormat="1" x14ac:dyDescent="0.25">
      <c r="A1945" s="211" t="s">
        <v>161</v>
      </c>
      <c r="B1945" s="211">
        <v>242</v>
      </c>
      <c r="C1945" s="211" t="s">
        <v>325</v>
      </c>
      <c r="D1945" s="211">
        <v>210288228</v>
      </c>
      <c r="E1945" s="211">
        <v>1060</v>
      </c>
      <c r="F1945" s="211">
        <v>1274</v>
      </c>
      <c r="G1945" s="211">
        <v>1004</v>
      </c>
      <c r="I1945" s="211" t="s">
        <v>5352</v>
      </c>
      <c r="J1945" s="212" t="s">
        <v>841</v>
      </c>
      <c r="K1945" s="211" t="s">
        <v>353</v>
      </c>
      <c r="L1945" s="211" t="s">
        <v>5368</v>
      </c>
      <c r="AD1945" s="213"/>
    </row>
    <row r="1946" spans="1:30" s="211" customFormat="1" x14ac:dyDescent="0.25">
      <c r="A1946" s="211" t="s">
        <v>161</v>
      </c>
      <c r="B1946" s="211">
        <v>243</v>
      </c>
      <c r="C1946" s="211" t="s">
        <v>326</v>
      </c>
      <c r="D1946" s="211">
        <v>116445</v>
      </c>
      <c r="E1946" s="211">
        <v>1020</v>
      </c>
      <c r="F1946" s="211">
        <v>1130</v>
      </c>
      <c r="G1946" s="211">
        <v>1004</v>
      </c>
      <c r="I1946" s="211" t="s">
        <v>6602</v>
      </c>
      <c r="J1946" s="212" t="s">
        <v>841</v>
      </c>
      <c r="K1946" s="211" t="s">
        <v>355</v>
      </c>
      <c r="L1946" s="211" t="s">
        <v>6647</v>
      </c>
      <c r="AD1946" s="213"/>
    </row>
    <row r="1947" spans="1:30" s="211" customFormat="1" x14ac:dyDescent="0.25">
      <c r="A1947" s="211" t="s">
        <v>161</v>
      </c>
      <c r="B1947" s="211">
        <v>243</v>
      </c>
      <c r="C1947" s="211" t="s">
        <v>326</v>
      </c>
      <c r="D1947" s="211">
        <v>116446</v>
      </c>
      <c r="E1947" s="211">
        <v>1040</v>
      </c>
      <c r="F1947" s="211">
        <v>1130</v>
      </c>
      <c r="G1947" s="211">
        <v>1004</v>
      </c>
      <c r="I1947" s="211" t="s">
        <v>6603</v>
      </c>
      <c r="J1947" s="212" t="s">
        <v>841</v>
      </c>
      <c r="K1947" s="211" t="s">
        <v>355</v>
      </c>
      <c r="L1947" s="211" t="s">
        <v>6647</v>
      </c>
      <c r="AD1947" s="213"/>
    </row>
    <row r="1948" spans="1:30" s="211" customFormat="1" x14ac:dyDescent="0.25">
      <c r="A1948" s="211" t="s">
        <v>161</v>
      </c>
      <c r="B1948" s="211">
        <v>243</v>
      </c>
      <c r="C1948" s="211" t="s">
        <v>326</v>
      </c>
      <c r="D1948" s="211">
        <v>2328386</v>
      </c>
      <c r="E1948" s="211">
        <v>1080</v>
      </c>
      <c r="F1948" s="211">
        <v>1274</v>
      </c>
      <c r="G1948" s="211">
        <v>1004</v>
      </c>
      <c r="I1948" s="211" t="s">
        <v>2443</v>
      </c>
      <c r="J1948" s="212" t="s">
        <v>841</v>
      </c>
      <c r="K1948" s="211" t="s">
        <v>842</v>
      </c>
      <c r="L1948" s="211" t="s">
        <v>2451</v>
      </c>
      <c r="AD1948" s="213"/>
    </row>
    <row r="1949" spans="1:30" s="211" customFormat="1" x14ac:dyDescent="0.25">
      <c r="A1949" s="211" t="s">
        <v>161</v>
      </c>
      <c r="B1949" s="211">
        <v>243</v>
      </c>
      <c r="C1949" s="211" t="s">
        <v>326</v>
      </c>
      <c r="D1949" s="211">
        <v>2328743</v>
      </c>
      <c r="E1949" s="211">
        <v>1060</v>
      </c>
      <c r="G1949" s="211">
        <v>1004</v>
      </c>
      <c r="I1949" s="211" t="s">
        <v>2759</v>
      </c>
      <c r="J1949" s="212" t="s">
        <v>841</v>
      </c>
      <c r="K1949" s="211" t="s">
        <v>353</v>
      </c>
      <c r="L1949" s="211" t="s">
        <v>2768</v>
      </c>
      <c r="AD1949" s="213"/>
    </row>
    <row r="1950" spans="1:30" s="211" customFormat="1" x14ac:dyDescent="0.25">
      <c r="A1950" s="211" t="s">
        <v>161</v>
      </c>
      <c r="B1950" s="211">
        <v>243</v>
      </c>
      <c r="C1950" s="211" t="s">
        <v>326</v>
      </c>
      <c r="D1950" s="211">
        <v>191917752</v>
      </c>
      <c r="E1950" s="211">
        <v>1060</v>
      </c>
      <c r="F1950" s="211">
        <v>1242</v>
      </c>
      <c r="G1950" s="211">
        <v>1004</v>
      </c>
      <c r="I1950" s="211" t="s">
        <v>1144</v>
      </c>
      <c r="J1950" s="212" t="s">
        <v>841</v>
      </c>
      <c r="K1950" s="211" t="s">
        <v>353</v>
      </c>
      <c r="L1950" s="211" t="s">
        <v>2311</v>
      </c>
      <c r="AD1950" s="213"/>
    </row>
    <row r="1951" spans="1:30" s="211" customFormat="1" x14ac:dyDescent="0.25">
      <c r="A1951" s="211" t="s">
        <v>161</v>
      </c>
      <c r="B1951" s="211">
        <v>243</v>
      </c>
      <c r="C1951" s="211" t="s">
        <v>326</v>
      </c>
      <c r="D1951" s="211">
        <v>191982683</v>
      </c>
      <c r="E1951" s="211">
        <v>1060</v>
      </c>
      <c r="F1951" s="211">
        <v>1242</v>
      </c>
      <c r="G1951" s="211">
        <v>1004</v>
      </c>
      <c r="I1951" s="211" t="s">
        <v>4087</v>
      </c>
      <c r="J1951" s="212" t="s">
        <v>841</v>
      </c>
      <c r="K1951" s="211" t="s">
        <v>842</v>
      </c>
      <c r="L1951" s="211" t="s">
        <v>4092</v>
      </c>
      <c r="AD1951" s="213"/>
    </row>
    <row r="1952" spans="1:30" s="211" customFormat="1" x14ac:dyDescent="0.25">
      <c r="A1952" s="211" t="s">
        <v>161</v>
      </c>
      <c r="B1952" s="211">
        <v>243</v>
      </c>
      <c r="C1952" s="211" t="s">
        <v>326</v>
      </c>
      <c r="D1952" s="211">
        <v>191993348</v>
      </c>
      <c r="E1952" s="211">
        <v>1060</v>
      </c>
      <c r="F1952" s="211">
        <v>1274</v>
      </c>
      <c r="G1952" s="211">
        <v>1004</v>
      </c>
      <c r="I1952" s="211" t="s">
        <v>2725</v>
      </c>
      <c r="J1952" s="212" t="s">
        <v>841</v>
      </c>
      <c r="K1952" s="211" t="s">
        <v>353</v>
      </c>
      <c r="L1952" s="211" t="s">
        <v>2735</v>
      </c>
      <c r="AD1952" s="213"/>
    </row>
    <row r="1953" spans="1:30" s="211" customFormat="1" x14ac:dyDescent="0.25">
      <c r="A1953" s="211" t="s">
        <v>161</v>
      </c>
      <c r="B1953" s="211">
        <v>243</v>
      </c>
      <c r="C1953" s="211" t="s">
        <v>326</v>
      </c>
      <c r="D1953" s="211">
        <v>192003819</v>
      </c>
      <c r="E1953" s="211">
        <v>1060</v>
      </c>
      <c r="F1953" s="211">
        <v>1252</v>
      </c>
      <c r="G1953" s="211">
        <v>1004</v>
      </c>
      <c r="I1953" s="211" t="s">
        <v>4035</v>
      </c>
      <c r="J1953" s="212" t="s">
        <v>841</v>
      </c>
      <c r="K1953" s="211" t="s">
        <v>353</v>
      </c>
      <c r="L1953" s="211" t="s">
        <v>4082</v>
      </c>
      <c r="AD1953" s="213"/>
    </row>
    <row r="1954" spans="1:30" s="211" customFormat="1" x14ac:dyDescent="0.25">
      <c r="A1954" s="211" t="s">
        <v>161</v>
      </c>
      <c r="B1954" s="211">
        <v>243</v>
      </c>
      <c r="C1954" s="211" t="s">
        <v>326</v>
      </c>
      <c r="D1954" s="211">
        <v>192004332</v>
      </c>
      <c r="E1954" s="211">
        <v>1060</v>
      </c>
      <c r="F1954" s="211">
        <v>1242</v>
      </c>
      <c r="G1954" s="211">
        <v>1004</v>
      </c>
      <c r="I1954" s="211" t="s">
        <v>6891</v>
      </c>
      <c r="J1954" s="212" t="s">
        <v>841</v>
      </c>
      <c r="K1954" s="211" t="s">
        <v>353</v>
      </c>
      <c r="L1954" s="211" t="s">
        <v>6940</v>
      </c>
      <c r="AD1954" s="213"/>
    </row>
    <row r="1955" spans="1:30" s="211" customFormat="1" x14ac:dyDescent="0.25">
      <c r="A1955" s="211" t="s">
        <v>161</v>
      </c>
      <c r="B1955" s="211">
        <v>243</v>
      </c>
      <c r="C1955" s="211" t="s">
        <v>326</v>
      </c>
      <c r="D1955" s="211">
        <v>192026826</v>
      </c>
      <c r="E1955" s="211">
        <v>1080</v>
      </c>
      <c r="F1955" s="211">
        <v>1274</v>
      </c>
      <c r="G1955" s="211">
        <v>1004</v>
      </c>
      <c r="I1955" s="211" t="s">
        <v>5178</v>
      </c>
      <c r="J1955" s="212" t="s">
        <v>841</v>
      </c>
      <c r="K1955" s="211" t="s">
        <v>5543</v>
      </c>
      <c r="L1955" s="211" t="s">
        <v>5689</v>
      </c>
      <c r="AD1955" s="213"/>
    </row>
    <row r="1956" spans="1:30" s="211" customFormat="1" x14ac:dyDescent="0.25">
      <c r="A1956" s="211" t="s">
        <v>161</v>
      </c>
      <c r="B1956" s="211">
        <v>243</v>
      </c>
      <c r="C1956" s="211" t="s">
        <v>326</v>
      </c>
      <c r="D1956" s="211">
        <v>192040790</v>
      </c>
      <c r="E1956" s="211">
        <v>1020</v>
      </c>
      <c r="F1956" s="211">
        <v>1110</v>
      </c>
      <c r="G1956" s="211">
        <v>1004</v>
      </c>
      <c r="I1956" s="211" t="s">
        <v>5745</v>
      </c>
      <c r="J1956" s="212" t="s">
        <v>841</v>
      </c>
      <c r="K1956" s="211" t="s">
        <v>353</v>
      </c>
      <c r="L1956" s="211" t="s">
        <v>5774</v>
      </c>
      <c r="AD1956" s="213"/>
    </row>
    <row r="1957" spans="1:30" s="211" customFormat="1" x14ac:dyDescent="0.25">
      <c r="A1957" s="211" t="s">
        <v>161</v>
      </c>
      <c r="B1957" s="211">
        <v>243</v>
      </c>
      <c r="C1957" s="211" t="s">
        <v>326</v>
      </c>
      <c r="D1957" s="211">
        <v>192052365</v>
      </c>
      <c r="E1957" s="211">
        <v>1060</v>
      </c>
      <c r="F1957" s="211">
        <v>1274</v>
      </c>
      <c r="G1957" s="211">
        <v>1004</v>
      </c>
      <c r="I1957" s="211" t="s">
        <v>6892</v>
      </c>
      <c r="J1957" s="212" t="s">
        <v>841</v>
      </c>
      <c r="K1957" s="211" t="s">
        <v>353</v>
      </c>
      <c r="L1957" s="211" t="s">
        <v>6941</v>
      </c>
      <c r="AD1957" s="213"/>
    </row>
    <row r="1958" spans="1:30" s="211" customFormat="1" x14ac:dyDescent="0.25">
      <c r="A1958" s="211" t="s">
        <v>161</v>
      </c>
      <c r="B1958" s="211">
        <v>243</v>
      </c>
      <c r="C1958" s="211" t="s">
        <v>326</v>
      </c>
      <c r="D1958" s="211">
        <v>201023919</v>
      </c>
      <c r="E1958" s="211">
        <v>1080</v>
      </c>
      <c r="G1958" s="211">
        <v>1004</v>
      </c>
      <c r="I1958" s="211" t="s">
        <v>2043</v>
      </c>
      <c r="J1958" s="212" t="s">
        <v>841</v>
      </c>
      <c r="K1958" s="211" t="s">
        <v>353</v>
      </c>
      <c r="L1958" s="211" t="s">
        <v>2312</v>
      </c>
      <c r="AD1958" s="213"/>
    </row>
    <row r="1959" spans="1:30" s="211" customFormat="1" x14ac:dyDescent="0.25">
      <c r="A1959" s="211" t="s">
        <v>161</v>
      </c>
      <c r="B1959" s="211">
        <v>243</v>
      </c>
      <c r="C1959" s="211" t="s">
        <v>326</v>
      </c>
      <c r="D1959" s="211">
        <v>210212696</v>
      </c>
      <c r="E1959" s="211">
        <v>1060</v>
      </c>
      <c r="G1959" s="211">
        <v>1004</v>
      </c>
      <c r="I1959" s="211" t="s">
        <v>1145</v>
      </c>
      <c r="J1959" s="212" t="s">
        <v>841</v>
      </c>
      <c r="K1959" s="211" t="s">
        <v>353</v>
      </c>
      <c r="L1959" s="211" t="s">
        <v>2313</v>
      </c>
      <c r="AD1959" s="213"/>
    </row>
    <row r="1960" spans="1:30" s="211" customFormat="1" x14ac:dyDescent="0.25">
      <c r="A1960" s="211" t="s">
        <v>161</v>
      </c>
      <c r="B1960" s="211">
        <v>243</v>
      </c>
      <c r="C1960" s="211" t="s">
        <v>326</v>
      </c>
      <c r="D1960" s="211">
        <v>210212955</v>
      </c>
      <c r="E1960" s="211">
        <v>1080</v>
      </c>
      <c r="F1960" s="211">
        <v>1242</v>
      </c>
      <c r="G1960" s="211">
        <v>1004</v>
      </c>
      <c r="I1960" s="211" t="s">
        <v>1146</v>
      </c>
      <c r="J1960" s="212" t="s">
        <v>841</v>
      </c>
      <c r="K1960" s="211" t="s">
        <v>355</v>
      </c>
      <c r="L1960" s="211" t="s">
        <v>2126</v>
      </c>
      <c r="AD1960" s="213"/>
    </row>
    <row r="1961" spans="1:30" s="211" customFormat="1" x14ac:dyDescent="0.25">
      <c r="A1961" s="211" t="s">
        <v>161</v>
      </c>
      <c r="B1961" s="211">
        <v>243</v>
      </c>
      <c r="C1961" s="211" t="s">
        <v>326</v>
      </c>
      <c r="D1961" s="211">
        <v>210212956</v>
      </c>
      <c r="E1961" s="211">
        <v>1080</v>
      </c>
      <c r="F1961" s="211">
        <v>1242</v>
      </c>
      <c r="G1961" s="211">
        <v>1004</v>
      </c>
      <c r="I1961" s="211" t="s">
        <v>1147</v>
      </c>
      <c r="J1961" s="212" t="s">
        <v>841</v>
      </c>
      <c r="K1961" s="211" t="s">
        <v>355</v>
      </c>
      <c r="L1961" s="211" t="s">
        <v>2126</v>
      </c>
      <c r="AD1961" s="213"/>
    </row>
    <row r="1962" spans="1:30" s="211" customFormat="1" x14ac:dyDescent="0.25">
      <c r="A1962" s="211" t="s">
        <v>161</v>
      </c>
      <c r="B1962" s="211">
        <v>243</v>
      </c>
      <c r="C1962" s="211" t="s">
        <v>326</v>
      </c>
      <c r="D1962" s="211">
        <v>210213032</v>
      </c>
      <c r="E1962" s="211">
        <v>1060</v>
      </c>
      <c r="F1962" s="211">
        <v>1271</v>
      </c>
      <c r="G1962" s="211">
        <v>1004</v>
      </c>
      <c r="I1962" s="211" t="s">
        <v>4130</v>
      </c>
      <c r="J1962" s="212" t="s">
        <v>841</v>
      </c>
      <c r="K1962" s="211" t="s">
        <v>355</v>
      </c>
      <c r="L1962" s="211" t="s">
        <v>4139</v>
      </c>
      <c r="AD1962" s="213"/>
    </row>
    <row r="1963" spans="1:30" s="211" customFormat="1" x14ac:dyDescent="0.25">
      <c r="A1963" s="211" t="s">
        <v>161</v>
      </c>
      <c r="B1963" s="211">
        <v>243</v>
      </c>
      <c r="C1963" s="211" t="s">
        <v>326</v>
      </c>
      <c r="D1963" s="211">
        <v>210219959</v>
      </c>
      <c r="E1963" s="211">
        <v>1060</v>
      </c>
      <c r="F1963" s="211">
        <v>1274</v>
      </c>
      <c r="G1963" s="211">
        <v>1004</v>
      </c>
      <c r="I1963" s="211" t="s">
        <v>4590</v>
      </c>
      <c r="J1963" s="212" t="s">
        <v>841</v>
      </c>
      <c r="K1963" s="211" t="s">
        <v>353</v>
      </c>
      <c r="L1963" s="211" t="s">
        <v>4619</v>
      </c>
      <c r="AD1963" s="213"/>
    </row>
    <row r="1964" spans="1:30" s="211" customFormat="1" x14ac:dyDescent="0.25">
      <c r="A1964" s="211" t="s">
        <v>161</v>
      </c>
      <c r="B1964" s="211">
        <v>243</v>
      </c>
      <c r="C1964" s="211" t="s">
        <v>326</v>
      </c>
      <c r="D1964" s="211">
        <v>210219960</v>
      </c>
      <c r="E1964" s="211">
        <v>1060</v>
      </c>
      <c r="F1964" s="211">
        <v>1274</v>
      </c>
      <c r="G1964" s="211">
        <v>1004</v>
      </c>
      <c r="I1964" s="211" t="s">
        <v>4591</v>
      </c>
      <c r="J1964" s="212" t="s">
        <v>841</v>
      </c>
      <c r="K1964" s="211" t="s">
        <v>353</v>
      </c>
      <c r="L1964" s="211" t="s">
        <v>4620</v>
      </c>
      <c r="AD1964" s="213"/>
    </row>
    <row r="1965" spans="1:30" s="211" customFormat="1" x14ac:dyDescent="0.25">
      <c r="A1965" s="211" t="s">
        <v>161</v>
      </c>
      <c r="B1965" s="211">
        <v>243</v>
      </c>
      <c r="C1965" s="211" t="s">
        <v>326</v>
      </c>
      <c r="D1965" s="211">
        <v>210276315</v>
      </c>
      <c r="E1965" s="211">
        <v>1060</v>
      </c>
      <c r="F1965" s="211">
        <v>1274</v>
      </c>
      <c r="G1965" s="211">
        <v>1004</v>
      </c>
      <c r="I1965" s="211" t="s">
        <v>2044</v>
      </c>
      <c r="J1965" s="212" t="s">
        <v>841</v>
      </c>
      <c r="K1965" s="211" t="s">
        <v>355</v>
      </c>
      <c r="L1965" s="211" t="s">
        <v>5221</v>
      </c>
      <c r="AD1965" s="213"/>
    </row>
    <row r="1966" spans="1:30" s="211" customFormat="1" x14ac:dyDescent="0.25">
      <c r="A1966" s="211" t="s">
        <v>161</v>
      </c>
      <c r="B1966" s="211">
        <v>243</v>
      </c>
      <c r="C1966" s="211" t="s">
        <v>326</v>
      </c>
      <c r="D1966" s="211">
        <v>210276316</v>
      </c>
      <c r="E1966" s="211">
        <v>1060</v>
      </c>
      <c r="F1966" s="211">
        <v>1274</v>
      </c>
      <c r="G1966" s="211">
        <v>1004</v>
      </c>
      <c r="I1966" s="211" t="s">
        <v>2045</v>
      </c>
      <c r="J1966" s="212" t="s">
        <v>841</v>
      </c>
      <c r="K1966" s="211" t="s">
        <v>355</v>
      </c>
      <c r="L1966" s="211" t="s">
        <v>5221</v>
      </c>
      <c r="AD1966" s="213"/>
    </row>
    <row r="1967" spans="1:30" s="211" customFormat="1" x14ac:dyDescent="0.25">
      <c r="A1967" s="211" t="s">
        <v>161</v>
      </c>
      <c r="B1967" s="211">
        <v>243</v>
      </c>
      <c r="C1967" s="211" t="s">
        <v>326</v>
      </c>
      <c r="D1967" s="211">
        <v>210276317</v>
      </c>
      <c r="E1967" s="211">
        <v>1060</v>
      </c>
      <c r="F1967" s="211">
        <v>1274</v>
      </c>
      <c r="G1967" s="211">
        <v>1004</v>
      </c>
      <c r="I1967" s="211" t="s">
        <v>2046</v>
      </c>
      <c r="J1967" s="212" t="s">
        <v>841</v>
      </c>
      <c r="K1967" s="211" t="s">
        <v>353</v>
      </c>
      <c r="L1967" s="211" t="s">
        <v>2314</v>
      </c>
      <c r="AD1967" s="213"/>
    </row>
    <row r="1968" spans="1:30" s="211" customFormat="1" x14ac:dyDescent="0.25">
      <c r="A1968" s="211" t="s">
        <v>161</v>
      </c>
      <c r="B1968" s="211">
        <v>243</v>
      </c>
      <c r="C1968" s="211" t="s">
        <v>326</v>
      </c>
      <c r="D1968" s="211">
        <v>210276329</v>
      </c>
      <c r="E1968" s="211">
        <v>1060</v>
      </c>
      <c r="F1968" s="211">
        <v>1274</v>
      </c>
      <c r="G1968" s="211">
        <v>1004</v>
      </c>
      <c r="I1968" s="211" t="s">
        <v>2726</v>
      </c>
      <c r="J1968" s="212" t="s">
        <v>841</v>
      </c>
      <c r="K1968" s="211" t="s">
        <v>353</v>
      </c>
      <c r="L1968" s="211" t="s">
        <v>2736</v>
      </c>
      <c r="AD1968" s="213"/>
    </row>
    <row r="1969" spans="1:30" s="211" customFormat="1" x14ac:dyDescent="0.25">
      <c r="A1969" s="211" t="s">
        <v>161</v>
      </c>
      <c r="B1969" s="211">
        <v>243</v>
      </c>
      <c r="C1969" s="211" t="s">
        <v>326</v>
      </c>
      <c r="D1969" s="211">
        <v>210276330</v>
      </c>
      <c r="E1969" s="211">
        <v>1060</v>
      </c>
      <c r="F1969" s="211">
        <v>1274</v>
      </c>
      <c r="G1969" s="211">
        <v>1004</v>
      </c>
      <c r="I1969" s="211" t="s">
        <v>1148</v>
      </c>
      <c r="J1969" s="212" t="s">
        <v>841</v>
      </c>
      <c r="K1969" s="211" t="s">
        <v>353</v>
      </c>
      <c r="L1969" s="211" t="s">
        <v>2315</v>
      </c>
      <c r="AD1969" s="213"/>
    </row>
    <row r="1970" spans="1:30" s="211" customFormat="1" x14ac:dyDescent="0.25">
      <c r="A1970" s="211" t="s">
        <v>161</v>
      </c>
      <c r="B1970" s="211">
        <v>243</v>
      </c>
      <c r="C1970" s="211" t="s">
        <v>326</v>
      </c>
      <c r="D1970" s="211">
        <v>210276331</v>
      </c>
      <c r="E1970" s="211">
        <v>1060</v>
      </c>
      <c r="F1970" s="211">
        <v>1274</v>
      </c>
      <c r="G1970" s="211">
        <v>1004</v>
      </c>
      <c r="I1970" s="211" t="s">
        <v>1149</v>
      </c>
      <c r="J1970" s="212" t="s">
        <v>841</v>
      </c>
      <c r="K1970" s="211" t="s">
        <v>353</v>
      </c>
      <c r="L1970" s="211" t="s">
        <v>2316</v>
      </c>
      <c r="AD1970" s="213"/>
    </row>
    <row r="1971" spans="1:30" s="211" customFormat="1" x14ac:dyDescent="0.25">
      <c r="A1971" s="211" t="s">
        <v>161</v>
      </c>
      <c r="B1971" s="211">
        <v>243</v>
      </c>
      <c r="C1971" s="211" t="s">
        <v>326</v>
      </c>
      <c r="D1971" s="211">
        <v>210276340</v>
      </c>
      <c r="E1971" s="211">
        <v>1060</v>
      </c>
      <c r="F1971" s="211">
        <v>1274</v>
      </c>
      <c r="G1971" s="211">
        <v>1004</v>
      </c>
      <c r="I1971" s="211" t="s">
        <v>2727</v>
      </c>
      <c r="J1971" s="212" t="s">
        <v>841</v>
      </c>
      <c r="K1971" s="211" t="s">
        <v>353</v>
      </c>
      <c r="L1971" s="211" t="s">
        <v>2737</v>
      </c>
      <c r="AD1971" s="213"/>
    </row>
    <row r="1972" spans="1:30" s="211" customFormat="1" x14ac:dyDescent="0.25">
      <c r="A1972" s="211" t="s">
        <v>161</v>
      </c>
      <c r="B1972" s="211">
        <v>243</v>
      </c>
      <c r="C1972" s="211" t="s">
        <v>326</v>
      </c>
      <c r="D1972" s="211">
        <v>210276341</v>
      </c>
      <c r="E1972" s="211">
        <v>1060</v>
      </c>
      <c r="F1972" s="211">
        <v>1274</v>
      </c>
      <c r="G1972" s="211">
        <v>1004</v>
      </c>
      <c r="I1972" s="211" t="s">
        <v>2728</v>
      </c>
      <c r="J1972" s="212" t="s">
        <v>841</v>
      </c>
      <c r="K1972" s="211" t="s">
        <v>353</v>
      </c>
      <c r="L1972" s="211" t="s">
        <v>2738</v>
      </c>
      <c r="AD1972" s="213"/>
    </row>
    <row r="1973" spans="1:30" s="211" customFormat="1" x14ac:dyDescent="0.25">
      <c r="A1973" s="211" t="s">
        <v>161</v>
      </c>
      <c r="B1973" s="211">
        <v>243</v>
      </c>
      <c r="C1973" s="211" t="s">
        <v>326</v>
      </c>
      <c r="D1973" s="211">
        <v>210276342</v>
      </c>
      <c r="E1973" s="211">
        <v>1060</v>
      </c>
      <c r="F1973" s="211">
        <v>1274</v>
      </c>
      <c r="G1973" s="211">
        <v>1004</v>
      </c>
      <c r="I1973" s="211" t="s">
        <v>5499</v>
      </c>
      <c r="J1973" s="212" t="s">
        <v>841</v>
      </c>
      <c r="K1973" s="211" t="s">
        <v>842</v>
      </c>
      <c r="L1973" s="211" t="s">
        <v>5530</v>
      </c>
      <c r="AD1973" s="213"/>
    </row>
    <row r="1974" spans="1:30" s="211" customFormat="1" x14ac:dyDescent="0.25">
      <c r="A1974" s="211" t="s">
        <v>161</v>
      </c>
      <c r="B1974" s="211">
        <v>243</v>
      </c>
      <c r="C1974" s="211" t="s">
        <v>326</v>
      </c>
      <c r="D1974" s="211">
        <v>210276343</v>
      </c>
      <c r="E1974" s="211">
        <v>1060</v>
      </c>
      <c r="F1974" s="211">
        <v>1274</v>
      </c>
      <c r="G1974" s="211">
        <v>1004</v>
      </c>
      <c r="I1974" s="211" t="s">
        <v>1150</v>
      </c>
      <c r="J1974" s="212" t="s">
        <v>841</v>
      </c>
      <c r="K1974" s="211" t="s">
        <v>353</v>
      </c>
      <c r="L1974" s="211" t="s">
        <v>2317</v>
      </c>
      <c r="AD1974" s="213"/>
    </row>
    <row r="1975" spans="1:30" s="211" customFormat="1" x14ac:dyDescent="0.25">
      <c r="A1975" s="211" t="s">
        <v>161</v>
      </c>
      <c r="B1975" s="211">
        <v>243</v>
      </c>
      <c r="C1975" s="211" t="s">
        <v>326</v>
      </c>
      <c r="D1975" s="211">
        <v>210276344</v>
      </c>
      <c r="E1975" s="211">
        <v>1060</v>
      </c>
      <c r="F1975" s="211">
        <v>1274</v>
      </c>
      <c r="G1975" s="211">
        <v>1004</v>
      </c>
      <c r="I1975" s="211" t="s">
        <v>1151</v>
      </c>
      <c r="J1975" s="212" t="s">
        <v>841</v>
      </c>
      <c r="K1975" s="211" t="s">
        <v>353</v>
      </c>
      <c r="L1975" s="211" t="s">
        <v>2318</v>
      </c>
      <c r="AD1975" s="213"/>
    </row>
    <row r="1976" spans="1:30" s="211" customFormat="1" x14ac:dyDescent="0.25">
      <c r="A1976" s="211" t="s">
        <v>161</v>
      </c>
      <c r="B1976" s="211">
        <v>243</v>
      </c>
      <c r="C1976" s="211" t="s">
        <v>326</v>
      </c>
      <c r="D1976" s="211">
        <v>210276345</v>
      </c>
      <c r="E1976" s="211">
        <v>1060</v>
      </c>
      <c r="F1976" s="211">
        <v>1274</v>
      </c>
      <c r="G1976" s="211">
        <v>1004</v>
      </c>
      <c r="I1976" s="211" t="s">
        <v>1152</v>
      </c>
      <c r="J1976" s="212" t="s">
        <v>841</v>
      </c>
      <c r="K1976" s="211" t="s">
        <v>353</v>
      </c>
      <c r="L1976" s="211" t="s">
        <v>2319</v>
      </c>
      <c r="AD1976" s="213"/>
    </row>
    <row r="1977" spans="1:30" s="211" customFormat="1" x14ac:dyDescent="0.25">
      <c r="A1977" s="211" t="s">
        <v>161</v>
      </c>
      <c r="B1977" s="211">
        <v>243</v>
      </c>
      <c r="C1977" s="211" t="s">
        <v>326</v>
      </c>
      <c r="D1977" s="211">
        <v>210276346</v>
      </c>
      <c r="E1977" s="211">
        <v>1060</v>
      </c>
      <c r="F1977" s="211">
        <v>1274</v>
      </c>
      <c r="G1977" s="211">
        <v>1004</v>
      </c>
      <c r="I1977" s="211" t="s">
        <v>1153</v>
      </c>
      <c r="J1977" s="212" t="s">
        <v>841</v>
      </c>
      <c r="K1977" s="211" t="s">
        <v>353</v>
      </c>
      <c r="L1977" s="211" t="s">
        <v>2320</v>
      </c>
      <c r="AD1977" s="213"/>
    </row>
    <row r="1978" spans="1:30" s="211" customFormat="1" x14ac:dyDescent="0.25">
      <c r="A1978" s="211" t="s">
        <v>161</v>
      </c>
      <c r="B1978" s="211">
        <v>243</v>
      </c>
      <c r="C1978" s="211" t="s">
        <v>326</v>
      </c>
      <c r="D1978" s="211">
        <v>210276347</v>
      </c>
      <c r="E1978" s="211">
        <v>1060</v>
      </c>
      <c r="F1978" s="211">
        <v>1274</v>
      </c>
      <c r="G1978" s="211">
        <v>1004</v>
      </c>
      <c r="I1978" s="211" t="s">
        <v>1154</v>
      </c>
      <c r="J1978" s="212" t="s">
        <v>841</v>
      </c>
      <c r="K1978" s="211" t="s">
        <v>353</v>
      </c>
      <c r="L1978" s="211" t="s">
        <v>2321</v>
      </c>
      <c r="AD1978" s="213"/>
    </row>
    <row r="1979" spans="1:30" s="211" customFormat="1" x14ac:dyDescent="0.25">
      <c r="A1979" s="211" t="s">
        <v>161</v>
      </c>
      <c r="B1979" s="211">
        <v>243</v>
      </c>
      <c r="C1979" s="211" t="s">
        <v>326</v>
      </c>
      <c r="D1979" s="211">
        <v>210276485</v>
      </c>
      <c r="E1979" s="211">
        <v>1060</v>
      </c>
      <c r="F1979" s="211">
        <v>1274</v>
      </c>
      <c r="G1979" s="211">
        <v>1004</v>
      </c>
      <c r="I1979" s="211" t="s">
        <v>1155</v>
      </c>
      <c r="J1979" s="212" t="s">
        <v>841</v>
      </c>
      <c r="K1979" s="211" t="s">
        <v>353</v>
      </c>
      <c r="L1979" s="211" t="s">
        <v>2322</v>
      </c>
      <c r="AD1979" s="213"/>
    </row>
    <row r="1980" spans="1:30" s="211" customFormat="1" x14ac:dyDescent="0.25">
      <c r="A1980" s="211" t="s">
        <v>161</v>
      </c>
      <c r="B1980" s="211">
        <v>243</v>
      </c>
      <c r="C1980" s="211" t="s">
        <v>326</v>
      </c>
      <c r="D1980" s="211">
        <v>210276502</v>
      </c>
      <c r="E1980" s="211">
        <v>1060</v>
      </c>
      <c r="F1980" s="211">
        <v>1274</v>
      </c>
      <c r="G1980" s="211">
        <v>1004</v>
      </c>
      <c r="I1980" s="211" t="s">
        <v>2461</v>
      </c>
      <c r="J1980" s="212" t="s">
        <v>841</v>
      </c>
      <c r="K1980" s="211" t="s">
        <v>842</v>
      </c>
      <c r="L1980" s="211" t="s">
        <v>2468</v>
      </c>
      <c r="AD1980" s="213"/>
    </row>
    <row r="1981" spans="1:30" s="211" customFormat="1" x14ac:dyDescent="0.25">
      <c r="A1981" s="211" t="s">
        <v>161</v>
      </c>
      <c r="B1981" s="211">
        <v>243</v>
      </c>
      <c r="C1981" s="211" t="s">
        <v>326</v>
      </c>
      <c r="D1981" s="211">
        <v>210276513</v>
      </c>
      <c r="E1981" s="211">
        <v>1060</v>
      </c>
      <c r="F1981" s="211">
        <v>1274</v>
      </c>
      <c r="G1981" s="211">
        <v>1004</v>
      </c>
      <c r="I1981" s="211" t="s">
        <v>2047</v>
      </c>
      <c r="J1981" s="212" t="s">
        <v>841</v>
      </c>
      <c r="K1981" s="211" t="s">
        <v>353</v>
      </c>
      <c r="L1981" s="211" t="s">
        <v>2323</v>
      </c>
      <c r="AD1981" s="213"/>
    </row>
    <row r="1982" spans="1:30" s="211" customFormat="1" x14ac:dyDescent="0.25">
      <c r="A1982" s="211" t="s">
        <v>161</v>
      </c>
      <c r="B1982" s="211">
        <v>243</v>
      </c>
      <c r="C1982" s="211" t="s">
        <v>326</v>
      </c>
      <c r="D1982" s="211">
        <v>210276520</v>
      </c>
      <c r="E1982" s="211">
        <v>1060</v>
      </c>
      <c r="F1982" s="211">
        <v>1274</v>
      </c>
      <c r="G1982" s="211">
        <v>1004</v>
      </c>
      <c r="I1982" s="211" t="s">
        <v>5588</v>
      </c>
      <c r="J1982" s="212" t="s">
        <v>841</v>
      </c>
      <c r="K1982" s="211" t="s">
        <v>842</v>
      </c>
      <c r="L1982" s="211" t="s">
        <v>5620</v>
      </c>
      <c r="AD1982" s="213"/>
    </row>
    <row r="1983" spans="1:30" s="211" customFormat="1" x14ac:dyDescent="0.25">
      <c r="A1983" s="211" t="s">
        <v>161</v>
      </c>
      <c r="B1983" s="211">
        <v>243</v>
      </c>
      <c r="C1983" s="211" t="s">
        <v>326</v>
      </c>
      <c r="D1983" s="211">
        <v>210276523</v>
      </c>
      <c r="E1983" s="211">
        <v>1060</v>
      </c>
      <c r="F1983" s="211">
        <v>1274</v>
      </c>
      <c r="G1983" s="211">
        <v>1004</v>
      </c>
      <c r="I1983" s="211" t="s">
        <v>1156</v>
      </c>
      <c r="J1983" s="212" t="s">
        <v>841</v>
      </c>
      <c r="K1983" s="211" t="s">
        <v>353</v>
      </c>
      <c r="L1983" s="211" t="s">
        <v>2324</v>
      </c>
      <c r="AD1983" s="213"/>
    </row>
    <row r="1984" spans="1:30" s="211" customFormat="1" x14ac:dyDescent="0.25">
      <c r="A1984" s="211" t="s">
        <v>161</v>
      </c>
      <c r="B1984" s="211">
        <v>243</v>
      </c>
      <c r="C1984" s="211" t="s">
        <v>326</v>
      </c>
      <c r="D1984" s="211">
        <v>210276537</v>
      </c>
      <c r="E1984" s="211">
        <v>1060</v>
      </c>
      <c r="F1984" s="211">
        <v>1274</v>
      </c>
      <c r="G1984" s="211">
        <v>1004</v>
      </c>
      <c r="I1984" s="211" t="s">
        <v>1157</v>
      </c>
      <c r="J1984" s="212" t="s">
        <v>841</v>
      </c>
      <c r="K1984" s="211" t="s">
        <v>842</v>
      </c>
      <c r="L1984" s="211" t="s">
        <v>2412</v>
      </c>
      <c r="AD1984" s="213"/>
    </row>
    <row r="1985" spans="1:30" s="211" customFormat="1" x14ac:dyDescent="0.25">
      <c r="A1985" s="211" t="s">
        <v>161</v>
      </c>
      <c r="B1985" s="211">
        <v>243</v>
      </c>
      <c r="C1985" s="211" t="s">
        <v>326</v>
      </c>
      <c r="D1985" s="211">
        <v>210276540</v>
      </c>
      <c r="E1985" s="211">
        <v>1060</v>
      </c>
      <c r="F1985" s="211">
        <v>1274</v>
      </c>
      <c r="G1985" s="211">
        <v>1004</v>
      </c>
      <c r="I1985" s="211" t="s">
        <v>1158</v>
      </c>
      <c r="J1985" s="212" t="s">
        <v>841</v>
      </c>
      <c r="K1985" s="211" t="s">
        <v>353</v>
      </c>
      <c r="L1985" s="211" t="s">
        <v>2325</v>
      </c>
      <c r="AD1985" s="213"/>
    </row>
    <row r="1986" spans="1:30" s="211" customFormat="1" x14ac:dyDescent="0.25">
      <c r="A1986" s="211" t="s">
        <v>161</v>
      </c>
      <c r="B1986" s="211">
        <v>243</v>
      </c>
      <c r="C1986" s="211" t="s">
        <v>326</v>
      </c>
      <c r="D1986" s="211">
        <v>210276541</v>
      </c>
      <c r="E1986" s="211">
        <v>1060</v>
      </c>
      <c r="F1986" s="211">
        <v>1274</v>
      </c>
      <c r="G1986" s="211">
        <v>1004</v>
      </c>
      <c r="I1986" s="211" t="s">
        <v>1159</v>
      </c>
      <c r="J1986" s="212" t="s">
        <v>841</v>
      </c>
      <c r="K1986" s="211" t="s">
        <v>353</v>
      </c>
      <c r="L1986" s="211" t="s">
        <v>2326</v>
      </c>
      <c r="AD1986" s="213"/>
    </row>
    <row r="1987" spans="1:30" s="211" customFormat="1" x14ac:dyDescent="0.25">
      <c r="A1987" s="211" t="s">
        <v>161</v>
      </c>
      <c r="B1987" s="211">
        <v>243</v>
      </c>
      <c r="C1987" s="211" t="s">
        <v>326</v>
      </c>
      <c r="D1987" s="211">
        <v>210276610</v>
      </c>
      <c r="E1987" s="211">
        <v>1060</v>
      </c>
      <c r="F1987" s="211">
        <v>1274</v>
      </c>
      <c r="G1987" s="211">
        <v>1004</v>
      </c>
      <c r="I1987" s="211" t="s">
        <v>4433</v>
      </c>
      <c r="J1987" s="212" t="s">
        <v>841</v>
      </c>
      <c r="K1987" s="211" t="s">
        <v>353</v>
      </c>
      <c r="L1987" s="211" t="s">
        <v>4447</v>
      </c>
      <c r="AD1987" s="213"/>
    </row>
    <row r="1988" spans="1:30" s="211" customFormat="1" x14ac:dyDescent="0.25">
      <c r="A1988" s="211" t="s">
        <v>161</v>
      </c>
      <c r="B1988" s="211">
        <v>243</v>
      </c>
      <c r="C1988" s="211" t="s">
        <v>326</v>
      </c>
      <c r="D1988" s="211">
        <v>210295781</v>
      </c>
      <c r="E1988" s="211">
        <v>1060</v>
      </c>
      <c r="F1988" s="211">
        <v>1220</v>
      </c>
      <c r="G1988" s="211">
        <v>1004</v>
      </c>
      <c r="I1988" s="211" t="s">
        <v>1160</v>
      </c>
      <c r="J1988" s="212" t="s">
        <v>841</v>
      </c>
      <c r="K1988" s="211" t="s">
        <v>353</v>
      </c>
      <c r="L1988" s="211" t="s">
        <v>2327</v>
      </c>
      <c r="AD1988" s="213"/>
    </row>
    <row r="1989" spans="1:30" s="211" customFormat="1" x14ac:dyDescent="0.25">
      <c r="A1989" s="211" t="s">
        <v>161</v>
      </c>
      <c r="B1989" s="211">
        <v>244</v>
      </c>
      <c r="C1989" s="211" t="s">
        <v>327</v>
      </c>
      <c r="D1989" s="211">
        <v>191953063</v>
      </c>
      <c r="E1989" s="211">
        <v>1080</v>
      </c>
      <c r="F1989" s="211">
        <v>1274</v>
      </c>
      <c r="G1989" s="211">
        <v>1004</v>
      </c>
      <c r="I1989" s="211" t="s">
        <v>2999</v>
      </c>
      <c r="J1989" s="212" t="s">
        <v>841</v>
      </c>
      <c r="K1989" s="211" t="s">
        <v>353</v>
      </c>
      <c r="L1989" s="211" t="s">
        <v>3194</v>
      </c>
      <c r="AD1989" s="213"/>
    </row>
    <row r="1990" spans="1:30" s="211" customFormat="1" x14ac:dyDescent="0.25">
      <c r="A1990" s="211" t="s">
        <v>161</v>
      </c>
      <c r="B1990" s="211">
        <v>244</v>
      </c>
      <c r="C1990" s="211" t="s">
        <v>327</v>
      </c>
      <c r="D1990" s="211">
        <v>192012204</v>
      </c>
      <c r="E1990" s="211">
        <v>1060</v>
      </c>
      <c r="F1990" s="211">
        <v>1265</v>
      </c>
      <c r="G1990" s="211">
        <v>1004</v>
      </c>
      <c r="I1990" s="211" t="s">
        <v>4357</v>
      </c>
      <c r="J1990" s="212" t="s">
        <v>841</v>
      </c>
      <c r="K1990" s="211" t="s">
        <v>842</v>
      </c>
      <c r="L1990" s="211" t="s">
        <v>4367</v>
      </c>
      <c r="AD1990" s="213"/>
    </row>
    <row r="1991" spans="1:30" s="211" customFormat="1" x14ac:dyDescent="0.25">
      <c r="A1991" s="211" t="s">
        <v>161</v>
      </c>
      <c r="B1991" s="211">
        <v>244</v>
      </c>
      <c r="C1991" s="211" t="s">
        <v>327</v>
      </c>
      <c r="D1991" s="211">
        <v>210288772</v>
      </c>
      <c r="E1991" s="211">
        <v>1060</v>
      </c>
      <c r="F1991" s="211">
        <v>1274</v>
      </c>
      <c r="G1991" s="211">
        <v>1004</v>
      </c>
      <c r="I1991" s="211" t="s">
        <v>6604</v>
      </c>
      <c r="J1991" s="212" t="s">
        <v>841</v>
      </c>
      <c r="K1991" s="211" t="s">
        <v>353</v>
      </c>
      <c r="L1991" s="211" t="s">
        <v>6698</v>
      </c>
      <c r="AD1991" s="213"/>
    </row>
    <row r="1992" spans="1:30" s="211" customFormat="1" x14ac:dyDescent="0.25">
      <c r="A1992" s="211" t="s">
        <v>161</v>
      </c>
      <c r="B1992" s="211">
        <v>244</v>
      </c>
      <c r="C1992" s="211" t="s">
        <v>327</v>
      </c>
      <c r="D1992" s="211">
        <v>210288897</v>
      </c>
      <c r="E1992" s="211">
        <v>1080</v>
      </c>
      <c r="F1992" s="211">
        <v>1274</v>
      </c>
      <c r="G1992" s="211">
        <v>1004</v>
      </c>
      <c r="I1992" s="211" t="s">
        <v>3000</v>
      </c>
      <c r="J1992" s="212" t="s">
        <v>841</v>
      </c>
      <c r="K1992" s="211" t="s">
        <v>353</v>
      </c>
      <c r="L1992" s="211" t="s">
        <v>3195</v>
      </c>
      <c r="AD1992" s="213"/>
    </row>
    <row r="1993" spans="1:30" s="211" customFormat="1" x14ac:dyDescent="0.25">
      <c r="A1993" s="211" t="s">
        <v>161</v>
      </c>
      <c r="B1993" s="211">
        <v>245</v>
      </c>
      <c r="C1993" s="211" t="s">
        <v>328</v>
      </c>
      <c r="D1993" s="211">
        <v>119171</v>
      </c>
      <c r="E1993" s="211">
        <v>1020</v>
      </c>
      <c r="F1993" s="211">
        <v>1122</v>
      </c>
      <c r="G1993" s="211">
        <v>1004</v>
      </c>
      <c r="I1993" s="211" t="s">
        <v>4794</v>
      </c>
      <c r="J1993" s="212" t="s">
        <v>841</v>
      </c>
      <c r="K1993" s="211" t="s">
        <v>355</v>
      </c>
      <c r="L1993" s="211" t="s">
        <v>4803</v>
      </c>
      <c r="AD1993" s="213"/>
    </row>
    <row r="1994" spans="1:30" s="211" customFormat="1" x14ac:dyDescent="0.25">
      <c r="A1994" s="211" t="s">
        <v>161</v>
      </c>
      <c r="B1994" s="211">
        <v>245</v>
      </c>
      <c r="C1994" s="211" t="s">
        <v>328</v>
      </c>
      <c r="D1994" s="211">
        <v>119271</v>
      </c>
      <c r="E1994" s="211">
        <v>1030</v>
      </c>
      <c r="F1994" s="211">
        <v>1122</v>
      </c>
      <c r="G1994" s="211">
        <v>1004</v>
      </c>
      <c r="I1994" s="211" t="s">
        <v>4795</v>
      </c>
      <c r="J1994" s="212" t="s">
        <v>841</v>
      </c>
      <c r="K1994" s="211" t="s">
        <v>355</v>
      </c>
      <c r="L1994" s="211" t="s">
        <v>4804</v>
      </c>
      <c r="AD1994" s="213"/>
    </row>
    <row r="1995" spans="1:30" s="211" customFormat="1" x14ac:dyDescent="0.25">
      <c r="A1995" s="211" t="s">
        <v>161</v>
      </c>
      <c r="B1995" s="211">
        <v>245</v>
      </c>
      <c r="C1995" s="211" t="s">
        <v>328</v>
      </c>
      <c r="D1995" s="211">
        <v>119341</v>
      </c>
      <c r="E1995" s="211">
        <v>1020</v>
      </c>
      <c r="F1995" s="211">
        <v>1110</v>
      </c>
      <c r="G1995" s="211">
        <v>1004</v>
      </c>
      <c r="I1995" s="211" t="s">
        <v>4796</v>
      </c>
      <c r="J1995" s="212" t="s">
        <v>841</v>
      </c>
      <c r="K1995" s="211" t="s">
        <v>842</v>
      </c>
      <c r="L1995" s="211" t="s">
        <v>4811</v>
      </c>
      <c r="AD1995" s="213"/>
    </row>
    <row r="1996" spans="1:30" s="211" customFormat="1" x14ac:dyDescent="0.25">
      <c r="A1996" s="211" t="s">
        <v>161</v>
      </c>
      <c r="B1996" s="211">
        <v>245</v>
      </c>
      <c r="C1996" s="211" t="s">
        <v>328</v>
      </c>
      <c r="D1996" s="211">
        <v>119493</v>
      </c>
      <c r="E1996" s="211">
        <v>1020</v>
      </c>
      <c r="F1996" s="211">
        <v>1122</v>
      </c>
      <c r="G1996" s="211">
        <v>1004</v>
      </c>
      <c r="I1996" s="211" t="s">
        <v>6146</v>
      </c>
      <c r="J1996" s="212" t="s">
        <v>841</v>
      </c>
      <c r="K1996" s="211" t="s">
        <v>353</v>
      </c>
      <c r="L1996" s="211" t="s">
        <v>6170</v>
      </c>
      <c r="AD1996" s="213"/>
    </row>
    <row r="1997" spans="1:30" s="211" customFormat="1" x14ac:dyDescent="0.25">
      <c r="A1997" s="211" t="s">
        <v>161</v>
      </c>
      <c r="B1997" s="211">
        <v>245</v>
      </c>
      <c r="C1997" s="211" t="s">
        <v>328</v>
      </c>
      <c r="D1997" s="211">
        <v>119713</v>
      </c>
      <c r="E1997" s="211">
        <v>1020</v>
      </c>
      <c r="F1997" s="211">
        <v>1110</v>
      </c>
      <c r="G1997" s="211">
        <v>1004</v>
      </c>
      <c r="I1997" s="211" t="s">
        <v>5051</v>
      </c>
      <c r="J1997" s="212" t="s">
        <v>841</v>
      </c>
      <c r="K1997" s="211" t="s">
        <v>842</v>
      </c>
      <c r="L1997" s="211" t="s">
        <v>5818</v>
      </c>
      <c r="AD1997" s="213"/>
    </row>
    <row r="1998" spans="1:30" s="211" customFormat="1" x14ac:dyDescent="0.25">
      <c r="A1998" s="211" t="s">
        <v>161</v>
      </c>
      <c r="B1998" s="211">
        <v>245</v>
      </c>
      <c r="C1998" s="211" t="s">
        <v>328</v>
      </c>
      <c r="D1998" s="211">
        <v>191971633</v>
      </c>
      <c r="E1998" s="211">
        <v>1080</v>
      </c>
      <c r="F1998" s="211">
        <v>1242</v>
      </c>
      <c r="G1998" s="211">
        <v>1003</v>
      </c>
      <c r="I1998" s="211" t="s">
        <v>4797</v>
      </c>
      <c r="J1998" s="212" t="s">
        <v>841</v>
      </c>
      <c r="K1998" s="211" t="s">
        <v>355</v>
      </c>
      <c r="L1998" s="211" t="s">
        <v>5506</v>
      </c>
      <c r="AD1998" s="213"/>
    </row>
    <row r="1999" spans="1:30" s="211" customFormat="1" x14ac:dyDescent="0.25">
      <c r="A1999" s="211" t="s">
        <v>161</v>
      </c>
      <c r="B1999" s="211">
        <v>245</v>
      </c>
      <c r="C1999" s="211" t="s">
        <v>328</v>
      </c>
      <c r="D1999" s="211">
        <v>210206127</v>
      </c>
      <c r="E1999" s="211">
        <v>1080</v>
      </c>
      <c r="G1999" s="211">
        <v>1004</v>
      </c>
      <c r="I1999" s="211" t="s">
        <v>5274</v>
      </c>
      <c r="J1999" s="212" t="s">
        <v>841</v>
      </c>
      <c r="K1999" s="211" t="s">
        <v>353</v>
      </c>
      <c r="L1999" s="211" t="s">
        <v>5292</v>
      </c>
      <c r="AD1999" s="213"/>
    </row>
    <row r="2000" spans="1:30" s="211" customFormat="1" x14ac:dyDescent="0.25">
      <c r="A2000" s="211" t="s">
        <v>161</v>
      </c>
      <c r="B2000" s="211">
        <v>245</v>
      </c>
      <c r="C2000" s="211" t="s">
        <v>328</v>
      </c>
      <c r="D2000" s="211">
        <v>210206195</v>
      </c>
      <c r="E2000" s="211">
        <v>1080</v>
      </c>
      <c r="F2000" s="211">
        <v>1242</v>
      </c>
      <c r="G2000" s="211">
        <v>1004</v>
      </c>
      <c r="I2000" s="211" t="s">
        <v>4798</v>
      </c>
      <c r="J2000" s="212" t="s">
        <v>841</v>
      </c>
      <c r="K2000" s="211" t="s">
        <v>353</v>
      </c>
      <c r="L2000" s="211" t="s">
        <v>4808</v>
      </c>
      <c r="AD2000" s="213"/>
    </row>
    <row r="2001" spans="1:30" s="211" customFormat="1" x14ac:dyDescent="0.25">
      <c r="A2001" s="211" t="s">
        <v>161</v>
      </c>
      <c r="B2001" s="211">
        <v>245</v>
      </c>
      <c r="C2001" s="211" t="s">
        <v>328</v>
      </c>
      <c r="D2001" s="211">
        <v>210296029</v>
      </c>
      <c r="E2001" s="211">
        <v>1020</v>
      </c>
      <c r="F2001" s="211">
        <v>1242</v>
      </c>
      <c r="G2001" s="211">
        <v>1003</v>
      </c>
      <c r="I2001" s="211" t="s">
        <v>5500</v>
      </c>
      <c r="J2001" s="212" t="s">
        <v>841</v>
      </c>
      <c r="K2001" s="211" t="s">
        <v>355</v>
      </c>
      <c r="L2001" s="211" t="s">
        <v>5507</v>
      </c>
      <c r="AD2001" s="213"/>
    </row>
    <row r="2002" spans="1:30" s="211" customFormat="1" x14ac:dyDescent="0.25">
      <c r="A2002" s="211" t="s">
        <v>161</v>
      </c>
      <c r="B2002" s="211">
        <v>246</v>
      </c>
      <c r="C2002" s="211" t="s">
        <v>329</v>
      </c>
      <c r="D2002" s="211">
        <v>119816</v>
      </c>
      <c r="E2002" s="211">
        <v>1020</v>
      </c>
      <c r="F2002" s="211">
        <v>1110</v>
      </c>
      <c r="G2002" s="211">
        <v>1004</v>
      </c>
      <c r="I2002" s="211" t="s">
        <v>3579</v>
      </c>
      <c r="J2002" s="212" t="s">
        <v>841</v>
      </c>
      <c r="K2002" s="211" t="s">
        <v>353</v>
      </c>
      <c r="L2002" s="211" t="s">
        <v>3687</v>
      </c>
      <c r="AD2002" s="213"/>
    </row>
    <row r="2003" spans="1:30" s="211" customFormat="1" x14ac:dyDescent="0.25">
      <c r="A2003" s="211" t="s">
        <v>161</v>
      </c>
      <c r="B2003" s="211">
        <v>246</v>
      </c>
      <c r="C2003" s="211" t="s">
        <v>329</v>
      </c>
      <c r="D2003" s="211">
        <v>119911</v>
      </c>
      <c r="E2003" s="211">
        <v>1020</v>
      </c>
      <c r="F2003" s="211">
        <v>1110</v>
      </c>
      <c r="G2003" s="211">
        <v>1004</v>
      </c>
      <c r="I2003" s="211" t="s">
        <v>2067</v>
      </c>
      <c r="J2003" s="212" t="s">
        <v>841</v>
      </c>
      <c r="K2003" s="211" t="s">
        <v>355</v>
      </c>
      <c r="L2003" s="211" t="s">
        <v>2127</v>
      </c>
      <c r="AD2003" s="213"/>
    </row>
    <row r="2004" spans="1:30" s="211" customFormat="1" x14ac:dyDescent="0.25">
      <c r="A2004" s="211" t="s">
        <v>161</v>
      </c>
      <c r="B2004" s="211">
        <v>246</v>
      </c>
      <c r="C2004" s="211" t="s">
        <v>329</v>
      </c>
      <c r="D2004" s="211">
        <v>210153311</v>
      </c>
      <c r="E2004" s="211">
        <v>1060</v>
      </c>
      <c r="F2004" s="211">
        <v>1271</v>
      </c>
      <c r="G2004" s="211">
        <v>1004</v>
      </c>
      <c r="I2004" s="211" t="s">
        <v>3580</v>
      </c>
      <c r="J2004" s="212" t="s">
        <v>841</v>
      </c>
      <c r="K2004" s="211" t="s">
        <v>842</v>
      </c>
      <c r="L2004" s="211" t="s">
        <v>3717</v>
      </c>
      <c r="AD2004" s="213"/>
    </row>
    <row r="2005" spans="1:30" s="211" customFormat="1" x14ac:dyDescent="0.25">
      <c r="A2005" s="211" t="s">
        <v>161</v>
      </c>
      <c r="B2005" s="211">
        <v>246</v>
      </c>
      <c r="C2005" s="211" t="s">
        <v>329</v>
      </c>
      <c r="D2005" s="211">
        <v>210261776</v>
      </c>
      <c r="E2005" s="211">
        <v>1060</v>
      </c>
      <c r="F2005" s="211">
        <v>1274</v>
      </c>
      <c r="G2005" s="211">
        <v>1004</v>
      </c>
      <c r="I2005" s="211" t="s">
        <v>3581</v>
      </c>
      <c r="J2005" s="212" t="s">
        <v>841</v>
      </c>
      <c r="K2005" s="211" t="s">
        <v>353</v>
      </c>
      <c r="L2005" s="211" t="s">
        <v>3688</v>
      </c>
      <c r="AD2005" s="213"/>
    </row>
    <row r="2006" spans="1:30" s="211" customFormat="1" x14ac:dyDescent="0.25">
      <c r="A2006" s="211" t="s">
        <v>161</v>
      </c>
      <c r="B2006" s="211">
        <v>247</v>
      </c>
      <c r="C2006" s="211" t="s">
        <v>330</v>
      </c>
      <c r="D2006" s="211">
        <v>120164</v>
      </c>
      <c r="E2006" s="211">
        <v>1060</v>
      </c>
      <c r="F2006" s="211">
        <v>1274</v>
      </c>
      <c r="G2006" s="211">
        <v>1004</v>
      </c>
      <c r="I2006" s="211" t="s">
        <v>5443</v>
      </c>
      <c r="J2006" s="212" t="s">
        <v>841</v>
      </c>
      <c r="K2006" s="211" t="s">
        <v>353</v>
      </c>
      <c r="L2006" s="211" t="s">
        <v>4997</v>
      </c>
      <c r="AD2006" s="213"/>
    </row>
    <row r="2007" spans="1:30" s="211" customFormat="1" x14ac:dyDescent="0.25">
      <c r="A2007" s="211" t="s">
        <v>161</v>
      </c>
      <c r="B2007" s="211">
        <v>247</v>
      </c>
      <c r="C2007" s="211" t="s">
        <v>330</v>
      </c>
      <c r="D2007" s="211">
        <v>120938</v>
      </c>
      <c r="E2007" s="211">
        <v>1020</v>
      </c>
      <c r="F2007" s="211">
        <v>1110</v>
      </c>
      <c r="G2007" s="211">
        <v>1004</v>
      </c>
      <c r="I2007" s="211" t="s">
        <v>5396</v>
      </c>
      <c r="J2007" s="212" t="s">
        <v>841</v>
      </c>
      <c r="K2007" s="211" t="s">
        <v>353</v>
      </c>
      <c r="L2007" s="211" t="s">
        <v>5423</v>
      </c>
      <c r="AD2007" s="213"/>
    </row>
    <row r="2008" spans="1:30" s="211" customFormat="1" x14ac:dyDescent="0.25">
      <c r="A2008" s="211" t="s">
        <v>161</v>
      </c>
      <c r="B2008" s="211">
        <v>247</v>
      </c>
      <c r="C2008" s="211" t="s">
        <v>330</v>
      </c>
      <c r="D2008" s="211">
        <v>2329837</v>
      </c>
      <c r="E2008" s="211">
        <v>1060</v>
      </c>
      <c r="F2008" s="211">
        <v>1263</v>
      </c>
      <c r="G2008" s="211">
        <v>1004</v>
      </c>
      <c r="I2008" s="211" t="s">
        <v>6264</v>
      </c>
      <c r="J2008" s="212" t="s">
        <v>841</v>
      </c>
      <c r="K2008" s="211" t="s">
        <v>353</v>
      </c>
      <c r="L2008" s="211" t="s">
        <v>6289</v>
      </c>
      <c r="AD2008" s="213"/>
    </row>
    <row r="2009" spans="1:30" s="211" customFormat="1" x14ac:dyDescent="0.25">
      <c r="A2009" s="211" t="s">
        <v>161</v>
      </c>
      <c r="B2009" s="211">
        <v>247</v>
      </c>
      <c r="C2009" s="211" t="s">
        <v>330</v>
      </c>
      <c r="D2009" s="211">
        <v>2329863</v>
      </c>
      <c r="E2009" s="211">
        <v>1060</v>
      </c>
      <c r="F2009" s="211">
        <v>1265</v>
      </c>
      <c r="G2009" s="211">
        <v>1004</v>
      </c>
      <c r="I2009" s="211" t="s">
        <v>6147</v>
      </c>
      <c r="J2009" s="212" t="s">
        <v>841</v>
      </c>
      <c r="K2009" s="211" t="s">
        <v>353</v>
      </c>
      <c r="L2009" s="211" t="s">
        <v>6171</v>
      </c>
      <c r="AD2009" s="213"/>
    </row>
    <row r="2010" spans="1:30" s="211" customFormat="1" x14ac:dyDescent="0.25">
      <c r="A2010" s="211" t="s">
        <v>161</v>
      </c>
      <c r="B2010" s="211">
        <v>247</v>
      </c>
      <c r="C2010" s="211" t="s">
        <v>330</v>
      </c>
      <c r="D2010" s="211">
        <v>191952053</v>
      </c>
      <c r="E2010" s="211">
        <v>1060</v>
      </c>
      <c r="F2010" s="211">
        <v>1274</v>
      </c>
      <c r="G2010" s="211">
        <v>1004</v>
      </c>
      <c r="I2010" s="211" t="s">
        <v>1161</v>
      </c>
      <c r="J2010" s="212" t="s">
        <v>841</v>
      </c>
      <c r="K2010" s="211" t="s">
        <v>842</v>
      </c>
      <c r="L2010" s="211" t="s">
        <v>2413</v>
      </c>
      <c r="AD2010" s="213"/>
    </row>
    <row r="2011" spans="1:30" s="211" customFormat="1" x14ac:dyDescent="0.25">
      <c r="A2011" s="211" t="s">
        <v>161</v>
      </c>
      <c r="B2011" s="211">
        <v>247</v>
      </c>
      <c r="C2011" s="211" t="s">
        <v>330</v>
      </c>
      <c r="D2011" s="211">
        <v>192026940</v>
      </c>
      <c r="E2011" s="211">
        <v>1080</v>
      </c>
      <c r="F2011" s="211">
        <v>1274</v>
      </c>
      <c r="G2011" s="211">
        <v>1004</v>
      </c>
      <c r="I2011" s="211" t="s">
        <v>5275</v>
      </c>
      <c r="J2011" s="212" t="s">
        <v>841</v>
      </c>
      <c r="K2011" s="211" t="s">
        <v>842</v>
      </c>
      <c r="L2011" s="211" t="s">
        <v>5297</v>
      </c>
      <c r="AD2011" s="213"/>
    </row>
    <row r="2012" spans="1:30" s="211" customFormat="1" x14ac:dyDescent="0.25">
      <c r="A2012" s="211" t="s">
        <v>161</v>
      </c>
      <c r="B2012" s="211">
        <v>247</v>
      </c>
      <c r="C2012" s="211" t="s">
        <v>330</v>
      </c>
      <c r="D2012" s="211">
        <v>210200682</v>
      </c>
      <c r="E2012" s="211">
        <v>1060</v>
      </c>
      <c r="F2012" s="211">
        <v>1263</v>
      </c>
      <c r="G2012" s="211">
        <v>1004</v>
      </c>
      <c r="I2012" s="211" t="s">
        <v>1162</v>
      </c>
      <c r="J2012" s="212" t="s">
        <v>841</v>
      </c>
      <c r="K2012" s="211" t="s">
        <v>353</v>
      </c>
      <c r="L2012" s="211" t="s">
        <v>2328</v>
      </c>
      <c r="AD2012" s="213"/>
    </row>
    <row r="2013" spans="1:30" s="211" customFormat="1" x14ac:dyDescent="0.25">
      <c r="A2013" s="211" t="s">
        <v>161</v>
      </c>
      <c r="B2013" s="211">
        <v>247</v>
      </c>
      <c r="C2013" s="211" t="s">
        <v>330</v>
      </c>
      <c r="D2013" s="211">
        <v>210210793</v>
      </c>
      <c r="E2013" s="211">
        <v>1060</v>
      </c>
      <c r="F2013" s="211">
        <v>1242</v>
      </c>
      <c r="G2013" s="211">
        <v>1004</v>
      </c>
      <c r="I2013" s="211" t="s">
        <v>4099</v>
      </c>
      <c r="J2013" s="212" t="s">
        <v>841</v>
      </c>
      <c r="K2013" s="211" t="s">
        <v>353</v>
      </c>
      <c r="L2013" s="211" t="s">
        <v>4105</v>
      </c>
      <c r="AD2013" s="213"/>
    </row>
    <row r="2014" spans="1:30" s="211" customFormat="1" x14ac:dyDescent="0.25">
      <c r="A2014" s="211" t="s">
        <v>161</v>
      </c>
      <c r="B2014" s="211">
        <v>247</v>
      </c>
      <c r="C2014" s="211" t="s">
        <v>330</v>
      </c>
      <c r="D2014" s="211">
        <v>210211347</v>
      </c>
      <c r="E2014" s="211">
        <v>1060</v>
      </c>
      <c r="F2014" s="211">
        <v>1274</v>
      </c>
      <c r="G2014" s="211">
        <v>1004</v>
      </c>
      <c r="I2014" s="211" t="s">
        <v>1163</v>
      </c>
      <c r="J2014" s="212" t="s">
        <v>841</v>
      </c>
      <c r="K2014" s="211" t="s">
        <v>353</v>
      </c>
      <c r="L2014" s="211" t="s">
        <v>2329</v>
      </c>
      <c r="AD2014" s="213"/>
    </row>
    <row r="2015" spans="1:30" s="211" customFormat="1" x14ac:dyDescent="0.25">
      <c r="A2015" s="211" t="s">
        <v>161</v>
      </c>
      <c r="B2015" s="211">
        <v>247</v>
      </c>
      <c r="C2015" s="211" t="s">
        <v>330</v>
      </c>
      <c r="D2015" s="211">
        <v>210211553</v>
      </c>
      <c r="E2015" s="211">
        <v>1060</v>
      </c>
      <c r="F2015" s="211">
        <v>1274</v>
      </c>
      <c r="G2015" s="211">
        <v>1004</v>
      </c>
      <c r="I2015" s="211" t="s">
        <v>4131</v>
      </c>
      <c r="J2015" s="212" t="s">
        <v>841</v>
      </c>
      <c r="K2015" s="211" t="s">
        <v>353</v>
      </c>
      <c r="L2015" s="211" t="s">
        <v>4144</v>
      </c>
      <c r="AD2015" s="213"/>
    </row>
    <row r="2016" spans="1:30" s="211" customFormat="1" x14ac:dyDescent="0.25">
      <c r="A2016" s="211" t="s">
        <v>161</v>
      </c>
      <c r="B2016" s="211">
        <v>247</v>
      </c>
      <c r="C2016" s="211" t="s">
        <v>330</v>
      </c>
      <c r="D2016" s="211">
        <v>210211813</v>
      </c>
      <c r="E2016" s="211">
        <v>1060</v>
      </c>
      <c r="F2016" s="211">
        <v>1274</v>
      </c>
      <c r="G2016" s="211">
        <v>1004</v>
      </c>
      <c r="I2016" s="211" t="s">
        <v>1164</v>
      </c>
      <c r="J2016" s="212" t="s">
        <v>841</v>
      </c>
      <c r="K2016" s="211" t="s">
        <v>353</v>
      </c>
      <c r="L2016" s="211" t="s">
        <v>2330</v>
      </c>
      <c r="AD2016" s="213"/>
    </row>
    <row r="2017" spans="1:30" s="211" customFormat="1" x14ac:dyDescent="0.25">
      <c r="A2017" s="211" t="s">
        <v>161</v>
      </c>
      <c r="B2017" s="211">
        <v>247</v>
      </c>
      <c r="C2017" s="211" t="s">
        <v>330</v>
      </c>
      <c r="D2017" s="211">
        <v>210211858</v>
      </c>
      <c r="E2017" s="211">
        <v>1060</v>
      </c>
      <c r="F2017" s="211">
        <v>1274</v>
      </c>
      <c r="G2017" s="211">
        <v>1004</v>
      </c>
      <c r="I2017" s="211" t="s">
        <v>3993</v>
      </c>
      <c r="J2017" s="212" t="s">
        <v>841</v>
      </c>
      <c r="K2017" s="211" t="s">
        <v>353</v>
      </c>
      <c r="L2017" s="211" t="s">
        <v>4007</v>
      </c>
      <c r="AD2017" s="213"/>
    </row>
    <row r="2018" spans="1:30" s="211" customFormat="1" x14ac:dyDescent="0.25">
      <c r="A2018" s="211" t="s">
        <v>161</v>
      </c>
      <c r="B2018" s="211">
        <v>247</v>
      </c>
      <c r="C2018" s="211" t="s">
        <v>330</v>
      </c>
      <c r="D2018" s="211">
        <v>210288990</v>
      </c>
      <c r="E2018" s="211">
        <v>1060</v>
      </c>
      <c r="F2018" s="211">
        <v>1274</v>
      </c>
      <c r="G2018" s="211">
        <v>1004</v>
      </c>
      <c r="I2018" s="211" t="s">
        <v>4100</v>
      </c>
      <c r="J2018" s="212" t="s">
        <v>841</v>
      </c>
      <c r="K2018" s="211" t="s">
        <v>353</v>
      </c>
      <c r="L2018" s="211" t="s">
        <v>4106</v>
      </c>
      <c r="AD2018" s="213"/>
    </row>
    <row r="2019" spans="1:30" s="211" customFormat="1" x14ac:dyDescent="0.25">
      <c r="A2019" s="211" t="s">
        <v>161</v>
      </c>
      <c r="B2019" s="211">
        <v>247</v>
      </c>
      <c r="C2019" s="211" t="s">
        <v>330</v>
      </c>
      <c r="D2019" s="211">
        <v>210288992</v>
      </c>
      <c r="E2019" s="211">
        <v>1060</v>
      </c>
      <c r="F2019" s="211">
        <v>1241</v>
      </c>
      <c r="G2019" s="211">
        <v>1004</v>
      </c>
      <c r="I2019" s="211" t="s">
        <v>1165</v>
      </c>
      <c r="J2019" s="212" t="s">
        <v>841</v>
      </c>
      <c r="K2019" s="211" t="s">
        <v>353</v>
      </c>
      <c r="L2019" s="211" t="s">
        <v>2331</v>
      </c>
      <c r="AD2019" s="213"/>
    </row>
    <row r="2020" spans="1:30" s="211" customFormat="1" x14ac:dyDescent="0.25">
      <c r="A2020" s="211" t="s">
        <v>161</v>
      </c>
      <c r="B2020" s="211">
        <v>247</v>
      </c>
      <c r="C2020" s="211" t="s">
        <v>330</v>
      </c>
      <c r="D2020" s="211">
        <v>210289028</v>
      </c>
      <c r="E2020" s="211">
        <v>1060</v>
      </c>
      <c r="F2020" s="211">
        <v>1274</v>
      </c>
      <c r="G2020" s="211">
        <v>1004</v>
      </c>
      <c r="I2020" s="211" t="s">
        <v>4985</v>
      </c>
      <c r="J2020" s="212" t="s">
        <v>841</v>
      </c>
      <c r="K2020" s="211" t="s">
        <v>353</v>
      </c>
      <c r="L2020" s="211" t="s">
        <v>4998</v>
      </c>
      <c r="AD2020" s="213"/>
    </row>
    <row r="2021" spans="1:30" s="211" customFormat="1" x14ac:dyDescent="0.25">
      <c r="A2021" s="211" t="s">
        <v>161</v>
      </c>
      <c r="B2021" s="211">
        <v>247</v>
      </c>
      <c r="C2021" s="211" t="s">
        <v>330</v>
      </c>
      <c r="D2021" s="211">
        <v>210289029</v>
      </c>
      <c r="E2021" s="211">
        <v>1060</v>
      </c>
      <c r="F2021" s="211">
        <v>1274</v>
      </c>
      <c r="G2021" s="211">
        <v>1004</v>
      </c>
      <c r="I2021" s="211" t="s">
        <v>1166</v>
      </c>
      <c r="J2021" s="212" t="s">
        <v>841</v>
      </c>
      <c r="K2021" s="211" t="s">
        <v>353</v>
      </c>
      <c r="L2021" s="211" t="s">
        <v>2332</v>
      </c>
      <c r="AD2021" s="213"/>
    </row>
    <row r="2022" spans="1:30" s="211" customFormat="1" x14ac:dyDescent="0.25">
      <c r="A2022" s="211" t="s">
        <v>161</v>
      </c>
      <c r="B2022" s="211">
        <v>247</v>
      </c>
      <c r="C2022" s="211" t="s">
        <v>330</v>
      </c>
      <c r="D2022" s="211">
        <v>210289149</v>
      </c>
      <c r="E2022" s="211">
        <v>1080</v>
      </c>
      <c r="F2022" s="211">
        <v>1274</v>
      </c>
      <c r="G2022" s="211">
        <v>1004</v>
      </c>
      <c r="I2022" s="211" t="s">
        <v>1167</v>
      </c>
      <c r="J2022" s="212" t="s">
        <v>841</v>
      </c>
      <c r="K2022" s="211" t="s">
        <v>353</v>
      </c>
      <c r="L2022" s="211" t="s">
        <v>2333</v>
      </c>
      <c r="AD2022" s="213"/>
    </row>
    <row r="2023" spans="1:30" s="211" customFormat="1" x14ac:dyDescent="0.25">
      <c r="A2023" s="211" t="s">
        <v>161</v>
      </c>
      <c r="B2023" s="211">
        <v>248</v>
      </c>
      <c r="C2023" s="211" t="s">
        <v>331</v>
      </c>
      <c r="D2023" s="211">
        <v>121634</v>
      </c>
      <c r="E2023" s="211">
        <v>1020</v>
      </c>
      <c r="F2023" s="211">
        <v>1110</v>
      </c>
      <c r="G2023" s="211">
        <v>1004</v>
      </c>
      <c r="I2023" s="211" t="s">
        <v>5142</v>
      </c>
      <c r="J2023" s="212" t="s">
        <v>841</v>
      </c>
      <c r="K2023" s="211" t="s">
        <v>353</v>
      </c>
      <c r="L2023" s="211" t="s">
        <v>5167</v>
      </c>
      <c r="AD2023" s="213"/>
    </row>
    <row r="2024" spans="1:30" s="211" customFormat="1" x14ac:dyDescent="0.25">
      <c r="A2024" s="211" t="s">
        <v>161</v>
      </c>
      <c r="B2024" s="211">
        <v>248</v>
      </c>
      <c r="C2024" s="211" t="s">
        <v>331</v>
      </c>
      <c r="D2024" s="211">
        <v>122083</v>
      </c>
      <c r="E2024" s="211">
        <v>1020</v>
      </c>
      <c r="F2024" s="211">
        <v>1110</v>
      </c>
      <c r="G2024" s="211">
        <v>1004</v>
      </c>
      <c r="I2024" s="211" t="s">
        <v>5095</v>
      </c>
      <c r="J2024" s="212" t="s">
        <v>841</v>
      </c>
      <c r="K2024" s="211" t="s">
        <v>842</v>
      </c>
      <c r="L2024" s="211" t="s">
        <v>5114</v>
      </c>
      <c r="AD2024" s="213"/>
    </row>
    <row r="2025" spans="1:30" s="211" customFormat="1" x14ac:dyDescent="0.25">
      <c r="A2025" s="211" t="s">
        <v>161</v>
      </c>
      <c r="B2025" s="211">
        <v>248</v>
      </c>
      <c r="C2025" s="211" t="s">
        <v>331</v>
      </c>
      <c r="D2025" s="211">
        <v>192015197</v>
      </c>
      <c r="E2025" s="211">
        <v>1020</v>
      </c>
      <c r="F2025" s="211">
        <v>1110</v>
      </c>
      <c r="G2025" s="211">
        <v>1004</v>
      </c>
      <c r="I2025" s="211" t="s">
        <v>4434</v>
      </c>
      <c r="J2025" s="212" t="s">
        <v>841</v>
      </c>
      <c r="K2025" s="211" t="s">
        <v>353</v>
      </c>
      <c r="L2025" s="211" t="s">
        <v>4448</v>
      </c>
      <c r="AD2025" s="213"/>
    </row>
    <row r="2026" spans="1:30" s="211" customFormat="1" x14ac:dyDescent="0.25">
      <c r="A2026" s="211" t="s">
        <v>161</v>
      </c>
      <c r="B2026" s="211">
        <v>248</v>
      </c>
      <c r="C2026" s="211" t="s">
        <v>331</v>
      </c>
      <c r="D2026" s="211">
        <v>192016551</v>
      </c>
      <c r="E2026" s="211">
        <v>1020</v>
      </c>
      <c r="F2026" s="211">
        <v>1110</v>
      </c>
      <c r="G2026" s="211">
        <v>1004</v>
      </c>
      <c r="I2026" s="211" t="s">
        <v>4537</v>
      </c>
      <c r="J2026" s="212" t="s">
        <v>841</v>
      </c>
      <c r="K2026" s="211" t="s">
        <v>353</v>
      </c>
      <c r="L2026" s="211" t="s">
        <v>4541</v>
      </c>
      <c r="AD2026" s="213"/>
    </row>
    <row r="2027" spans="1:30" s="211" customFormat="1" x14ac:dyDescent="0.25">
      <c r="A2027" s="211" t="s">
        <v>161</v>
      </c>
      <c r="B2027" s="211">
        <v>248</v>
      </c>
      <c r="C2027" s="211" t="s">
        <v>331</v>
      </c>
      <c r="D2027" s="211">
        <v>192022822</v>
      </c>
      <c r="E2027" s="211">
        <v>1040</v>
      </c>
      <c r="F2027" s="211">
        <v>1130</v>
      </c>
      <c r="G2027" s="211">
        <v>1004</v>
      </c>
      <c r="I2027" s="211" t="s">
        <v>4898</v>
      </c>
      <c r="J2027" s="212" t="s">
        <v>841</v>
      </c>
      <c r="K2027" s="211" t="s">
        <v>842</v>
      </c>
      <c r="L2027" s="211" t="s">
        <v>4974</v>
      </c>
      <c r="AD2027" s="213"/>
    </row>
    <row r="2028" spans="1:30" s="211" customFormat="1" x14ac:dyDescent="0.25">
      <c r="A2028" s="211" t="s">
        <v>161</v>
      </c>
      <c r="B2028" s="211">
        <v>248</v>
      </c>
      <c r="C2028" s="211" t="s">
        <v>331</v>
      </c>
      <c r="D2028" s="211">
        <v>210206279</v>
      </c>
      <c r="E2028" s="211">
        <v>1060</v>
      </c>
      <c r="F2028" s="211">
        <v>1261</v>
      </c>
      <c r="G2028" s="211">
        <v>1004</v>
      </c>
      <c r="I2028" s="211" t="s">
        <v>6034</v>
      </c>
      <c r="J2028" s="212" t="s">
        <v>841</v>
      </c>
      <c r="K2028" s="211" t="s">
        <v>842</v>
      </c>
      <c r="L2028" s="211" t="s">
        <v>6131</v>
      </c>
      <c r="AD2028" s="213"/>
    </row>
    <row r="2029" spans="1:30" s="211" customFormat="1" x14ac:dyDescent="0.25">
      <c r="A2029" s="211" t="s">
        <v>161</v>
      </c>
      <c r="B2029" s="211">
        <v>248</v>
      </c>
      <c r="C2029" s="211" t="s">
        <v>331</v>
      </c>
      <c r="D2029" s="211">
        <v>210206415</v>
      </c>
      <c r="E2029" s="211">
        <v>1060</v>
      </c>
      <c r="F2029" s="211">
        <v>1274</v>
      </c>
      <c r="G2029" s="211">
        <v>1004</v>
      </c>
      <c r="I2029" s="211" t="s">
        <v>3001</v>
      </c>
      <c r="J2029" s="212" t="s">
        <v>841</v>
      </c>
      <c r="K2029" s="211" t="s">
        <v>353</v>
      </c>
      <c r="L2029" s="211" t="s">
        <v>3196</v>
      </c>
      <c r="AD2029" s="213"/>
    </row>
    <row r="2030" spans="1:30" s="211" customFormat="1" x14ac:dyDescent="0.25">
      <c r="A2030" s="211" t="s">
        <v>161</v>
      </c>
      <c r="B2030" s="211">
        <v>248</v>
      </c>
      <c r="C2030" s="211" t="s">
        <v>331</v>
      </c>
      <c r="D2030" s="211">
        <v>210215332</v>
      </c>
      <c r="E2030" s="211">
        <v>1060</v>
      </c>
      <c r="F2030" s="211">
        <v>1241</v>
      </c>
      <c r="G2030" s="211">
        <v>1004</v>
      </c>
      <c r="I2030" s="211" t="s">
        <v>3002</v>
      </c>
      <c r="J2030" s="212" t="s">
        <v>841</v>
      </c>
      <c r="K2030" s="211" t="s">
        <v>353</v>
      </c>
      <c r="L2030" s="211" t="s">
        <v>3197</v>
      </c>
      <c r="AD2030" s="213"/>
    </row>
    <row r="2031" spans="1:30" s="211" customFormat="1" x14ac:dyDescent="0.25">
      <c r="A2031" s="211" t="s">
        <v>161</v>
      </c>
      <c r="B2031" s="211">
        <v>248</v>
      </c>
      <c r="C2031" s="211" t="s">
        <v>331</v>
      </c>
      <c r="D2031" s="211">
        <v>210218633</v>
      </c>
      <c r="E2031" s="211">
        <v>1040</v>
      </c>
      <c r="F2031" s="211">
        <v>1130</v>
      </c>
      <c r="G2031" s="211">
        <v>1004</v>
      </c>
      <c r="I2031" s="211" t="s">
        <v>3003</v>
      </c>
      <c r="J2031" s="212" t="s">
        <v>841</v>
      </c>
      <c r="K2031" s="211" t="s">
        <v>842</v>
      </c>
      <c r="L2031" s="211" t="s">
        <v>3246</v>
      </c>
      <c r="AD2031" s="213"/>
    </row>
    <row r="2032" spans="1:30" s="211" customFormat="1" x14ac:dyDescent="0.25">
      <c r="A2032" s="211" t="s">
        <v>161</v>
      </c>
      <c r="B2032" s="211">
        <v>248</v>
      </c>
      <c r="C2032" s="211" t="s">
        <v>331</v>
      </c>
      <c r="D2032" s="211">
        <v>210289208</v>
      </c>
      <c r="E2032" s="211">
        <v>1060</v>
      </c>
      <c r="F2032" s="211">
        <v>1274</v>
      </c>
      <c r="G2032" s="211">
        <v>1004</v>
      </c>
      <c r="I2032" s="211" t="s">
        <v>3004</v>
      </c>
      <c r="J2032" s="212" t="s">
        <v>841</v>
      </c>
      <c r="K2032" s="211" t="s">
        <v>353</v>
      </c>
      <c r="L2032" s="211" t="s">
        <v>3198</v>
      </c>
      <c r="AD2032" s="213"/>
    </row>
    <row r="2033" spans="1:30" s="211" customFormat="1" x14ac:dyDescent="0.25">
      <c r="A2033" s="211" t="s">
        <v>161</v>
      </c>
      <c r="B2033" s="211">
        <v>248</v>
      </c>
      <c r="C2033" s="211" t="s">
        <v>331</v>
      </c>
      <c r="D2033" s="211">
        <v>210289253</v>
      </c>
      <c r="E2033" s="211">
        <v>1060</v>
      </c>
      <c r="F2033" s="211">
        <v>1274</v>
      </c>
      <c r="G2033" s="211">
        <v>1004</v>
      </c>
      <c r="I2033" s="211" t="s">
        <v>3005</v>
      </c>
      <c r="J2033" s="212" t="s">
        <v>841</v>
      </c>
      <c r="K2033" s="211" t="s">
        <v>842</v>
      </c>
      <c r="L2033" s="211" t="s">
        <v>3247</v>
      </c>
      <c r="AD2033" s="213"/>
    </row>
    <row r="2034" spans="1:30" s="211" customFormat="1" x14ac:dyDescent="0.25">
      <c r="A2034" s="211" t="s">
        <v>161</v>
      </c>
      <c r="B2034" s="211">
        <v>248</v>
      </c>
      <c r="C2034" s="211" t="s">
        <v>331</v>
      </c>
      <c r="D2034" s="211">
        <v>210289295</v>
      </c>
      <c r="E2034" s="211">
        <v>1060</v>
      </c>
      <c r="F2034" s="211">
        <v>1274</v>
      </c>
      <c r="G2034" s="211">
        <v>1004</v>
      </c>
      <c r="I2034" s="211" t="s">
        <v>3006</v>
      </c>
      <c r="J2034" s="212" t="s">
        <v>841</v>
      </c>
      <c r="K2034" s="211" t="s">
        <v>353</v>
      </c>
      <c r="L2034" s="211" t="s">
        <v>3199</v>
      </c>
      <c r="AD2034" s="213"/>
    </row>
    <row r="2035" spans="1:30" s="211" customFormat="1" x14ac:dyDescent="0.25">
      <c r="A2035" s="211" t="s">
        <v>161</v>
      </c>
      <c r="B2035" s="211">
        <v>248</v>
      </c>
      <c r="C2035" s="211" t="s">
        <v>331</v>
      </c>
      <c r="D2035" s="211">
        <v>210289306</v>
      </c>
      <c r="E2035" s="211">
        <v>1060</v>
      </c>
      <c r="F2035" s="211">
        <v>1274</v>
      </c>
      <c r="G2035" s="211">
        <v>1004</v>
      </c>
      <c r="I2035" s="211" t="s">
        <v>3007</v>
      </c>
      <c r="J2035" s="212" t="s">
        <v>841</v>
      </c>
      <c r="K2035" s="211" t="s">
        <v>353</v>
      </c>
      <c r="L2035" s="211" t="s">
        <v>3200</v>
      </c>
      <c r="AD2035" s="213"/>
    </row>
    <row r="2036" spans="1:30" s="211" customFormat="1" x14ac:dyDescent="0.25">
      <c r="A2036" s="211" t="s">
        <v>161</v>
      </c>
      <c r="B2036" s="211">
        <v>248</v>
      </c>
      <c r="C2036" s="211" t="s">
        <v>331</v>
      </c>
      <c r="D2036" s="211">
        <v>210298044</v>
      </c>
      <c r="E2036" s="211">
        <v>1060</v>
      </c>
      <c r="G2036" s="211">
        <v>1004</v>
      </c>
      <c r="I2036" s="211" t="s">
        <v>6095</v>
      </c>
      <c r="J2036" s="212" t="s">
        <v>841</v>
      </c>
      <c r="K2036" s="211" t="s">
        <v>842</v>
      </c>
      <c r="L2036" s="211" t="s">
        <v>6728</v>
      </c>
      <c r="AD2036" s="213"/>
    </row>
    <row r="2037" spans="1:30" s="211" customFormat="1" x14ac:dyDescent="0.25">
      <c r="A2037" s="211" t="s">
        <v>161</v>
      </c>
      <c r="B2037" s="211">
        <v>249</v>
      </c>
      <c r="C2037" s="211" t="s">
        <v>332</v>
      </c>
      <c r="D2037" s="211">
        <v>192046502</v>
      </c>
      <c r="E2037" s="211">
        <v>1080</v>
      </c>
      <c r="F2037" s="211">
        <v>1122</v>
      </c>
      <c r="G2037" s="211">
        <v>1004</v>
      </c>
      <c r="I2037" s="211" t="s">
        <v>1168</v>
      </c>
      <c r="J2037" s="212" t="s">
        <v>841</v>
      </c>
      <c r="K2037" s="211" t="s">
        <v>355</v>
      </c>
      <c r="L2037" s="211" t="s">
        <v>6159</v>
      </c>
      <c r="AD2037" s="213"/>
    </row>
    <row r="2038" spans="1:30" s="211" customFormat="1" x14ac:dyDescent="0.25">
      <c r="A2038" s="211" t="s">
        <v>161</v>
      </c>
      <c r="B2038" s="211">
        <v>249</v>
      </c>
      <c r="C2038" s="211" t="s">
        <v>332</v>
      </c>
      <c r="D2038" s="211">
        <v>210254307</v>
      </c>
      <c r="E2038" s="211">
        <v>1060</v>
      </c>
      <c r="F2038" s="211">
        <v>1274</v>
      </c>
      <c r="G2038" s="211">
        <v>1004</v>
      </c>
      <c r="I2038" s="211" t="s">
        <v>4223</v>
      </c>
      <c r="J2038" s="212" t="s">
        <v>841</v>
      </c>
      <c r="K2038" s="211" t="s">
        <v>842</v>
      </c>
      <c r="L2038" s="211" t="s">
        <v>4236</v>
      </c>
      <c r="AD2038" s="213"/>
    </row>
    <row r="2039" spans="1:30" s="211" customFormat="1" x14ac:dyDescent="0.25">
      <c r="A2039" s="211" t="s">
        <v>161</v>
      </c>
      <c r="B2039" s="211">
        <v>249</v>
      </c>
      <c r="C2039" s="211" t="s">
        <v>332</v>
      </c>
      <c r="D2039" s="211">
        <v>210295317</v>
      </c>
      <c r="E2039" s="211">
        <v>1020</v>
      </c>
      <c r="F2039" s="211">
        <v>1122</v>
      </c>
      <c r="G2039" s="211">
        <v>1004</v>
      </c>
      <c r="I2039" s="211" t="s">
        <v>1168</v>
      </c>
      <c r="J2039" s="212" t="s">
        <v>841</v>
      </c>
      <c r="K2039" s="211" t="s">
        <v>355</v>
      </c>
      <c r="L2039" s="211" t="s">
        <v>6160</v>
      </c>
      <c r="AD2039" s="213"/>
    </row>
    <row r="2040" spans="1:30" s="211" customFormat="1" x14ac:dyDescent="0.25">
      <c r="A2040" s="211" t="s">
        <v>161</v>
      </c>
      <c r="B2040" s="211">
        <v>249</v>
      </c>
      <c r="C2040" s="211" t="s">
        <v>332</v>
      </c>
      <c r="D2040" s="211">
        <v>210295317</v>
      </c>
      <c r="E2040" s="211">
        <v>1020</v>
      </c>
      <c r="F2040" s="211">
        <v>1122</v>
      </c>
      <c r="G2040" s="211">
        <v>1004</v>
      </c>
      <c r="I2040" s="211" t="s">
        <v>1168</v>
      </c>
      <c r="J2040" s="212" t="s">
        <v>841</v>
      </c>
      <c r="K2040" s="211" t="s">
        <v>5543</v>
      </c>
      <c r="L2040" s="211" t="s">
        <v>6160</v>
      </c>
      <c r="AD2040" s="213"/>
    </row>
    <row r="2041" spans="1:30" s="211" customFormat="1" x14ac:dyDescent="0.25">
      <c r="A2041" s="211" t="s">
        <v>161</v>
      </c>
      <c r="B2041" s="211">
        <v>249</v>
      </c>
      <c r="C2041" s="211" t="s">
        <v>332</v>
      </c>
      <c r="D2041" s="211">
        <v>210295318</v>
      </c>
      <c r="E2041" s="211">
        <v>1020</v>
      </c>
      <c r="F2041" s="211">
        <v>1122</v>
      </c>
      <c r="G2041" s="211">
        <v>1004</v>
      </c>
      <c r="I2041" s="211" t="s">
        <v>1168</v>
      </c>
      <c r="J2041" s="212" t="s">
        <v>841</v>
      </c>
      <c r="K2041" s="211" t="s">
        <v>355</v>
      </c>
      <c r="L2041" s="211" t="s">
        <v>6161</v>
      </c>
      <c r="AD2041" s="213"/>
    </row>
    <row r="2042" spans="1:30" s="211" customFormat="1" x14ac:dyDescent="0.25">
      <c r="A2042" s="211" t="s">
        <v>161</v>
      </c>
      <c r="B2042" s="211">
        <v>249</v>
      </c>
      <c r="C2042" s="211" t="s">
        <v>332</v>
      </c>
      <c r="D2042" s="211">
        <v>210295318</v>
      </c>
      <c r="E2042" s="211">
        <v>1020</v>
      </c>
      <c r="F2042" s="211">
        <v>1122</v>
      </c>
      <c r="G2042" s="211">
        <v>1004</v>
      </c>
      <c r="I2042" s="211" t="s">
        <v>1168</v>
      </c>
      <c r="J2042" s="212" t="s">
        <v>841</v>
      </c>
      <c r="K2042" s="211" t="s">
        <v>5543</v>
      </c>
      <c r="L2042" s="211" t="s">
        <v>6161</v>
      </c>
      <c r="AD2042" s="213"/>
    </row>
    <row r="2043" spans="1:30" s="211" customFormat="1" x14ac:dyDescent="0.25">
      <c r="A2043" s="211" t="s">
        <v>161</v>
      </c>
      <c r="B2043" s="211">
        <v>250</v>
      </c>
      <c r="C2043" s="211" t="s">
        <v>333</v>
      </c>
      <c r="D2043" s="211">
        <v>122928</v>
      </c>
      <c r="E2043" s="211">
        <v>1020</v>
      </c>
      <c r="F2043" s="211">
        <v>1121</v>
      </c>
      <c r="G2043" s="211">
        <v>1004</v>
      </c>
      <c r="I2043" s="211" t="s">
        <v>5052</v>
      </c>
      <c r="J2043" s="212" t="s">
        <v>841</v>
      </c>
      <c r="K2043" s="211" t="s">
        <v>355</v>
      </c>
      <c r="L2043" s="211" t="s">
        <v>5105</v>
      </c>
      <c r="AD2043" s="213"/>
    </row>
    <row r="2044" spans="1:30" s="211" customFormat="1" x14ac:dyDescent="0.25">
      <c r="A2044" s="211" t="s">
        <v>161</v>
      </c>
      <c r="B2044" s="211">
        <v>250</v>
      </c>
      <c r="C2044" s="211" t="s">
        <v>333</v>
      </c>
      <c r="D2044" s="211">
        <v>192024909</v>
      </c>
      <c r="E2044" s="211">
        <v>1020</v>
      </c>
      <c r="F2044" s="211">
        <v>1121</v>
      </c>
      <c r="G2044" s="211">
        <v>1003</v>
      </c>
      <c r="I2044" s="211" t="s">
        <v>6096</v>
      </c>
      <c r="J2044" s="212" t="s">
        <v>841</v>
      </c>
      <c r="K2044" s="211" t="s">
        <v>355</v>
      </c>
      <c r="L2044" s="211" t="s">
        <v>6115</v>
      </c>
      <c r="AD2044" s="213"/>
    </row>
    <row r="2045" spans="1:30" s="211" customFormat="1" x14ac:dyDescent="0.25">
      <c r="A2045" s="211" t="s">
        <v>161</v>
      </c>
      <c r="B2045" s="211">
        <v>250</v>
      </c>
      <c r="C2045" s="211" t="s">
        <v>333</v>
      </c>
      <c r="D2045" s="211">
        <v>210205249</v>
      </c>
      <c r="E2045" s="211">
        <v>1080</v>
      </c>
      <c r="F2045" s="211">
        <v>1241</v>
      </c>
      <c r="G2045" s="211">
        <v>1004</v>
      </c>
      <c r="I2045" s="211" t="s">
        <v>1169</v>
      </c>
      <c r="J2045" s="212" t="s">
        <v>841</v>
      </c>
      <c r="K2045" s="211" t="s">
        <v>353</v>
      </c>
      <c r="L2045" s="211" t="s">
        <v>2334</v>
      </c>
      <c r="AD2045" s="213"/>
    </row>
    <row r="2046" spans="1:30" s="211" customFormat="1" x14ac:dyDescent="0.25">
      <c r="A2046" s="211" t="s">
        <v>161</v>
      </c>
      <c r="B2046" s="211">
        <v>250</v>
      </c>
      <c r="C2046" s="211" t="s">
        <v>333</v>
      </c>
      <c r="D2046" s="211">
        <v>210205250</v>
      </c>
      <c r="E2046" s="211">
        <v>1080</v>
      </c>
      <c r="F2046" s="211">
        <v>1241</v>
      </c>
      <c r="G2046" s="211">
        <v>1004</v>
      </c>
      <c r="I2046" s="211" t="s">
        <v>1170</v>
      </c>
      <c r="J2046" s="212" t="s">
        <v>841</v>
      </c>
      <c r="K2046" s="211" t="s">
        <v>353</v>
      </c>
      <c r="L2046" s="211" t="s">
        <v>2335</v>
      </c>
      <c r="AD2046" s="213"/>
    </row>
    <row r="2047" spans="1:30" s="211" customFormat="1" x14ac:dyDescent="0.25">
      <c r="A2047" s="211" t="s">
        <v>161</v>
      </c>
      <c r="B2047" s="211">
        <v>250</v>
      </c>
      <c r="C2047" s="211" t="s">
        <v>333</v>
      </c>
      <c r="D2047" s="211">
        <v>210289592</v>
      </c>
      <c r="E2047" s="211">
        <v>1060</v>
      </c>
      <c r="F2047" s="211">
        <v>1274</v>
      </c>
      <c r="G2047" s="211">
        <v>1004</v>
      </c>
      <c r="I2047" s="211" t="s">
        <v>2745</v>
      </c>
      <c r="J2047" s="212" t="s">
        <v>841</v>
      </c>
      <c r="K2047" s="211" t="s">
        <v>353</v>
      </c>
      <c r="L2047" s="211" t="s">
        <v>2751</v>
      </c>
      <c r="AD2047" s="213"/>
    </row>
    <row r="2048" spans="1:30" s="211" customFormat="1" x14ac:dyDescent="0.25">
      <c r="A2048" s="211" t="s">
        <v>161</v>
      </c>
      <c r="B2048" s="211">
        <v>250</v>
      </c>
      <c r="C2048" s="211" t="s">
        <v>333</v>
      </c>
      <c r="D2048" s="211">
        <v>210289618</v>
      </c>
      <c r="E2048" s="211">
        <v>1060</v>
      </c>
      <c r="F2048" s="211">
        <v>1274</v>
      </c>
      <c r="G2048" s="211">
        <v>1004</v>
      </c>
      <c r="I2048" s="211" t="s">
        <v>2435</v>
      </c>
      <c r="J2048" s="212" t="s">
        <v>841</v>
      </c>
      <c r="K2048" s="211" t="s">
        <v>842</v>
      </c>
      <c r="L2048" s="211" t="s">
        <v>2439</v>
      </c>
      <c r="AD2048" s="213"/>
    </row>
    <row r="2049" spans="1:30" s="211" customFormat="1" x14ac:dyDescent="0.25">
      <c r="A2049" s="211" t="s">
        <v>161</v>
      </c>
      <c r="B2049" s="211">
        <v>251</v>
      </c>
      <c r="C2049" s="211" t="s">
        <v>334</v>
      </c>
      <c r="D2049" s="211">
        <v>123979</v>
      </c>
      <c r="E2049" s="211">
        <v>1020</v>
      </c>
      <c r="F2049" s="211">
        <v>1110</v>
      </c>
      <c r="G2049" s="211">
        <v>1004</v>
      </c>
      <c r="I2049" s="211" t="s">
        <v>3939</v>
      </c>
      <c r="J2049" s="212" t="s">
        <v>841</v>
      </c>
      <c r="K2049" s="211" t="s">
        <v>842</v>
      </c>
      <c r="L2049" s="211" t="s">
        <v>3945</v>
      </c>
      <c r="AD2049" s="213"/>
    </row>
    <row r="2050" spans="1:30" s="211" customFormat="1" x14ac:dyDescent="0.25">
      <c r="A2050" s="211" t="s">
        <v>161</v>
      </c>
      <c r="B2050" s="211">
        <v>251</v>
      </c>
      <c r="C2050" s="211" t="s">
        <v>334</v>
      </c>
      <c r="D2050" s="211">
        <v>210206683</v>
      </c>
      <c r="E2050" s="211">
        <v>1060</v>
      </c>
      <c r="F2050" s="211">
        <v>1242</v>
      </c>
      <c r="G2050" s="211">
        <v>1004</v>
      </c>
      <c r="I2050" s="211" t="s">
        <v>1171</v>
      </c>
      <c r="J2050" s="212" t="s">
        <v>841</v>
      </c>
      <c r="K2050" s="211" t="s">
        <v>353</v>
      </c>
      <c r="L2050" s="211" t="s">
        <v>2336</v>
      </c>
      <c r="AD2050" s="213"/>
    </row>
    <row r="2051" spans="1:30" s="211" customFormat="1" x14ac:dyDescent="0.25">
      <c r="A2051" s="211" t="s">
        <v>161</v>
      </c>
      <c r="B2051" s="211">
        <v>251</v>
      </c>
      <c r="C2051" s="211" t="s">
        <v>334</v>
      </c>
      <c r="D2051" s="211">
        <v>210208616</v>
      </c>
      <c r="E2051" s="211">
        <v>1060</v>
      </c>
      <c r="F2051" s="211">
        <v>1274</v>
      </c>
      <c r="G2051" s="211">
        <v>1004</v>
      </c>
      <c r="I2051" s="211" t="s">
        <v>2048</v>
      </c>
      <c r="J2051" s="212" t="s">
        <v>841</v>
      </c>
      <c r="K2051" s="211" t="s">
        <v>353</v>
      </c>
      <c r="L2051" s="211" t="s">
        <v>2337</v>
      </c>
      <c r="AD2051" s="213"/>
    </row>
    <row r="2052" spans="1:30" s="211" customFormat="1" x14ac:dyDescent="0.25">
      <c r="A2052" s="211" t="s">
        <v>161</v>
      </c>
      <c r="B2052" s="211">
        <v>251</v>
      </c>
      <c r="C2052" s="211" t="s">
        <v>334</v>
      </c>
      <c r="D2052" s="211">
        <v>210208771</v>
      </c>
      <c r="E2052" s="211">
        <v>1060</v>
      </c>
      <c r="F2052" s="211">
        <v>1274</v>
      </c>
      <c r="G2052" s="211">
        <v>1004</v>
      </c>
      <c r="I2052" s="211" t="s">
        <v>1172</v>
      </c>
      <c r="J2052" s="212" t="s">
        <v>841</v>
      </c>
      <c r="K2052" s="211" t="s">
        <v>353</v>
      </c>
      <c r="L2052" s="211" t="s">
        <v>2338</v>
      </c>
      <c r="AD2052" s="213"/>
    </row>
    <row r="2053" spans="1:30" s="211" customFormat="1" x14ac:dyDescent="0.25">
      <c r="A2053" s="211" t="s">
        <v>161</v>
      </c>
      <c r="B2053" s="211">
        <v>251</v>
      </c>
      <c r="C2053" s="211" t="s">
        <v>334</v>
      </c>
      <c r="D2053" s="211">
        <v>210261697</v>
      </c>
      <c r="E2053" s="211">
        <v>1060</v>
      </c>
      <c r="F2053" s="211">
        <v>1274</v>
      </c>
      <c r="G2053" s="211">
        <v>1004</v>
      </c>
      <c r="I2053" s="211" t="s">
        <v>4308</v>
      </c>
      <c r="J2053" s="212" t="s">
        <v>841</v>
      </c>
      <c r="K2053" s="211" t="s">
        <v>353</v>
      </c>
      <c r="L2053" s="211" t="s">
        <v>4329</v>
      </c>
      <c r="AD2053" s="213"/>
    </row>
    <row r="2054" spans="1:30" s="211" customFormat="1" x14ac:dyDescent="0.25">
      <c r="A2054" s="211" t="s">
        <v>161</v>
      </c>
      <c r="B2054" s="211">
        <v>261</v>
      </c>
      <c r="C2054" s="211" t="s">
        <v>160</v>
      </c>
      <c r="D2054" s="211">
        <v>150849</v>
      </c>
      <c r="E2054" s="211">
        <v>1030</v>
      </c>
      <c r="F2054" s="211">
        <v>1122</v>
      </c>
      <c r="G2054" s="211">
        <v>1004</v>
      </c>
      <c r="I2054" s="211" t="s">
        <v>6893</v>
      </c>
      <c r="J2054" s="212" t="s">
        <v>841</v>
      </c>
      <c r="K2054" s="211" t="s">
        <v>842</v>
      </c>
      <c r="L2054" s="211" t="s">
        <v>6952</v>
      </c>
      <c r="AD2054" s="213"/>
    </row>
    <row r="2055" spans="1:30" s="211" customFormat="1" x14ac:dyDescent="0.25">
      <c r="A2055" s="211" t="s">
        <v>161</v>
      </c>
      <c r="B2055" s="211">
        <v>261</v>
      </c>
      <c r="C2055" s="211" t="s">
        <v>160</v>
      </c>
      <c r="D2055" s="211">
        <v>302067740</v>
      </c>
      <c r="E2055" s="211">
        <v>1060</v>
      </c>
      <c r="F2055" s="211">
        <v>1274</v>
      </c>
      <c r="G2055" s="211">
        <v>1004</v>
      </c>
      <c r="I2055" s="211" t="s">
        <v>6894</v>
      </c>
      <c r="J2055" s="212" t="s">
        <v>841</v>
      </c>
      <c r="K2055" s="211" t="s">
        <v>353</v>
      </c>
      <c r="L2055" s="211" t="s">
        <v>6942</v>
      </c>
      <c r="AD2055" s="213"/>
    </row>
    <row r="2056" spans="1:30" s="211" customFormat="1" x14ac:dyDescent="0.25">
      <c r="A2056" s="211" t="s">
        <v>161</v>
      </c>
      <c r="B2056" s="211">
        <v>261</v>
      </c>
      <c r="C2056" s="211" t="s">
        <v>160</v>
      </c>
      <c r="D2056" s="211">
        <v>302067758</v>
      </c>
      <c r="E2056" s="211">
        <v>1080</v>
      </c>
      <c r="F2056" s="211">
        <v>1274</v>
      </c>
      <c r="G2056" s="211">
        <v>1004</v>
      </c>
      <c r="I2056" s="211" t="s">
        <v>6895</v>
      </c>
      <c r="J2056" s="212" t="s">
        <v>841</v>
      </c>
      <c r="K2056" s="211" t="s">
        <v>353</v>
      </c>
      <c r="L2056" s="211" t="s">
        <v>6943</v>
      </c>
      <c r="AD2056" s="213"/>
    </row>
    <row r="2057" spans="1:30" s="211" customFormat="1" x14ac:dyDescent="0.25">
      <c r="A2057" s="211" t="s">
        <v>161</v>
      </c>
      <c r="B2057" s="211">
        <v>291</v>
      </c>
      <c r="C2057" s="211" t="s">
        <v>205</v>
      </c>
      <c r="D2057" s="211">
        <v>7684</v>
      </c>
      <c r="E2057" s="211">
        <v>1030</v>
      </c>
      <c r="F2057" s="211">
        <v>1121</v>
      </c>
      <c r="G2057" s="211">
        <v>1004</v>
      </c>
      <c r="I2057" s="211" t="s">
        <v>5746</v>
      </c>
      <c r="J2057" s="212" t="s">
        <v>841</v>
      </c>
      <c r="K2057" s="211" t="s">
        <v>353</v>
      </c>
      <c r="L2057" s="211" t="s">
        <v>5775</v>
      </c>
      <c r="AD2057" s="213"/>
    </row>
    <row r="2058" spans="1:30" s="211" customFormat="1" x14ac:dyDescent="0.25">
      <c r="A2058" s="211" t="s">
        <v>161</v>
      </c>
      <c r="B2058" s="211">
        <v>291</v>
      </c>
      <c r="C2058" s="211" t="s">
        <v>205</v>
      </c>
      <c r="D2058" s="211">
        <v>191958379</v>
      </c>
      <c r="E2058" s="211">
        <v>1060</v>
      </c>
      <c r="F2058" s="211">
        <v>1242</v>
      </c>
      <c r="G2058" s="211">
        <v>1004</v>
      </c>
      <c r="I2058" s="211" t="s">
        <v>5215</v>
      </c>
      <c r="J2058" s="212" t="s">
        <v>841</v>
      </c>
      <c r="K2058" s="211" t="s">
        <v>353</v>
      </c>
      <c r="L2058" s="211" t="s">
        <v>5237</v>
      </c>
      <c r="AD2058" s="213"/>
    </row>
    <row r="2059" spans="1:30" s="211" customFormat="1" x14ac:dyDescent="0.25">
      <c r="A2059" s="211" t="s">
        <v>161</v>
      </c>
      <c r="B2059" s="211">
        <v>291</v>
      </c>
      <c r="C2059" s="211" t="s">
        <v>205</v>
      </c>
      <c r="D2059" s="211">
        <v>191982050</v>
      </c>
      <c r="E2059" s="211">
        <v>1060</v>
      </c>
      <c r="F2059" s="211">
        <v>1242</v>
      </c>
      <c r="G2059" s="211">
        <v>1004</v>
      </c>
      <c r="I2059" s="211" t="s">
        <v>3866</v>
      </c>
      <c r="J2059" s="212" t="s">
        <v>841</v>
      </c>
      <c r="K2059" s="211" t="s">
        <v>842</v>
      </c>
      <c r="L2059" s="211" t="s">
        <v>3894</v>
      </c>
      <c r="AD2059" s="213"/>
    </row>
    <row r="2060" spans="1:30" s="211" customFormat="1" x14ac:dyDescent="0.25">
      <c r="A2060" s="211" t="s">
        <v>161</v>
      </c>
      <c r="B2060" s="211">
        <v>291</v>
      </c>
      <c r="C2060" s="211" t="s">
        <v>205</v>
      </c>
      <c r="D2060" s="211">
        <v>191982052</v>
      </c>
      <c r="E2060" s="211">
        <v>1060</v>
      </c>
      <c r="F2060" s="211">
        <v>1274</v>
      </c>
      <c r="G2060" s="211">
        <v>1004</v>
      </c>
      <c r="I2060" s="211" t="s">
        <v>3867</v>
      </c>
      <c r="J2060" s="212" t="s">
        <v>841</v>
      </c>
      <c r="K2060" s="211" t="s">
        <v>842</v>
      </c>
      <c r="L2060" s="211" t="s">
        <v>3895</v>
      </c>
      <c r="AD2060" s="213"/>
    </row>
    <row r="2061" spans="1:30" s="211" customFormat="1" x14ac:dyDescent="0.25">
      <c r="A2061" s="211" t="s">
        <v>161</v>
      </c>
      <c r="B2061" s="211">
        <v>291</v>
      </c>
      <c r="C2061" s="211" t="s">
        <v>205</v>
      </c>
      <c r="D2061" s="211">
        <v>210217152</v>
      </c>
      <c r="E2061" s="211">
        <v>1020</v>
      </c>
      <c r="F2061" s="211">
        <v>1110</v>
      </c>
      <c r="G2061" s="211">
        <v>1003</v>
      </c>
      <c r="I2061" s="211" t="s">
        <v>3950</v>
      </c>
      <c r="J2061" s="212" t="s">
        <v>841</v>
      </c>
      <c r="K2061" s="211" t="s">
        <v>353</v>
      </c>
      <c r="L2061" s="211" t="s">
        <v>3969</v>
      </c>
      <c r="AD2061" s="213"/>
    </row>
    <row r="2062" spans="1:30" s="211" customFormat="1" x14ac:dyDescent="0.25">
      <c r="A2062" s="211" t="s">
        <v>161</v>
      </c>
      <c r="B2062" s="211">
        <v>291</v>
      </c>
      <c r="C2062" s="211" t="s">
        <v>205</v>
      </c>
      <c r="D2062" s="211">
        <v>210223835</v>
      </c>
      <c r="E2062" s="211">
        <v>1060</v>
      </c>
      <c r="F2062" s="211">
        <v>1274</v>
      </c>
      <c r="G2062" s="211">
        <v>1004</v>
      </c>
      <c r="I2062" s="211" t="s">
        <v>5747</v>
      </c>
      <c r="J2062" s="212" t="s">
        <v>841</v>
      </c>
      <c r="K2062" s="211" t="s">
        <v>353</v>
      </c>
      <c r="L2062" s="211" t="s">
        <v>5776</v>
      </c>
      <c r="AD2062" s="213"/>
    </row>
    <row r="2063" spans="1:30" s="211" customFormat="1" x14ac:dyDescent="0.25">
      <c r="A2063" s="211" t="s">
        <v>161</v>
      </c>
      <c r="B2063" s="211">
        <v>291</v>
      </c>
      <c r="C2063" s="211" t="s">
        <v>205</v>
      </c>
      <c r="D2063" s="211">
        <v>210223845</v>
      </c>
      <c r="E2063" s="211">
        <v>1060</v>
      </c>
      <c r="F2063" s="211">
        <v>1274</v>
      </c>
      <c r="G2063" s="211">
        <v>1004</v>
      </c>
      <c r="I2063" s="211" t="s">
        <v>5748</v>
      </c>
      <c r="J2063" s="212" t="s">
        <v>841</v>
      </c>
      <c r="K2063" s="211" t="s">
        <v>353</v>
      </c>
      <c r="L2063" s="211" t="s">
        <v>5777</v>
      </c>
      <c r="AD2063" s="213"/>
    </row>
    <row r="2064" spans="1:30" s="211" customFormat="1" x14ac:dyDescent="0.25">
      <c r="A2064" s="211" t="s">
        <v>161</v>
      </c>
      <c r="B2064" s="211">
        <v>291</v>
      </c>
      <c r="C2064" s="211" t="s">
        <v>205</v>
      </c>
      <c r="D2064" s="211">
        <v>210223853</v>
      </c>
      <c r="E2064" s="211">
        <v>1060</v>
      </c>
      <c r="F2064" s="211">
        <v>1274</v>
      </c>
      <c r="G2064" s="211">
        <v>1004</v>
      </c>
      <c r="I2064" s="211" t="s">
        <v>5749</v>
      </c>
      <c r="J2064" s="212" t="s">
        <v>841</v>
      </c>
      <c r="K2064" s="211" t="s">
        <v>353</v>
      </c>
      <c r="L2064" s="211" t="s">
        <v>5778</v>
      </c>
      <c r="AD2064" s="213"/>
    </row>
    <row r="2065" spans="1:30" s="211" customFormat="1" x14ac:dyDescent="0.25">
      <c r="A2065" s="211" t="s">
        <v>161</v>
      </c>
      <c r="B2065" s="211">
        <v>291</v>
      </c>
      <c r="C2065" s="211" t="s">
        <v>205</v>
      </c>
      <c r="D2065" s="211">
        <v>210223880</v>
      </c>
      <c r="E2065" s="211">
        <v>1060</v>
      </c>
      <c r="F2065" s="211">
        <v>1274</v>
      </c>
      <c r="G2065" s="211">
        <v>1004</v>
      </c>
      <c r="I2065" s="211" t="s">
        <v>5750</v>
      </c>
      <c r="J2065" s="212" t="s">
        <v>841</v>
      </c>
      <c r="K2065" s="211" t="s">
        <v>353</v>
      </c>
      <c r="L2065" s="211" t="s">
        <v>5779</v>
      </c>
      <c r="AD2065" s="213"/>
    </row>
    <row r="2066" spans="1:30" s="211" customFormat="1" x14ac:dyDescent="0.25">
      <c r="A2066" s="211" t="s">
        <v>161</v>
      </c>
      <c r="B2066" s="211">
        <v>291</v>
      </c>
      <c r="C2066" s="211" t="s">
        <v>205</v>
      </c>
      <c r="D2066" s="211">
        <v>210223892</v>
      </c>
      <c r="E2066" s="211">
        <v>1080</v>
      </c>
      <c r="F2066" s="211">
        <v>1274</v>
      </c>
      <c r="G2066" s="211">
        <v>1004</v>
      </c>
      <c r="I2066" s="211" t="s">
        <v>5751</v>
      </c>
      <c r="J2066" s="212" t="s">
        <v>841</v>
      </c>
      <c r="K2066" s="211" t="s">
        <v>353</v>
      </c>
      <c r="L2066" s="211" t="s">
        <v>5780</v>
      </c>
      <c r="AD2066" s="213"/>
    </row>
    <row r="2067" spans="1:30" s="211" customFormat="1" x14ac:dyDescent="0.25">
      <c r="A2067" s="211" t="s">
        <v>161</v>
      </c>
      <c r="B2067" s="211">
        <v>291</v>
      </c>
      <c r="C2067" s="211" t="s">
        <v>205</v>
      </c>
      <c r="D2067" s="211">
        <v>210224500</v>
      </c>
      <c r="E2067" s="211">
        <v>1060</v>
      </c>
      <c r="F2067" s="211">
        <v>1274</v>
      </c>
      <c r="G2067" s="211">
        <v>1004</v>
      </c>
      <c r="I2067" s="211" t="s">
        <v>2433</v>
      </c>
      <c r="J2067" s="212" t="s">
        <v>841</v>
      </c>
      <c r="K2067" s="211" t="s">
        <v>353</v>
      </c>
      <c r="L2067" s="211" t="s">
        <v>2437</v>
      </c>
      <c r="AD2067" s="213"/>
    </row>
    <row r="2068" spans="1:30" s="211" customFormat="1" x14ac:dyDescent="0.25">
      <c r="A2068" s="211" t="s">
        <v>161</v>
      </c>
      <c r="B2068" s="211">
        <v>292</v>
      </c>
      <c r="C2068" s="211" t="s">
        <v>335</v>
      </c>
      <c r="D2068" s="211">
        <v>2259099</v>
      </c>
      <c r="E2068" s="211">
        <v>1020</v>
      </c>
      <c r="F2068" s="211">
        <v>1110</v>
      </c>
      <c r="G2068" s="211">
        <v>1004</v>
      </c>
      <c r="I2068" s="211" t="s">
        <v>6605</v>
      </c>
      <c r="J2068" s="212" t="s">
        <v>841</v>
      </c>
      <c r="K2068" s="211" t="s">
        <v>353</v>
      </c>
      <c r="L2068" s="211" t="s">
        <v>6699</v>
      </c>
      <c r="AD2068" s="213"/>
    </row>
    <row r="2069" spans="1:30" s="211" customFormat="1" x14ac:dyDescent="0.25">
      <c r="A2069" s="211" t="s">
        <v>161</v>
      </c>
      <c r="B2069" s="211">
        <v>292</v>
      </c>
      <c r="C2069" s="211" t="s">
        <v>335</v>
      </c>
      <c r="D2069" s="211">
        <v>201022537</v>
      </c>
      <c r="E2069" s="211">
        <v>1060</v>
      </c>
      <c r="G2069" s="211">
        <v>1004</v>
      </c>
      <c r="I2069" s="211" t="s">
        <v>1173</v>
      </c>
      <c r="J2069" s="212" t="s">
        <v>841</v>
      </c>
      <c r="K2069" s="211" t="s">
        <v>842</v>
      </c>
      <c r="L2069" s="211" t="s">
        <v>2414</v>
      </c>
      <c r="AD2069" s="213"/>
    </row>
    <row r="2070" spans="1:30" s="211" customFormat="1" x14ac:dyDescent="0.25">
      <c r="A2070" s="211" t="s">
        <v>161</v>
      </c>
      <c r="B2070" s="211">
        <v>292</v>
      </c>
      <c r="C2070" s="211" t="s">
        <v>335</v>
      </c>
      <c r="D2070" s="211">
        <v>210071926</v>
      </c>
      <c r="E2070" s="211">
        <v>1060</v>
      </c>
      <c r="G2070" s="211">
        <v>1004</v>
      </c>
      <c r="I2070" s="211" t="s">
        <v>1174</v>
      </c>
      <c r="J2070" s="212" t="s">
        <v>841</v>
      </c>
      <c r="K2070" s="211" t="s">
        <v>353</v>
      </c>
      <c r="L2070" s="211" t="s">
        <v>2339</v>
      </c>
      <c r="AD2070" s="213"/>
    </row>
    <row r="2071" spans="1:30" s="211" customFormat="1" x14ac:dyDescent="0.25">
      <c r="A2071" s="211" t="s">
        <v>161</v>
      </c>
      <c r="B2071" s="211">
        <v>292</v>
      </c>
      <c r="C2071" s="211" t="s">
        <v>335</v>
      </c>
      <c r="D2071" s="211">
        <v>210071942</v>
      </c>
      <c r="E2071" s="211">
        <v>1060</v>
      </c>
      <c r="G2071" s="211">
        <v>1004</v>
      </c>
      <c r="I2071" s="211" t="s">
        <v>1175</v>
      </c>
      <c r="J2071" s="212" t="s">
        <v>841</v>
      </c>
      <c r="K2071" s="211" t="s">
        <v>353</v>
      </c>
      <c r="L2071" s="211" t="s">
        <v>2340</v>
      </c>
      <c r="AD2071" s="213"/>
    </row>
    <row r="2072" spans="1:30" s="211" customFormat="1" x14ac:dyDescent="0.25">
      <c r="A2072" s="211" t="s">
        <v>161</v>
      </c>
      <c r="B2072" s="211">
        <v>292</v>
      </c>
      <c r="C2072" s="211" t="s">
        <v>335</v>
      </c>
      <c r="D2072" s="211">
        <v>210071945</v>
      </c>
      <c r="E2072" s="211">
        <v>1060</v>
      </c>
      <c r="G2072" s="211">
        <v>1004</v>
      </c>
      <c r="I2072" s="211" t="s">
        <v>1176</v>
      </c>
      <c r="J2072" s="212" t="s">
        <v>841</v>
      </c>
      <c r="K2072" s="211" t="s">
        <v>353</v>
      </c>
      <c r="L2072" s="211" t="s">
        <v>2341</v>
      </c>
      <c r="AD2072" s="213"/>
    </row>
    <row r="2073" spans="1:30" s="211" customFormat="1" x14ac:dyDescent="0.25">
      <c r="A2073" s="211" t="s">
        <v>161</v>
      </c>
      <c r="B2073" s="211">
        <v>292</v>
      </c>
      <c r="C2073" s="211" t="s">
        <v>335</v>
      </c>
      <c r="D2073" s="211">
        <v>210189642</v>
      </c>
      <c r="E2073" s="211">
        <v>1060</v>
      </c>
      <c r="F2073" s="211">
        <v>1271</v>
      </c>
      <c r="G2073" s="211">
        <v>1004</v>
      </c>
      <c r="I2073" s="211" t="s">
        <v>1177</v>
      </c>
      <c r="J2073" s="212" t="s">
        <v>841</v>
      </c>
      <c r="K2073" s="211" t="s">
        <v>353</v>
      </c>
      <c r="L2073" s="211" t="s">
        <v>2342</v>
      </c>
      <c r="AD2073" s="213"/>
    </row>
    <row r="2074" spans="1:30" s="211" customFormat="1" x14ac:dyDescent="0.25">
      <c r="A2074" s="211" t="s">
        <v>161</v>
      </c>
      <c r="B2074" s="211">
        <v>292</v>
      </c>
      <c r="C2074" s="211" t="s">
        <v>335</v>
      </c>
      <c r="D2074" s="211">
        <v>210206673</v>
      </c>
      <c r="E2074" s="211">
        <v>1060</v>
      </c>
      <c r="F2074" s="211">
        <v>1251</v>
      </c>
      <c r="G2074" s="211">
        <v>1004</v>
      </c>
      <c r="I2074" s="211" t="s">
        <v>1178</v>
      </c>
      <c r="J2074" s="212" t="s">
        <v>841</v>
      </c>
      <c r="K2074" s="211" t="s">
        <v>353</v>
      </c>
      <c r="L2074" s="211" t="s">
        <v>2343</v>
      </c>
      <c r="AD2074" s="213"/>
    </row>
    <row r="2075" spans="1:30" s="211" customFormat="1" x14ac:dyDescent="0.25">
      <c r="A2075" s="211" t="s">
        <v>161</v>
      </c>
      <c r="B2075" s="211">
        <v>292</v>
      </c>
      <c r="C2075" s="211" t="s">
        <v>335</v>
      </c>
      <c r="D2075" s="211">
        <v>210225520</v>
      </c>
      <c r="E2075" s="211">
        <v>1060</v>
      </c>
      <c r="F2075" s="211">
        <v>1271</v>
      </c>
      <c r="G2075" s="211">
        <v>1004</v>
      </c>
      <c r="I2075" s="211" t="s">
        <v>1177</v>
      </c>
      <c r="J2075" s="212" t="s">
        <v>841</v>
      </c>
      <c r="K2075" s="211" t="s">
        <v>353</v>
      </c>
      <c r="L2075" s="211" t="s">
        <v>2344</v>
      </c>
      <c r="AD2075" s="213"/>
    </row>
    <row r="2076" spans="1:30" s="211" customFormat="1" x14ac:dyDescent="0.25">
      <c r="A2076" s="211" t="s">
        <v>161</v>
      </c>
      <c r="B2076" s="211">
        <v>292</v>
      </c>
      <c r="C2076" s="211" t="s">
        <v>335</v>
      </c>
      <c r="D2076" s="211">
        <v>210271167</v>
      </c>
      <c r="E2076" s="211">
        <v>1060</v>
      </c>
      <c r="F2076" s="211">
        <v>1274</v>
      </c>
      <c r="G2076" s="211">
        <v>1004</v>
      </c>
      <c r="I2076" s="211" t="s">
        <v>2472</v>
      </c>
      <c r="J2076" s="212" t="s">
        <v>841</v>
      </c>
      <c r="K2076" s="211" t="s">
        <v>842</v>
      </c>
      <c r="L2076" s="211" t="s">
        <v>2500</v>
      </c>
      <c r="AD2076" s="213"/>
    </row>
    <row r="2077" spans="1:30" s="211" customFormat="1" x14ac:dyDescent="0.25">
      <c r="A2077" s="211" t="s">
        <v>161</v>
      </c>
      <c r="B2077" s="211">
        <v>292</v>
      </c>
      <c r="C2077" s="211" t="s">
        <v>335</v>
      </c>
      <c r="D2077" s="211">
        <v>210271188</v>
      </c>
      <c r="E2077" s="211">
        <v>1060</v>
      </c>
      <c r="F2077" s="211">
        <v>1274</v>
      </c>
      <c r="G2077" s="211">
        <v>1004</v>
      </c>
      <c r="I2077" s="211" t="s">
        <v>6606</v>
      </c>
      <c r="J2077" s="212" t="s">
        <v>841</v>
      </c>
      <c r="K2077" s="211" t="s">
        <v>353</v>
      </c>
      <c r="L2077" s="211" t="s">
        <v>6700</v>
      </c>
      <c r="AD2077" s="213"/>
    </row>
    <row r="2078" spans="1:30" s="211" customFormat="1" x14ac:dyDescent="0.25">
      <c r="A2078" s="211" t="s">
        <v>161</v>
      </c>
      <c r="B2078" s="211">
        <v>292</v>
      </c>
      <c r="C2078" s="211" t="s">
        <v>335</v>
      </c>
      <c r="D2078" s="211">
        <v>210271208</v>
      </c>
      <c r="E2078" s="211">
        <v>1060</v>
      </c>
      <c r="F2078" s="211">
        <v>1271</v>
      </c>
      <c r="G2078" s="211">
        <v>1004</v>
      </c>
      <c r="I2078" s="211" t="s">
        <v>1179</v>
      </c>
      <c r="J2078" s="212" t="s">
        <v>841</v>
      </c>
      <c r="K2078" s="211" t="s">
        <v>842</v>
      </c>
      <c r="L2078" s="211" t="s">
        <v>2415</v>
      </c>
      <c r="AD2078" s="213"/>
    </row>
    <row r="2079" spans="1:30" s="211" customFormat="1" x14ac:dyDescent="0.25">
      <c r="A2079" s="211" t="s">
        <v>161</v>
      </c>
      <c r="B2079" s="211">
        <v>292</v>
      </c>
      <c r="C2079" s="211" t="s">
        <v>335</v>
      </c>
      <c r="D2079" s="211">
        <v>210271262</v>
      </c>
      <c r="E2079" s="211">
        <v>1060</v>
      </c>
      <c r="F2079" s="211">
        <v>1274</v>
      </c>
      <c r="G2079" s="211">
        <v>1004</v>
      </c>
      <c r="I2079" s="211" t="s">
        <v>4826</v>
      </c>
      <c r="J2079" s="212" t="s">
        <v>841</v>
      </c>
      <c r="K2079" s="211" t="s">
        <v>353</v>
      </c>
      <c r="L2079" s="211" t="s">
        <v>4847</v>
      </c>
      <c r="AD2079" s="213"/>
    </row>
    <row r="2080" spans="1:30" s="211" customFormat="1" x14ac:dyDescent="0.25">
      <c r="A2080" s="211" t="s">
        <v>161</v>
      </c>
      <c r="B2080" s="211">
        <v>292</v>
      </c>
      <c r="C2080" s="211" t="s">
        <v>335</v>
      </c>
      <c r="D2080" s="211">
        <v>210271330</v>
      </c>
      <c r="E2080" s="211">
        <v>1060</v>
      </c>
      <c r="F2080" s="211">
        <v>1271</v>
      </c>
      <c r="G2080" s="211">
        <v>1004</v>
      </c>
      <c r="I2080" s="211" t="s">
        <v>1180</v>
      </c>
      <c r="J2080" s="212" t="s">
        <v>841</v>
      </c>
      <c r="K2080" s="211" t="s">
        <v>355</v>
      </c>
      <c r="L2080" s="211" t="s">
        <v>2128</v>
      </c>
      <c r="AD2080" s="213"/>
    </row>
    <row r="2081" spans="1:30" s="211" customFormat="1" x14ac:dyDescent="0.25">
      <c r="A2081" s="211" t="s">
        <v>161</v>
      </c>
      <c r="B2081" s="211">
        <v>292</v>
      </c>
      <c r="C2081" s="211" t="s">
        <v>335</v>
      </c>
      <c r="D2081" s="211">
        <v>210271332</v>
      </c>
      <c r="E2081" s="211">
        <v>1060</v>
      </c>
      <c r="F2081" s="211">
        <v>1274</v>
      </c>
      <c r="G2081" s="211">
        <v>1004</v>
      </c>
      <c r="I2081" s="211" t="s">
        <v>4827</v>
      </c>
      <c r="J2081" s="212" t="s">
        <v>841</v>
      </c>
      <c r="K2081" s="211" t="s">
        <v>353</v>
      </c>
      <c r="L2081" s="211" t="s">
        <v>4848</v>
      </c>
      <c r="AD2081" s="213"/>
    </row>
    <row r="2082" spans="1:30" s="211" customFormat="1" x14ac:dyDescent="0.25">
      <c r="A2082" s="211" t="s">
        <v>161</v>
      </c>
      <c r="B2082" s="211">
        <v>292</v>
      </c>
      <c r="C2082" s="211" t="s">
        <v>335</v>
      </c>
      <c r="D2082" s="211">
        <v>210271335</v>
      </c>
      <c r="E2082" s="211">
        <v>1060</v>
      </c>
      <c r="F2082" s="211">
        <v>1274</v>
      </c>
      <c r="G2082" s="211">
        <v>1004</v>
      </c>
      <c r="I2082" s="211" t="s">
        <v>4828</v>
      </c>
      <c r="J2082" s="212" t="s">
        <v>841</v>
      </c>
      <c r="K2082" s="211" t="s">
        <v>353</v>
      </c>
      <c r="L2082" s="211" t="s">
        <v>4849</v>
      </c>
      <c r="AD2082" s="213"/>
    </row>
    <row r="2083" spans="1:30" s="211" customFormat="1" x14ac:dyDescent="0.25">
      <c r="A2083" s="211" t="s">
        <v>161</v>
      </c>
      <c r="B2083" s="211">
        <v>292</v>
      </c>
      <c r="C2083" s="211" t="s">
        <v>335</v>
      </c>
      <c r="D2083" s="211">
        <v>210271351</v>
      </c>
      <c r="E2083" s="211">
        <v>1060</v>
      </c>
      <c r="F2083" s="211">
        <v>1271</v>
      </c>
      <c r="G2083" s="211">
        <v>1004</v>
      </c>
      <c r="I2083" s="211" t="s">
        <v>6607</v>
      </c>
      <c r="J2083" s="212" t="s">
        <v>841</v>
      </c>
      <c r="K2083" s="211" t="s">
        <v>353</v>
      </c>
      <c r="L2083" s="211" t="s">
        <v>6701</v>
      </c>
      <c r="AD2083" s="213"/>
    </row>
    <row r="2084" spans="1:30" s="211" customFormat="1" x14ac:dyDescent="0.25">
      <c r="A2084" s="211" t="s">
        <v>161</v>
      </c>
      <c r="B2084" s="211">
        <v>292</v>
      </c>
      <c r="C2084" s="211" t="s">
        <v>335</v>
      </c>
      <c r="D2084" s="211">
        <v>210271411</v>
      </c>
      <c r="E2084" s="211">
        <v>1060</v>
      </c>
      <c r="F2084" s="211">
        <v>1271</v>
      </c>
      <c r="G2084" s="211">
        <v>1004</v>
      </c>
      <c r="I2084" s="211" t="s">
        <v>6608</v>
      </c>
      <c r="J2084" s="212" t="s">
        <v>841</v>
      </c>
      <c r="K2084" s="211" t="s">
        <v>353</v>
      </c>
      <c r="L2084" s="211" t="s">
        <v>6702</v>
      </c>
      <c r="AD2084" s="213"/>
    </row>
    <row r="2085" spans="1:30" s="211" customFormat="1" x14ac:dyDescent="0.25">
      <c r="A2085" s="211" t="s">
        <v>161</v>
      </c>
      <c r="B2085" s="211">
        <v>292</v>
      </c>
      <c r="C2085" s="211" t="s">
        <v>335</v>
      </c>
      <c r="D2085" s="211">
        <v>210271418</v>
      </c>
      <c r="E2085" s="211">
        <v>1060</v>
      </c>
      <c r="F2085" s="211">
        <v>1271</v>
      </c>
      <c r="G2085" s="211">
        <v>1004</v>
      </c>
      <c r="I2085" s="211" t="s">
        <v>1181</v>
      </c>
      <c r="J2085" s="212" t="s">
        <v>841</v>
      </c>
      <c r="K2085" s="211" t="s">
        <v>355</v>
      </c>
      <c r="L2085" s="211" t="s">
        <v>2128</v>
      </c>
      <c r="AD2085" s="213"/>
    </row>
    <row r="2086" spans="1:30" s="211" customFormat="1" x14ac:dyDescent="0.25">
      <c r="A2086" s="211" t="s">
        <v>161</v>
      </c>
      <c r="B2086" s="211">
        <v>292</v>
      </c>
      <c r="C2086" s="211" t="s">
        <v>335</v>
      </c>
      <c r="D2086" s="211">
        <v>210271460</v>
      </c>
      <c r="E2086" s="211">
        <v>1060</v>
      </c>
      <c r="F2086" s="211">
        <v>1271</v>
      </c>
      <c r="G2086" s="211">
        <v>1004</v>
      </c>
      <c r="I2086" s="211" t="s">
        <v>1182</v>
      </c>
      <c r="J2086" s="212" t="s">
        <v>841</v>
      </c>
      <c r="K2086" s="211" t="s">
        <v>842</v>
      </c>
      <c r="L2086" s="211" t="s">
        <v>2416</v>
      </c>
      <c r="AD2086" s="213"/>
    </row>
    <row r="2087" spans="1:30" s="211" customFormat="1" x14ac:dyDescent="0.25">
      <c r="A2087" s="211" t="s">
        <v>161</v>
      </c>
      <c r="B2087" s="211">
        <v>292</v>
      </c>
      <c r="C2087" s="211" t="s">
        <v>335</v>
      </c>
      <c r="D2087" s="211">
        <v>210271641</v>
      </c>
      <c r="E2087" s="211">
        <v>1060</v>
      </c>
      <c r="F2087" s="211">
        <v>1271</v>
      </c>
      <c r="G2087" s="211">
        <v>1004</v>
      </c>
      <c r="I2087" s="211" t="s">
        <v>1183</v>
      </c>
      <c r="J2087" s="212" t="s">
        <v>841</v>
      </c>
      <c r="K2087" s="211" t="s">
        <v>842</v>
      </c>
      <c r="L2087" s="211" t="s">
        <v>4093</v>
      </c>
      <c r="AD2087" s="213"/>
    </row>
    <row r="2088" spans="1:30" s="211" customFormat="1" x14ac:dyDescent="0.25">
      <c r="A2088" s="211" t="s">
        <v>161</v>
      </c>
      <c r="B2088" s="211">
        <v>293</v>
      </c>
      <c r="C2088" s="211" t="s">
        <v>336</v>
      </c>
      <c r="D2088" s="211">
        <v>62354</v>
      </c>
      <c r="E2088" s="211">
        <v>1020</v>
      </c>
      <c r="F2088" s="211">
        <v>1110</v>
      </c>
      <c r="G2088" s="211">
        <v>1004</v>
      </c>
      <c r="I2088" s="211" t="s">
        <v>1184</v>
      </c>
      <c r="J2088" s="212" t="s">
        <v>841</v>
      </c>
      <c r="K2088" s="211" t="s">
        <v>842</v>
      </c>
      <c r="L2088" s="211" t="s">
        <v>2417</v>
      </c>
      <c r="AD2088" s="213"/>
    </row>
    <row r="2089" spans="1:30" s="211" customFormat="1" x14ac:dyDescent="0.25">
      <c r="A2089" s="211" t="s">
        <v>161</v>
      </c>
      <c r="B2089" s="211">
        <v>293</v>
      </c>
      <c r="C2089" s="211" t="s">
        <v>336</v>
      </c>
      <c r="D2089" s="211">
        <v>66218</v>
      </c>
      <c r="E2089" s="211">
        <v>1020</v>
      </c>
      <c r="F2089" s="211">
        <v>1110</v>
      </c>
      <c r="G2089" s="211">
        <v>1004</v>
      </c>
      <c r="I2089" s="211" t="s">
        <v>5920</v>
      </c>
      <c r="J2089" s="212" t="s">
        <v>841</v>
      </c>
      <c r="K2089" s="211" t="s">
        <v>353</v>
      </c>
      <c r="L2089" s="211" t="s">
        <v>5963</v>
      </c>
      <c r="AD2089" s="213"/>
    </row>
    <row r="2090" spans="1:30" s="211" customFormat="1" x14ac:dyDescent="0.25">
      <c r="A2090" s="211" t="s">
        <v>161</v>
      </c>
      <c r="B2090" s="211">
        <v>293</v>
      </c>
      <c r="C2090" s="211" t="s">
        <v>336</v>
      </c>
      <c r="D2090" s="211">
        <v>191910840</v>
      </c>
      <c r="E2090" s="211">
        <v>1060</v>
      </c>
      <c r="F2090" s="211">
        <v>1274</v>
      </c>
      <c r="G2090" s="211">
        <v>1004</v>
      </c>
      <c r="I2090" s="211" t="s">
        <v>1185</v>
      </c>
      <c r="J2090" s="212" t="s">
        <v>841</v>
      </c>
      <c r="K2090" s="211" t="s">
        <v>353</v>
      </c>
      <c r="L2090" s="211" t="s">
        <v>2345</v>
      </c>
      <c r="AD2090" s="213"/>
    </row>
    <row r="2091" spans="1:30" s="211" customFormat="1" x14ac:dyDescent="0.25">
      <c r="A2091" s="211" t="s">
        <v>161</v>
      </c>
      <c r="B2091" s="211">
        <v>293</v>
      </c>
      <c r="C2091" s="211" t="s">
        <v>336</v>
      </c>
      <c r="D2091" s="211">
        <v>191911970</v>
      </c>
      <c r="E2091" s="211">
        <v>1060</v>
      </c>
      <c r="F2091" s="211">
        <v>1274</v>
      </c>
      <c r="G2091" s="211">
        <v>1004</v>
      </c>
      <c r="I2091" s="211" t="s">
        <v>5921</v>
      </c>
      <c r="J2091" s="212" t="s">
        <v>841</v>
      </c>
      <c r="K2091" s="211" t="s">
        <v>353</v>
      </c>
      <c r="L2091" s="211" t="s">
        <v>5964</v>
      </c>
      <c r="AD2091" s="213"/>
    </row>
    <row r="2092" spans="1:30" s="211" customFormat="1" x14ac:dyDescent="0.25">
      <c r="A2092" s="211" t="s">
        <v>161</v>
      </c>
      <c r="B2092" s="211">
        <v>293</v>
      </c>
      <c r="C2092" s="211" t="s">
        <v>336</v>
      </c>
      <c r="D2092" s="211">
        <v>191913164</v>
      </c>
      <c r="E2092" s="211">
        <v>1060</v>
      </c>
      <c r="F2092" s="211">
        <v>1274</v>
      </c>
      <c r="G2092" s="211">
        <v>1004</v>
      </c>
      <c r="I2092" s="211" t="s">
        <v>5179</v>
      </c>
      <c r="J2092" s="212" t="s">
        <v>841</v>
      </c>
      <c r="K2092" s="211" t="s">
        <v>353</v>
      </c>
      <c r="L2092" s="211" t="s">
        <v>5185</v>
      </c>
      <c r="AD2092" s="213"/>
    </row>
    <row r="2093" spans="1:30" s="211" customFormat="1" x14ac:dyDescent="0.25">
      <c r="A2093" s="211" t="s">
        <v>161</v>
      </c>
      <c r="B2093" s="211">
        <v>293</v>
      </c>
      <c r="C2093" s="211" t="s">
        <v>336</v>
      </c>
      <c r="D2093" s="211">
        <v>191913941</v>
      </c>
      <c r="E2093" s="211">
        <v>1060</v>
      </c>
      <c r="F2093" s="211">
        <v>1274</v>
      </c>
      <c r="G2093" s="211">
        <v>1004</v>
      </c>
      <c r="I2093" s="211" t="s">
        <v>3916</v>
      </c>
      <c r="J2093" s="212" t="s">
        <v>841</v>
      </c>
      <c r="K2093" s="211" t="s">
        <v>353</v>
      </c>
      <c r="L2093" s="211" t="s">
        <v>3926</v>
      </c>
      <c r="AD2093" s="213"/>
    </row>
    <row r="2094" spans="1:30" s="211" customFormat="1" x14ac:dyDescent="0.25">
      <c r="A2094" s="211" t="s">
        <v>161</v>
      </c>
      <c r="B2094" s="211">
        <v>293</v>
      </c>
      <c r="C2094" s="211" t="s">
        <v>336</v>
      </c>
      <c r="D2094" s="211">
        <v>191914107</v>
      </c>
      <c r="E2094" s="211">
        <v>1060</v>
      </c>
      <c r="F2094" s="211">
        <v>1274</v>
      </c>
      <c r="G2094" s="211">
        <v>1004</v>
      </c>
      <c r="I2094" s="211" t="s">
        <v>1186</v>
      </c>
      <c r="J2094" s="212" t="s">
        <v>841</v>
      </c>
      <c r="K2094" s="211" t="s">
        <v>353</v>
      </c>
      <c r="L2094" s="211" t="s">
        <v>2346</v>
      </c>
      <c r="AD2094" s="213"/>
    </row>
    <row r="2095" spans="1:30" s="211" customFormat="1" x14ac:dyDescent="0.25">
      <c r="A2095" s="211" t="s">
        <v>161</v>
      </c>
      <c r="B2095" s="211">
        <v>293</v>
      </c>
      <c r="C2095" s="211" t="s">
        <v>336</v>
      </c>
      <c r="D2095" s="211">
        <v>191927738</v>
      </c>
      <c r="E2095" s="211">
        <v>1080</v>
      </c>
      <c r="F2095" s="211">
        <v>1274</v>
      </c>
      <c r="G2095" s="211">
        <v>1004</v>
      </c>
      <c r="I2095" s="211" t="s">
        <v>3843</v>
      </c>
      <c r="J2095" s="212" t="s">
        <v>841</v>
      </c>
      <c r="K2095" s="211" t="s">
        <v>842</v>
      </c>
      <c r="L2095" s="211" t="s">
        <v>3859</v>
      </c>
      <c r="AD2095" s="213"/>
    </row>
    <row r="2096" spans="1:30" s="211" customFormat="1" x14ac:dyDescent="0.25">
      <c r="A2096" s="211" t="s">
        <v>161</v>
      </c>
      <c r="B2096" s="211">
        <v>293</v>
      </c>
      <c r="C2096" s="211" t="s">
        <v>336</v>
      </c>
      <c r="D2096" s="211">
        <v>191968635</v>
      </c>
      <c r="E2096" s="211">
        <v>1080</v>
      </c>
      <c r="F2096" s="211">
        <v>1242</v>
      </c>
      <c r="G2096" s="211">
        <v>1004</v>
      </c>
      <c r="I2096" s="211" t="s">
        <v>4986</v>
      </c>
      <c r="J2096" s="212" t="s">
        <v>841</v>
      </c>
      <c r="K2096" s="211" t="s">
        <v>353</v>
      </c>
      <c r="L2096" s="211" t="s">
        <v>4999</v>
      </c>
      <c r="AD2096" s="213"/>
    </row>
    <row r="2097" spans="1:30" s="211" customFormat="1" x14ac:dyDescent="0.25">
      <c r="A2097" s="211" t="s">
        <v>161</v>
      </c>
      <c r="B2097" s="211">
        <v>293</v>
      </c>
      <c r="C2097" s="211" t="s">
        <v>336</v>
      </c>
      <c r="D2097" s="211">
        <v>191992800</v>
      </c>
      <c r="E2097" s="211">
        <v>1060</v>
      </c>
      <c r="F2097" s="211">
        <v>1274</v>
      </c>
      <c r="G2097" s="211">
        <v>1004</v>
      </c>
      <c r="I2097" s="211" t="s">
        <v>2699</v>
      </c>
      <c r="J2097" s="212" t="s">
        <v>841</v>
      </c>
      <c r="K2097" s="211" t="s">
        <v>353</v>
      </c>
      <c r="L2097" s="211" t="s">
        <v>2706</v>
      </c>
      <c r="AD2097" s="213"/>
    </row>
    <row r="2098" spans="1:30" s="211" customFormat="1" x14ac:dyDescent="0.25">
      <c r="A2098" s="211" t="s">
        <v>161</v>
      </c>
      <c r="B2098" s="211">
        <v>293</v>
      </c>
      <c r="C2098" s="211" t="s">
        <v>336</v>
      </c>
      <c r="D2098" s="211">
        <v>192004864</v>
      </c>
      <c r="E2098" s="211">
        <v>1060</v>
      </c>
      <c r="F2098" s="211">
        <v>1274</v>
      </c>
      <c r="G2098" s="211">
        <v>1004</v>
      </c>
      <c r="I2098" s="211" t="s">
        <v>4132</v>
      </c>
      <c r="J2098" s="212" t="s">
        <v>841</v>
      </c>
      <c r="K2098" s="211" t="s">
        <v>353</v>
      </c>
      <c r="L2098" s="211" t="s">
        <v>4145</v>
      </c>
      <c r="AD2098" s="213"/>
    </row>
    <row r="2099" spans="1:30" s="211" customFormat="1" x14ac:dyDescent="0.25">
      <c r="A2099" s="211" t="s">
        <v>161</v>
      </c>
      <c r="B2099" s="211">
        <v>293</v>
      </c>
      <c r="C2099" s="211" t="s">
        <v>336</v>
      </c>
      <c r="D2099" s="211">
        <v>192005627</v>
      </c>
      <c r="E2099" s="211">
        <v>1060</v>
      </c>
      <c r="F2099" s="211">
        <v>1274</v>
      </c>
      <c r="G2099" s="211">
        <v>1004</v>
      </c>
      <c r="I2099" s="211" t="s">
        <v>4184</v>
      </c>
      <c r="J2099" s="212" t="s">
        <v>841</v>
      </c>
      <c r="K2099" s="211" t="s">
        <v>353</v>
      </c>
      <c r="L2099" s="211" t="s">
        <v>4191</v>
      </c>
      <c r="AD2099" s="213"/>
    </row>
    <row r="2100" spans="1:30" s="211" customFormat="1" x14ac:dyDescent="0.25">
      <c r="A2100" s="211" t="s">
        <v>161</v>
      </c>
      <c r="B2100" s="211">
        <v>293</v>
      </c>
      <c r="C2100" s="211" t="s">
        <v>336</v>
      </c>
      <c r="D2100" s="211">
        <v>192011060</v>
      </c>
      <c r="E2100" s="211">
        <v>1060</v>
      </c>
      <c r="F2100" s="211">
        <v>1242</v>
      </c>
      <c r="G2100" s="211">
        <v>1004</v>
      </c>
      <c r="I2100" s="211" t="s">
        <v>4545</v>
      </c>
      <c r="J2100" s="212" t="s">
        <v>841</v>
      </c>
      <c r="K2100" s="211" t="s">
        <v>842</v>
      </c>
      <c r="L2100" s="211" t="s">
        <v>4558</v>
      </c>
      <c r="AD2100" s="213"/>
    </row>
    <row r="2101" spans="1:30" s="211" customFormat="1" x14ac:dyDescent="0.25">
      <c r="A2101" s="211" t="s">
        <v>161</v>
      </c>
      <c r="B2101" s="211">
        <v>293</v>
      </c>
      <c r="C2101" s="211" t="s">
        <v>336</v>
      </c>
      <c r="D2101" s="211">
        <v>192046169</v>
      </c>
      <c r="E2101" s="211">
        <v>1020</v>
      </c>
      <c r="F2101" s="211">
        <v>1122</v>
      </c>
      <c r="G2101" s="211">
        <v>1004</v>
      </c>
      <c r="I2101" s="211" t="s">
        <v>5544</v>
      </c>
      <c r="J2101" s="212" t="s">
        <v>841</v>
      </c>
      <c r="K2101" s="211" t="s">
        <v>353</v>
      </c>
      <c r="L2101" s="211" t="s">
        <v>6172</v>
      </c>
      <c r="AD2101" s="213"/>
    </row>
    <row r="2102" spans="1:30" s="211" customFormat="1" x14ac:dyDescent="0.25">
      <c r="A2102" s="211" t="s">
        <v>161</v>
      </c>
      <c r="B2102" s="211">
        <v>293</v>
      </c>
      <c r="C2102" s="211" t="s">
        <v>336</v>
      </c>
      <c r="D2102" s="211">
        <v>192046180</v>
      </c>
      <c r="E2102" s="211">
        <v>1020</v>
      </c>
      <c r="F2102" s="211">
        <v>1122</v>
      </c>
      <c r="G2102" s="211">
        <v>1004</v>
      </c>
      <c r="I2102" s="211" t="s">
        <v>5544</v>
      </c>
      <c r="J2102" s="212" t="s">
        <v>841</v>
      </c>
      <c r="K2102" s="211" t="s">
        <v>353</v>
      </c>
      <c r="L2102" s="211" t="s">
        <v>6173</v>
      </c>
      <c r="AD2102" s="213"/>
    </row>
    <row r="2103" spans="1:30" s="211" customFormat="1" x14ac:dyDescent="0.25">
      <c r="A2103" s="211" t="s">
        <v>161</v>
      </c>
      <c r="B2103" s="211">
        <v>293</v>
      </c>
      <c r="C2103" s="211" t="s">
        <v>336</v>
      </c>
      <c r="D2103" s="211">
        <v>201027575</v>
      </c>
      <c r="E2103" s="211">
        <v>1080</v>
      </c>
      <c r="F2103" s="211">
        <v>1274</v>
      </c>
      <c r="G2103" s="211">
        <v>1004</v>
      </c>
      <c r="I2103" s="211" t="s">
        <v>1944</v>
      </c>
      <c r="J2103" s="212" t="s">
        <v>841</v>
      </c>
      <c r="K2103" s="211" t="s">
        <v>353</v>
      </c>
      <c r="L2103" s="211" t="s">
        <v>3927</v>
      </c>
      <c r="AD2103" s="213"/>
    </row>
    <row r="2104" spans="1:30" s="211" customFormat="1" x14ac:dyDescent="0.25">
      <c r="A2104" s="211" t="s">
        <v>161</v>
      </c>
      <c r="B2104" s="211">
        <v>293</v>
      </c>
      <c r="C2104" s="211" t="s">
        <v>336</v>
      </c>
      <c r="D2104" s="211">
        <v>210208577</v>
      </c>
      <c r="E2104" s="211">
        <v>1060</v>
      </c>
      <c r="F2104" s="211">
        <v>1251</v>
      </c>
      <c r="G2104" s="211">
        <v>1004</v>
      </c>
      <c r="I2104" s="211" t="s">
        <v>4036</v>
      </c>
      <c r="J2104" s="212" t="s">
        <v>841</v>
      </c>
      <c r="K2104" s="211" t="s">
        <v>355</v>
      </c>
      <c r="L2104" s="211" t="s">
        <v>4067</v>
      </c>
      <c r="AD2104" s="213"/>
    </row>
    <row r="2105" spans="1:30" s="211" customFormat="1" x14ac:dyDescent="0.25">
      <c r="A2105" s="211" t="s">
        <v>161</v>
      </c>
      <c r="B2105" s="211">
        <v>293</v>
      </c>
      <c r="C2105" s="211" t="s">
        <v>336</v>
      </c>
      <c r="D2105" s="211">
        <v>210208578</v>
      </c>
      <c r="E2105" s="211">
        <v>1060</v>
      </c>
      <c r="F2105" s="211">
        <v>1251</v>
      </c>
      <c r="G2105" s="211">
        <v>1004</v>
      </c>
      <c r="I2105" s="211" t="s">
        <v>4037</v>
      </c>
      <c r="J2105" s="212" t="s">
        <v>841</v>
      </c>
      <c r="K2105" s="211" t="s">
        <v>355</v>
      </c>
      <c r="L2105" s="211" t="s">
        <v>4067</v>
      </c>
      <c r="AD2105" s="213"/>
    </row>
    <row r="2106" spans="1:30" s="211" customFormat="1" x14ac:dyDescent="0.25">
      <c r="A2106" s="211" t="s">
        <v>161</v>
      </c>
      <c r="B2106" s="211">
        <v>293</v>
      </c>
      <c r="C2106" s="211" t="s">
        <v>336</v>
      </c>
      <c r="D2106" s="211">
        <v>210214635</v>
      </c>
      <c r="E2106" s="211">
        <v>1020</v>
      </c>
      <c r="F2106" s="211">
        <v>1110</v>
      </c>
      <c r="G2106" s="211">
        <v>1004</v>
      </c>
      <c r="I2106" s="211" t="s">
        <v>1187</v>
      </c>
      <c r="J2106" s="212" t="s">
        <v>841</v>
      </c>
      <c r="K2106" s="211" t="s">
        <v>842</v>
      </c>
      <c r="L2106" s="211" t="s">
        <v>2418</v>
      </c>
      <c r="AD2106" s="213"/>
    </row>
    <row r="2107" spans="1:30" s="211" customFormat="1" x14ac:dyDescent="0.25">
      <c r="A2107" s="211" t="s">
        <v>161</v>
      </c>
      <c r="B2107" s="211">
        <v>293</v>
      </c>
      <c r="C2107" s="211" t="s">
        <v>336</v>
      </c>
      <c r="D2107" s="211">
        <v>210220801</v>
      </c>
      <c r="E2107" s="211">
        <v>1020</v>
      </c>
      <c r="F2107" s="211">
        <v>1110</v>
      </c>
      <c r="G2107" s="211">
        <v>1004</v>
      </c>
      <c r="I2107" s="211" t="s">
        <v>3844</v>
      </c>
      <c r="J2107" s="212" t="s">
        <v>841</v>
      </c>
      <c r="K2107" s="211" t="s">
        <v>353</v>
      </c>
      <c r="L2107" s="211" t="s">
        <v>3856</v>
      </c>
      <c r="AD2107" s="213"/>
    </row>
    <row r="2108" spans="1:30" s="211" customFormat="1" x14ac:dyDescent="0.25">
      <c r="A2108" s="211" t="s">
        <v>161</v>
      </c>
      <c r="B2108" s="211">
        <v>293</v>
      </c>
      <c r="C2108" s="211" t="s">
        <v>336</v>
      </c>
      <c r="D2108" s="211">
        <v>210222989</v>
      </c>
      <c r="E2108" s="211">
        <v>1060</v>
      </c>
      <c r="G2108" s="211">
        <v>1004</v>
      </c>
      <c r="I2108" s="211" t="s">
        <v>4309</v>
      </c>
      <c r="J2108" s="212" t="s">
        <v>841</v>
      </c>
      <c r="K2108" s="211" t="s">
        <v>842</v>
      </c>
      <c r="L2108" s="211" t="s">
        <v>4334</v>
      </c>
      <c r="AD2108" s="213"/>
    </row>
    <row r="2109" spans="1:30" s="211" customFormat="1" x14ac:dyDescent="0.25">
      <c r="A2109" s="211" t="s">
        <v>161</v>
      </c>
      <c r="B2109" s="211">
        <v>293</v>
      </c>
      <c r="C2109" s="211" t="s">
        <v>336</v>
      </c>
      <c r="D2109" s="211">
        <v>210223080</v>
      </c>
      <c r="E2109" s="211">
        <v>1060</v>
      </c>
      <c r="F2109" s="211">
        <v>1274</v>
      </c>
      <c r="G2109" s="211">
        <v>1004</v>
      </c>
      <c r="I2109" s="211" t="s">
        <v>2049</v>
      </c>
      <c r="J2109" s="212" t="s">
        <v>841</v>
      </c>
      <c r="K2109" s="211" t="s">
        <v>353</v>
      </c>
      <c r="L2109" s="211" t="s">
        <v>2347</v>
      </c>
      <c r="AD2109" s="213"/>
    </row>
    <row r="2110" spans="1:30" s="211" customFormat="1" x14ac:dyDescent="0.25">
      <c r="A2110" s="211" t="s">
        <v>161</v>
      </c>
      <c r="B2110" s="211">
        <v>293</v>
      </c>
      <c r="C2110" s="211" t="s">
        <v>336</v>
      </c>
      <c r="D2110" s="211">
        <v>210223104</v>
      </c>
      <c r="E2110" s="211">
        <v>1060</v>
      </c>
      <c r="F2110" s="211">
        <v>1271</v>
      </c>
      <c r="G2110" s="211">
        <v>1004</v>
      </c>
      <c r="I2110" s="211" t="s">
        <v>1188</v>
      </c>
      <c r="J2110" s="212" t="s">
        <v>841</v>
      </c>
      <c r="K2110" s="211" t="s">
        <v>353</v>
      </c>
      <c r="L2110" s="211" t="s">
        <v>2348</v>
      </c>
      <c r="AD2110" s="213"/>
    </row>
    <row r="2111" spans="1:30" s="211" customFormat="1" x14ac:dyDescent="0.25">
      <c r="A2111" s="211" t="s">
        <v>161</v>
      </c>
      <c r="B2111" s="211">
        <v>293</v>
      </c>
      <c r="C2111" s="211" t="s">
        <v>336</v>
      </c>
      <c r="D2111" s="211">
        <v>210223108</v>
      </c>
      <c r="E2111" s="211">
        <v>1060</v>
      </c>
      <c r="F2111" s="211">
        <v>1271</v>
      </c>
      <c r="G2111" s="211">
        <v>1004</v>
      </c>
      <c r="I2111" s="211" t="s">
        <v>1189</v>
      </c>
      <c r="J2111" s="212" t="s">
        <v>841</v>
      </c>
      <c r="K2111" s="211" t="s">
        <v>353</v>
      </c>
      <c r="L2111" s="211" t="s">
        <v>2349</v>
      </c>
      <c r="AD2111" s="213"/>
    </row>
    <row r="2112" spans="1:30" s="211" customFormat="1" x14ac:dyDescent="0.25">
      <c r="A2112" s="211" t="s">
        <v>161</v>
      </c>
      <c r="B2112" s="211">
        <v>293</v>
      </c>
      <c r="C2112" s="211" t="s">
        <v>336</v>
      </c>
      <c r="D2112" s="211">
        <v>210223628</v>
      </c>
      <c r="E2112" s="211">
        <v>1060</v>
      </c>
      <c r="F2112" s="211">
        <v>1274</v>
      </c>
      <c r="G2112" s="211">
        <v>1004</v>
      </c>
      <c r="I2112" s="211" t="s">
        <v>5922</v>
      </c>
      <c r="J2112" s="212" t="s">
        <v>841</v>
      </c>
      <c r="K2112" s="211" t="s">
        <v>353</v>
      </c>
      <c r="L2112" s="211" t="s">
        <v>5965</v>
      </c>
      <c r="AD2112" s="213"/>
    </row>
    <row r="2113" spans="1:30" s="211" customFormat="1" x14ac:dyDescent="0.25">
      <c r="A2113" s="211" t="s">
        <v>161</v>
      </c>
      <c r="B2113" s="211">
        <v>293</v>
      </c>
      <c r="C2113" s="211" t="s">
        <v>336</v>
      </c>
      <c r="D2113" s="211">
        <v>210223719</v>
      </c>
      <c r="E2113" s="211">
        <v>1060</v>
      </c>
      <c r="F2113" s="211">
        <v>1274</v>
      </c>
      <c r="G2113" s="211">
        <v>1004</v>
      </c>
      <c r="I2113" s="211" t="s">
        <v>5923</v>
      </c>
      <c r="J2113" s="212" t="s">
        <v>841</v>
      </c>
      <c r="K2113" s="211" t="s">
        <v>353</v>
      </c>
      <c r="L2113" s="211" t="s">
        <v>5966</v>
      </c>
      <c r="AD2113" s="213"/>
    </row>
    <row r="2114" spans="1:30" s="211" customFormat="1" x14ac:dyDescent="0.25">
      <c r="A2114" s="211" t="s">
        <v>161</v>
      </c>
      <c r="B2114" s="211">
        <v>293</v>
      </c>
      <c r="C2114" s="211" t="s">
        <v>336</v>
      </c>
      <c r="D2114" s="211">
        <v>210271957</v>
      </c>
      <c r="E2114" s="211">
        <v>1060</v>
      </c>
      <c r="F2114" s="211">
        <v>1271</v>
      </c>
      <c r="G2114" s="211">
        <v>1004</v>
      </c>
      <c r="I2114" s="211" t="s">
        <v>1190</v>
      </c>
      <c r="J2114" s="212" t="s">
        <v>841</v>
      </c>
      <c r="K2114" s="211" t="s">
        <v>353</v>
      </c>
      <c r="L2114" s="211" t="s">
        <v>2350</v>
      </c>
      <c r="AD2114" s="213"/>
    </row>
    <row r="2115" spans="1:30" s="211" customFormat="1" x14ac:dyDescent="0.25">
      <c r="A2115" s="211" t="s">
        <v>161</v>
      </c>
      <c r="B2115" s="211">
        <v>293</v>
      </c>
      <c r="C2115" s="211" t="s">
        <v>336</v>
      </c>
      <c r="D2115" s="211">
        <v>210271982</v>
      </c>
      <c r="E2115" s="211">
        <v>1060</v>
      </c>
      <c r="F2115" s="211">
        <v>1274</v>
      </c>
      <c r="G2115" s="211">
        <v>1004</v>
      </c>
      <c r="I2115" s="211" t="s">
        <v>4038</v>
      </c>
      <c r="J2115" s="212" t="s">
        <v>841</v>
      </c>
      <c r="K2115" s="211" t="s">
        <v>353</v>
      </c>
      <c r="L2115" s="211" t="s">
        <v>4083</v>
      </c>
      <c r="AD2115" s="213"/>
    </row>
    <row r="2116" spans="1:30" s="211" customFormat="1" x14ac:dyDescent="0.25">
      <c r="A2116" s="211" t="s">
        <v>161</v>
      </c>
      <c r="B2116" s="211">
        <v>293</v>
      </c>
      <c r="C2116" s="211" t="s">
        <v>336</v>
      </c>
      <c r="D2116" s="211">
        <v>210271983</v>
      </c>
      <c r="E2116" s="211">
        <v>1060</v>
      </c>
      <c r="F2116" s="211">
        <v>1274</v>
      </c>
      <c r="G2116" s="211">
        <v>1004</v>
      </c>
      <c r="I2116" s="211" t="s">
        <v>4039</v>
      </c>
      <c r="J2116" s="212" t="s">
        <v>841</v>
      </c>
      <c r="K2116" s="211" t="s">
        <v>353</v>
      </c>
      <c r="L2116" s="211" t="s">
        <v>4084</v>
      </c>
      <c r="AD2116" s="213"/>
    </row>
    <row r="2117" spans="1:30" s="211" customFormat="1" x14ac:dyDescent="0.25">
      <c r="A2117" s="211" t="s">
        <v>161</v>
      </c>
      <c r="B2117" s="211">
        <v>293</v>
      </c>
      <c r="C2117" s="211" t="s">
        <v>336</v>
      </c>
      <c r="D2117" s="211">
        <v>210272079</v>
      </c>
      <c r="E2117" s="211">
        <v>1060</v>
      </c>
      <c r="F2117" s="211">
        <v>1274</v>
      </c>
      <c r="G2117" s="211">
        <v>1004</v>
      </c>
      <c r="I2117" s="211" t="s">
        <v>1191</v>
      </c>
      <c r="J2117" s="212" t="s">
        <v>841</v>
      </c>
      <c r="K2117" s="211" t="s">
        <v>353</v>
      </c>
      <c r="L2117" s="211" t="s">
        <v>2351</v>
      </c>
      <c r="AD2117" s="213"/>
    </row>
    <row r="2118" spans="1:30" s="211" customFormat="1" x14ac:dyDescent="0.25">
      <c r="A2118" s="211" t="s">
        <v>161</v>
      </c>
      <c r="B2118" s="211">
        <v>293</v>
      </c>
      <c r="C2118" s="211" t="s">
        <v>336</v>
      </c>
      <c r="D2118" s="211">
        <v>210272118</v>
      </c>
      <c r="E2118" s="211">
        <v>1060</v>
      </c>
      <c r="F2118" s="211">
        <v>1274</v>
      </c>
      <c r="G2118" s="211">
        <v>1004</v>
      </c>
      <c r="I2118" s="211" t="s">
        <v>1192</v>
      </c>
      <c r="J2118" s="212" t="s">
        <v>841</v>
      </c>
      <c r="K2118" s="211" t="s">
        <v>353</v>
      </c>
      <c r="L2118" s="211" t="s">
        <v>2352</v>
      </c>
      <c r="AD2118" s="213"/>
    </row>
    <row r="2119" spans="1:30" s="211" customFormat="1" x14ac:dyDescent="0.25">
      <c r="A2119" s="211" t="s">
        <v>161</v>
      </c>
      <c r="B2119" s="211">
        <v>293</v>
      </c>
      <c r="C2119" s="211" t="s">
        <v>336</v>
      </c>
      <c r="D2119" s="211">
        <v>210272119</v>
      </c>
      <c r="E2119" s="211">
        <v>1060</v>
      </c>
      <c r="F2119" s="211">
        <v>1274</v>
      </c>
      <c r="G2119" s="211">
        <v>1004</v>
      </c>
      <c r="I2119" s="211" t="s">
        <v>1192</v>
      </c>
      <c r="J2119" s="212" t="s">
        <v>841</v>
      </c>
      <c r="K2119" s="211" t="s">
        <v>353</v>
      </c>
      <c r="L2119" s="211" t="s">
        <v>2353</v>
      </c>
      <c r="AD2119" s="213"/>
    </row>
    <row r="2120" spans="1:30" s="211" customFormat="1" x14ac:dyDescent="0.25">
      <c r="A2120" s="211" t="s">
        <v>161</v>
      </c>
      <c r="B2120" s="211">
        <v>293</v>
      </c>
      <c r="C2120" s="211" t="s">
        <v>336</v>
      </c>
      <c r="D2120" s="211">
        <v>210272122</v>
      </c>
      <c r="E2120" s="211">
        <v>1060</v>
      </c>
      <c r="F2120" s="211">
        <v>1274</v>
      </c>
      <c r="G2120" s="211">
        <v>1004</v>
      </c>
      <c r="I2120" s="211" t="s">
        <v>1192</v>
      </c>
      <c r="J2120" s="212" t="s">
        <v>841</v>
      </c>
      <c r="K2120" s="211" t="s">
        <v>353</v>
      </c>
      <c r="L2120" s="211" t="s">
        <v>2354</v>
      </c>
      <c r="AD2120" s="213"/>
    </row>
    <row r="2121" spans="1:30" s="211" customFormat="1" x14ac:dyDescent="0.25">
      <c r="A2121" s="211" t="s">
        <v>161</v>
      </c>
      <c r="B2121" s="211">
        <v>293</v>
      </c>
      <c r="C2121" s="211" t="s">
        <v>336</v>
      </c>
      <c r="D2121" s="211">
        <v>210272123</v>
      </c>
      <c r="E2121" s="211">
        <v>1060</v>
      </c>
      <c r="F2121" s="211">
        <v>1274</v>
      </c>
      <c r="G2121" s="211">
        <v>1004</v>
      </c>
      <c r="I2121" s="211" t="s">
        <v>1192</v>
      </c>
      <c r="J2121" s="212" t="s">
        <v>841</v>
      </c>
      <c r="K2121" s="211" t="s">
        <v>353</v>
      </c>
      <c r="L2121" s="211" t="s">
        <v>2355</v>
      </c>
      <c r="AD2121" s="213"/>
    </row>
    <row r="2122" spans="1:30" s="211" customFormat="1" x14ac:dyDescent="0.25">
      <c r="A2122" s="211" t="s">
        <v>161</v>
      </c>
      <c r="B2122" s="211">
        <v>293</v>
      </c>
      <c r="C2122" s="211" t="s">
        <v>336</v>
      </c>
      <c r="D2122" s="211">
        <v>210272124</v>
      </c>
      <c r="E2122" s="211">
        <v>1060</v>
      </c>
      <c r="F2122" s="211">
        <v>1274</v>
      </c>
      <c r="G2122" s="211">
        <v>1004</v>
      </c>
      <c r="I2122" s="211" t="s">
        <v>1192</v>
      </c>
      <c r="J2122" s="212" t="s">
        <v>841</v>
      </c>
      <c r="K2122" s="211" t="s">
        <v>353</v>
      </c>
      <c r="L2122" s="211" t="s">
        <v>2356</v>
      </c>
      <c r="AD2122" s="213"/>
    </row>
    <row r="2123" spans="1:30" s="211" customFormat="1" x14ac:dyDescent="0.25">
      <c r="A2123" s="211" t="s">
        <v>161</v>
      </c>
      <c r="B2123" s="211">
        <v>293</v>
      </c>
      <c r="C2123" s="211" t="s">
        <v>336</v>
      </c>
      <c r="D2123" s="211">
        <v>210272125</v>
      </c>
      <c r="E2123" s="211">
        <v>1060</v>
      </c>
      <c r="F2123" s="211">
        <v>1274</v>
      </c>
      <c r="G2123" s="211">
        <v>1004</v>
      </c>
      <c r="I2123" s="211" t="s">
        <v>1192</v>
      </c>
      <c r="J2123" s="212" t="s">
        <v>841</v>
      </c>
      <c r="K2123" s="211" t="s">
        <v>353</v>
      </c>
      <c r="L2123" s="211" t="s">
        <v>2357</v>
      </c>
      <c r="AD2123" s="213"/>
    </row>
    <row r="2124" spans="1:30" s="211" customFormat="1" x14ac:dyDescent="0.25">
      <c r="A2124" s="211" t="s">
        <v>161</v>
      </c>
      <c r="B2124" s="211">
        <v>293</v>
      </c>
      <c r="C2124" s="211" t="s">
        <v>336</v>
      </c>
      <c r="D2124" s="211">
        <v>210272184</v>
      </c>
      <c r="E2124" s="211">
        <v>1060</v>
      </c>
      <c r="F2124" s="211">
        <v>1274</v>
      </c>
      <c r="G2124" s="211">
        <v>1004</v>
      </c>
      <c r="I2124" s="211" t="s">
        <v>1193</v>
      </c>
      <c r="J2124" s="212" t="s">
        <v>841</v>
      </c>
      <c r="K2124" s="211" t="s">
        <v>353</v>
      </c>
      <c r="L2124" s="211" t="s">
        <v>2358</v>
      </c>
      <c r="AD2124" s="213"/>
    </row>
    <row r="2125" spans="1:30" s="211" customFormat="1" x14ac:dyDescent="0.25">
      <c r="A2125" s="211" t="s">
        <v>161</v>
      </c>
      <c r="B2125" s="211">
        <v>293</v>
      </c>
      <c r="C2125" s="211" t="s">
        <v>336</v>
      </c>
      <c r="D2125" s="211">
        <v>210272190</v>
      </c>
      <c r="E2125" s="211">
        <v>1060</v>
      </c>
      <c r="F2125" s="211">
        <v>1274</v>
      </c>
      <c r="G2125" s="211">
        <v>1004</v>
      </c>
      <c r="I2125" s="211" t="s">
        <v>5180</v>
      </c>
      <c r="J2125" s="212" t="s">
        <v>841</v>
      </c>
      <c r="K2125" s="211" t="s">
        <v>353</v>
      </c>
      <c r="L2125" s="211" t="s">
        <v>5186</v>
      </c>
      <c r="AD2125" s="213"/>
    </row>
    <row r="2126" spans="1:30" s="211" customFormat="1" x14ac:dyDescent="0.25">
      <c r="A2126" s="211" t="s">
        <v>161</v>
      </c>
      <c r="B2126" s="211">
        <v>293</v>
      </c>
      <c r="C2126" s="211" t="s">
        <v>336</v>
      </c>
      <c r="D2126" s="211">
        <v>210272203</v>
      </c>
      <c r="E2126" s="211">
        <v>1060</v>
      </c>
      <c r="F2126" s="211">
        <v>1274</v>
      </c>
      <c r="G2126" s="211">
        <v>1004</v>
      </c>
      <c r="I2126" s="211" t="s">
        <v>1194</v>
      </c>
      <c r="J2126" s="212" t="s">
        <v>841</v>
      </c>
      <c r="K2126" s="211" t="s">
        <v>353</v>
      </c>
      <c r="L2126" s="211" t="s">
        <v>2359</v>
      </c>
      <c r="AD2126" s="213"/>
    </row>
    <row r="2127" spans="1:30" s="211" customFormat="1" x14ac:dyDescent="0.25">
      <c r="A2127" s="211" t="s">
        <v>161</v>
      </c>
      <c r="B2127" s="211">
        <v>293</v>
      </c>
      <c r="C2127" s="211" t="s">
        <v>336</v>
      </c>
      <c r="D2127" s="211">
        <v>210272252</v>
      </c>
      <c r="E2127" s="211">
        <v>1060</v>
      </c>
      <c r="F2127" s="211">
        <v>1274</v>
      </c>
      <c r="G2127" s="211">
        <v>1004</v>
      </c>
      <c r="I2127" s="211" t="s">
        <v>1195</v>
      </c>
      <c r="J2127" s="212" t="s">
        <v>841</v>
      </c>
      <c r="K2127" s="211" t="s">
        <v>842</v>
      </c>
      <c r="L2127" s="211" t="s">
        <v>2419</v>
      </c>
      <c r="AD2127" s="213"/>
    </row>
    <row r="2128" spans="1:30" s="211" customFormat="1" x14ac:dyDescent="0.25">
      <c r="A2128" s="211" t="s">
        <v>161</v>
      </c>
      <c r="B2128" s="211">
        <v>293</v>
      </c>
      <c r="C2128" s="211" t="s">
        <v>336</v>
      </c>
      <c r="D2128" s="211">
        <v>210272267</v>
      </c>
      <c r="E2128" s="211">
        <v>1060</v>
      </c>
      <c r="F2128" s="211">
        <v>1274</v>
      </c>
      <c r="G2128" s="211">
        <v>1004</v>
      </c>
      <c r="I2128" s="211" t="s">
        <v>4899</v>
      </c>
      <c r="J2128" s="212" t="s">
        <v>841</v>
      </c>
      <c r="K2128" s="211" t="s">
        <v>353</v>
      </c>
      <c r="L2128" s="211" t="s">
        <v>4970</v>
      </c>
      <c r="AD2128" s="213"/>
    </row>
    <row r="2129" spans="1:30" s="211" customFormat="1" x14ac:dyDescent="0.25">
      <c r="A2129" s="211" t="s">
        <v>161</v>
      </c>
      <c r="B2129" s="211">
        <v>293</v>
      </c>
      <c r="C2129" s="211" t="s">
        <v>336</v>
      </c>
      <c r="D2129" s="211">
        <v>210272273</v>
      </c>
      <c r="E2129" s="211">
        <v>1060</v>
      </c>
      <c r="F2129" s="211">
        <v>1274</v>
      </c>
      <c r="G2129" s="211">
        <v>1004</v>
      </c>
      <c r="I2129" s="211" t="s">
        <v>1196</v>
      </c>
      <c r="J2129" s="212" t="s">
        <v>841</v>
      </c>
      <c r="K2129" s="211" t="s">
        <v>842</v>
      </c>
      <c r="L2129" s="211" t="s">
        <v>2420</v>
      </c>
      <c r="AD2129" s="213"/>
    </row>
    <row r="2130" spans="1:30" s="211" customFormat="1" x14ac:dyDescent="0.25">
      <c r="A2130" s="211" t="s">
        <v>161</v>
      </c>
      <c r="B2130" s="211">
        <v>293</v>
      </c>
      <c r="C2130" s="211" t="s">
        <v>336</v>
      </c>
      <c r="D2130" s="211">
        <v>210272525</v>
      </c>
      <c r="E2130" s="211">
        <v>1080</v>
      </c>
      <c r="F2130" s="211">
        <v>1274</v>
      </c>
      <c r="G2130" s="211">
        <v>1004</v>
      </c>
      <c r="I2130" s="211" t="s">
        <v>5181</v>
      </c>
      <c r="J2130" s="212" t="s">
        <v>841</v>
      </c>
      <c r="K2130" s="211" t="s">
        <v>353</v>
      </c>
      <c r="L2130" s="211" t="s">
        <v>5187</v>
      </c>
      <c r="AD2130" s="213"/>
    </row>
    <row r="2131" spans="1:30" s="211" customFormat="1" x14ac:dyDescent="0.25">
      <c r="A2131" s="211" t="s">
        <v>161</v>
      </c>
      <c r="B2131" s="211">
        <v>293</v>
      </c>
      <c r="C2131" s="211" t="s">
        <v>336</v>
      </c>
      <c r="D2131" s="211">
        <v>210272637</v>
      </c>
      <c r="E2131" s="211">
        <v>1060</v>
      </c>
      <c r="F2131" s="211">
        <v>1274</v>
      </c>
      <c r="G2131" s="211">
        <v>1004</v>
      </c>
      <c r="I2131" s="211" t="s">
        <v>1197</v>
      </c>
      <c r="J2131" s="212" t="s">
        <v>841</v>
      </c>
      <c r="K2131" s="211" t="s">
        <v>353</v>
      </c>
      <c r="L2131" s="211" t="s">
        <v>2360</v>
      </c>
      <c r="AD2131" s="213"/>
    </row>
    <row r="2132" spans="1:30" s="211" customFormat="1" x14ac:dyDescent="0.25">
      <c r="A2132" s="211" t="s">
        <v>161</v>
      </c>
      <c r="B2132" s="211">
        <v>293</v>
      </c>
      <c r="C2132" s="211" t="s">
        <v>336</v>
      </c>
      <c r="D2132" s="211">
        <v>210272792</v>
      </c>
      <c r="E2132" s="211">
        <v>1080</v>
      </c>
      <c r="F2132" s="211">
        <v>1274</v>
      </c>
      <c r="G2132" s="211">
        <v>1004</v>
      </c>
      <c r="I2132" s="211" t="s">
        <v>3917</v>
      </c>
      <c r="J2132" s="212" t="s">
        <v>841</v>
      </c>
      <c r="K2132" s="211" t="s">
        <v>353</v>
      </c>
      <c r="L2132" s="211" t="s">
        <v>3928</v>
      </c>
      <c r="AD2132" s="213"/>
    </row>
    <row r="2133" spans="1:30" s="211" customFormat="1" x14ac:dyDescent="0.25">
      <c r="A2133" s="211" t="s">
        <v>161</v>
      </c>
      <c r="B2133" s="211">
        <v>293</v>
      </c>
      <c r="C2133" s="211" t="s">
        <v>336</v>
      </c>
      <c r="D2133" s="211">
        <v>210272951</v>
      </c>
      <c r="E2133" s="211">
        <v>1060</v>
      </c>
      <c r="F2133" s="211">
        <v>1274</v>
      </c>
      <c r="G2133" s="211">
        <v>1004</v>
      </c>
      <c r="I2133" s="211" t="s">
        <v>1192</v>
      </c>
      <c r="J2133" s="212" t="s">
        <v>841</v>
      </c>
      <c r="K2133" s="211" t="s">
        <v>353</v>
      </c>
      <c r="L2133" s="211" t="s">
        <v>2361</v>
      </c>
      <c r="AD2133" s="213"/>
    </row>
    <row r="2134" spans="1:30" s="211" customFormat="1" x14ac:dyDescent="0.25">
      <c r="A2134" s="211" t="s">
        <v>161</v>
      </c>
      <c r="B2134" s="211">
        <v>293</v>
      </c>
      <c r="C2134" s="211" t="s">
        <v>336</v>
      </c>
      <c r="D2134" s="211">
        <v>210276198</v>
      </c>
      <c r="E2134" s="211">
        <v>1020</v>
      </c>
      <c r="F2134" s="211">
        <v>1122</v>
      </c>
      <c r="G2134" s="211">
        <v>1004</v>
      </c>
      <c r="I2134" s="211" t="s">
        <v>4538</v>
      </c>
      <c r="J2134" s="212" t="s">
        <v>841</v>
      </c>
      <c r="K2134" s="211" t="s">
        <v>355</v>
      </c>
      <c r="L2134" s="211" t="s">
        <v>4540</v>
      </c>
      <c r="AD2134" s="213"/>
    </row>
    <row r="2135" spans="1:30" s="211" customFormat="1" x14ac:dyDescent="0.25">
      <c r="A2135" s="211" t="s">
        <v>161</v>
      </c>
      <c r="B2135" s="211">
        <v>293</v>
      </c>
      <c r="C2135" s="211" t="s">
        <v>336</v>
      </c>
      <c r="D2135" s="211">
        <v>210276199</v>
      </c>
      <c r="E2135" s="211">
        <v>1020</v>
      </c>
      <c r="F2135" s="211">
        <v>1122</v>
      </c>
      <c r="G2135" s="211">
        <v>1004</v>
      </c>
      <c r="I2135" s="211" t="s">
        <v>4538</v>
      </c>
      <c r="J2135" s="212" t="s">
        <v>841</v>
      </c>
      <c r="K2135" s="211" t="s">
        <v>355</v>
      </c>
      <c r="L2135" s="211" t="s">
        <v>4540</v>
      </c>
      <c r="AD2135" s="213"/>
    </row>
    <row r="2136" spans="1:30" s="211" customFormat="1" x14ac:dyDescent="0.25">
      <c r="A2136" s="211" t="s">
        <v>161</v>
      </c>
      <c r="B2136" s="211">
        <v>293</v>
      </c>
      <c r="C2136" s="211" t="s">
        <v>336</v>
      </c>
      <c r="D2136" s="211">
        <v>210295068</v>
      </c>
      <c r="E2136" s="211">
        <v>1080</v>
      </c>
      <c r="F2136" s="211">
        <v>1241</v>
      </c>
      <c r="G2136" s="211">
        <v>1004</v>
      </c>
      <c r="I2136" s="211" t="s">
        <v>1198</v>
      </c>
      <c r="J2136" s="212" t="s">
        <v>841</v>
      </c>
      <c r="K2136" s="211" t="s">
        <v>353</v>
      </c>
      <c r="L2136" s="211" t="s">
        <v>2362</v>
      </c>
      <c r="AD2136" s="213"/>
    </row>
    <row r="2137" spans="1:30" s="211" customFormat="1" x14ac:dyDescent="0.25">
      <c r="A2137" s="211" t="s">
        <v>161</v>
      </c>
      <c r="B2137" s="211">
        <v>293</v>
      </c>
      <c r="C2137" s="211" t="s">
        <v>336</v>
      </c>
      <c r="D2137" s="211">
        <v>210296038</v>
      </c>
      <c r="E2137" s="211">
        <v>1060</v>
      </c>
      <c r="F2137" s="211">
        <v>1263</v>
      </c>
      <c r="G2137" s="211">
        <v>1004</v>
      </c>
      <c r="I2137" s="211" t="s">
        <v>1199</v>
      </c>
      <c r="J2137" s="212" t="s">
        <v>841</v>
      </c>
      <c r="K2137" s="211" t="s">
        <v>353</v>
      </c>
      <c r="L2137" s="211" t="s">
        <v>2363</v>
      </c>
      <c r="AD2137" s="213"/>
    </row>
    <row r="2138" spans="1:30" s="211" customFormat="1" x14ac:dyDescent="0.25">
      <c r="A2138" s="211" t="s">
        <v>161</v>
      </c>
      <c r="B2138" s="211">
        <v>293</v>
      </c>
      <c r="C2138" s="211" t="s">
        <v>336</v>
      </c>
      <c r="D2138" s="211">
        <v>210296725</v>
      </c>
      <c r="E2138" s="211">
        <v>1060</v>
      </c>
      <c r="F2138" s="211">
        <v>1271</v>
      </c>
      <c r="G2138" s="211">
        <v>1004</v>
      </c>
      <c r="I2138" s="211" t="s">
        <v>1200</v>
      </c>
      <c r="J2138" s="212" t="s">
        <v>841</v>
      </c>
      <c r="K2138" s="211" t="s">
        <v>353</v>
      </c>
      <c r="L2138" s="211" t="s">
        <v>2364</v>
      </c>
      <c r="AD2138" s="213"/>
    </row>
    <row r="2139" spans="1:30" s="211" customFormat="1" x14ac:dyDescent="0.25">
      <c r="A2139" s="211" t="s">
        <v>161</v>
      </c>
      <c r="B2139" s="211">
        <v>293</v>
      </c>
      <c r="C2139" s="211" t="s">
        <v>336</v>
      </c>
      <c r="D2139" s="211">
        <v>210296932</v>
      </c>
      <c r="E2139" s="211">
        <v>1020</v>
      </c>
      <c r="F2139" s="211">
        <v>1122</v>
      </c>
      <c r="G2139" s="211">
        <v>1004</v>
      </c>
      <c r="I2139" s="211" t="s">
        <v>5444</v>
      </c>
      <c r="J2139" s="212" t="s">
        <v>841</v>
      </c>
      <c r="K2139" s="211" t="s">
        <v>353</v>
      </c>
      <c r="L2139" s="211" t="s">
        <v>5459</v>
      </c>
      <c r="AD2139" s="213"/>
    </row>
    <row r="2140" spans="1:30" s="211" customFormat="1" x14ac:dyDescent="0.25">
      <c r="A2140" s="211" t="s">
        <v>161</v>
      </c>
      <c r="B2140" s="211">
        <v>294</v>
      </c>
      <c r="C2140" s="211" t="s">
        <v>337</v>
      </c>
      <c r="D2140" s="211">
        <v>106858</v>
      </c>
      <c r="E2140" s="211">
        <v>1030</v>
      </c>
      <c r="F2140" s="211">
        <v>1110</v>
      </c>
      <c r="G2140" s="211">
        <v>1004</v>
      </c>
      <c r="I2140" s="211" t="s">
        <v>4774</v>
      </c>
      <c r="J2140" s="212" t="s">
        <v>841</v>
      </c>
      <c r="K2140" s="211" t="s">
        <v>842</v>
      </c>
      <c r="L2140" s="211" t="s">
        <v>5033</v>
      </c>
      <c r="AD2140" s="213"/>
    </row>
    <row r="2141" spans="1:30" s="211" customFormat="1" x14ac:dyDescent="0.25">
      <c r="A2141" s="211" t="s">
        <v>161</v>
      </c>
      <c r="B2141" s="211">
        <v>294</v>
      </c>
      <c r="C2141" s="211" t="s">
        <v>337</v>
      </c>
      <c r="D2141" s="211">
        <v>192031132</v>
      </c>
      <c r="E2141" s="211">
        <v>1060</v>
      </c>
      <c r="F2141" s="211">
        <v>1271</v>
      </c>
      <c r="G2141" s="211">
        <v>1004</v>
      </c>
      <c r="I2141" s="211" t="s">
        <v>5924</v>
      </c>
      <c r="J2141" s="212" t="s">
        <v>841</v>
      </c>
      <c r="K2141" s="211" t="s">
        <v>353</v>
      </c>
      <c r="L2141" s="211" t="s">
        <v>5967</v>
      </c>
      <c r="AD2141" s="213"/>
    </row>
    <row r="2142" spans="1:30" s="211" customFormat="1" x14ac:dyDescent="0.25">
      <c r="A2142" s="211" t="s">
        <v>161</v>
      </c>
      <c r="B2142" s="211">
        <v>294</v>
      </c>
      <c r="C2142" s="211" t="s">
        <v>337</v>
      </c>
      <c r="D2142" s="211">
        <v>192031607</v>
      </c>
      <c r="E2142" s="211">
        <v>1020</v>
      </c>
      <c r="F2142" s="211">
        <v>1110</v>
      </c>
      <c r="G2142" s="211">
        <v>1004</v>
      </c>
      <c r="I2142" s="211" t="s">
        <v>5353</v>
      </c>
      <c r="J2142" s="212" t="s">
        <v>841</v>
      </c>
      <c r="K2142" s="211" t="s">
        <v>353</v>
      </c>
      <c r="L2142" s="211" t="s">
        <v>5369</v>
      </c>
      <c r="AD2142" s="213"/>
    </row>
    <row r="2143" spans="1:30" s="211" customFormat="1" x14ac:dyDescent="0.25">
      <c r="A2143" s="211" t="s">
        <v>161</v>
      </c>
      <c r="B2143" s="211">
        <v>294</v>
      </c>
      <c r="C2143" s="211" t="s">
        <v>337</v>
      </c>
      <c r="D2143" s="211">
        <v>192031649</v>
      </c>
      <c r="E2143" s="211">
        <v>1020</v>
      </c>
      <c r="F2143" s="211">
        <v>1110</v>
      </c>
      <c r="G2143" s="211">
        <v>1004</v>
      </c>
      <c r="I2143" s="211" t="s">
        <v>5354</v>
      </c>
      <c r="J2143" s="212" t="s">
        <v>841</v>
      </c>
      <c r="K2143" s="211" t="s">
        <v>353</v>
      </c>
      <c r="L2143" s="211" t="s">
        <v>5370</v>
      </c>
      <c r="AD2143" s="213"/>
    </row>
    <row r="2144" spans="1:30" s="211" customFormat="1" x14ac:dyDescent="0.25">
      <c r="A2144" s="211" t="s">
        <v>161</v>
      </c>
      <c r="B2144" s="211">
        <v>294</v>
      </c>
      <c r="C2144" s="211" t="s">
        <v>337</v>
      </c>
      <c r="D2144" s="211">
        <v>192035358</v>
      </c>
      <c r="E2144" s="211">
        <v>1060</v>
      </c>
      <c r="F2144" s="211">
        <v>1274</v>
      </c>
      <c r="G2144" s="211">
        <v>1004</v>
      </c>
      <c r="I2144" s="211" t="s">
        <v>5545</v>
      </c>
      <c r="J2144" s="212" t="s">
        <v>841</v>
      </c>
      <c r="K2144" s="211" t="s">
        <v>353</v>
      </c>
      <c r="L2144" s="211" t="s">
        <v>5556</v>
      </c>
      <c r="AD2144" s="213"/>
    </row>
    <row r="2145" spans="1:30" s="211" customFormat="1" x14ac:dyDescent="0.25">
      <c r="A2145" s="211" t="s">
        <v>161</v>
      </c>
      <c r="B2145" s="211">
        <v>294</v>
      </c>
      <c r="C2145" s="211" t="s">
        <v>337</v>
      </c>
      <c r="D2145" s="211">
        <v>192035391</v>
      </c>
      <c r="E2145" s="211">
        <v>1080</v>
      </c>
      <c r="F2145" s="211">
        <v>1252</v>
      </c>
      <c r="G2145" s="211">
        <v>1004</v>
      </c>
      <c r="I2145" s="211" t="s">
        <v>5546</v>
      </c>
      <c r="J2145" s="212" t="s">
        <v>841</v>
      </c>
      <c r="K2145" s="211" t="s">
        <v>353</v>
      </c>
      <c r="L2145" s="211" t="s">
        <v>5557</v>
      </c>
      <c r="AD2145" s="213"/>
    </row>
    <row r="2146" spans="1:30" s="211" customFormat="1" x14ac:dyDescent="0.25">
      <c r="A2146" s="211" t="s">
        <v>161</v>
      </c>
      <c r="B2146" s="211">
        <v>294</v>
      </c>
      <c r="C2146" s="211" t="s">
        <v>337</v>
      </c>
      <c r="D2146" s="211">
        <v>210267838</v>
      </c>
      <c r="E2146" s="211">
        <v>1060</v>
      </c>
      <c r="F2146" s="211">
        <v>1274</v>
      </c>
      <c r="G2146" s="211">
        <v>1004</v>
      </c>
      <c r="I2146" s="211" t="s">
        <v>5053</v>
      </c>
      <c r="J2146" s="212" t="s">
        <v>841</v>
      </c>
      <c r="K2146" s="211" t="s">
        <v>353</v>
      </c>
      <c r="L2146" s="211" t="s">
        <v>5072</v>
      </c>
      <c r="AD2146" s="213"/>
    </row>
    <row r="2147" spans="1:30" s="211" customFormat="1" x14ac:dyDescent="0.25">
      <c r="A2147" s="211" t="s">
        <v>161</v>
      </c>
      <c r="B2147" s="211">
        <v>294</v>
      </c>
      <c r="C2147" s="211" t="s">
        <v>337</v>
      </c>
      <c r="D2147" s="211">
        <v>210267843</v>
      </c>
      <c r="E2147" s="211">
        <v>1060</v>
      </c>
      <c r="F2147" s="211">
        <v>1271</v>
      </c>
      <c r="G2147" s="211">
        <v>1004</v>
      </c>
      <c r="I2147" s="211" t="s">
        <v>5793</v>
      </c>
      <c r="J2147" s="212" t="s">
        <v>841</v>
      </c>
      <c r="K2147" s="211" t="s">
        <v>353</v>
      </c>
      <c r="L2147" s="211" t="s">
        <v>5813</v>
      </c>
      <c r="AD2147" s="213"/>
    </row>
    <row r="2148" spans="1:30" s="211" customFormat="1" x14ac:dyDescent="0.25">
      <c r="A2148" s="211" t="s">
        <v>161</v>
      </c>
      <c r="B2148" s="211">
        <v>294</v>
      </c>
      <c r="C2148" s="211" t="s">
        <v>337</v>
      </c>
      <c r="D2148" s="211">
        <v>210297044</v>
      </c>
      <c r="E2148" s="211">
        <v>1060</v>
      </c>
      <c r="F2148" s="211">
        <v>1252</v>
      </c>
      <c r="G2148" s="211">
        <v>1004</v>
      </c>
      <c r="I2148" s="211" t="s">
        <v>5054</v>
      </c>
      <c r="J2148" s="212" t="s">
        <v>841</v>
      </c>
      <c r="K2148" s="211" t="s">
        <v>353</v>
      </c>
      <c r="L2148" s="211" t="s">
        <v>5073</v>
      </c>
      <c r="AD2148" s="213"/>
    </row>
    <row r="2149" spans="1:30" s="211" customFormat="1" x14ac:dyDescent="0.25">
      <c r="A2149" s="211" t="s">
        <v>161</v>
      </c>
      <c r="B2149" s="211">
        <v>294</v>
      </c>
      <c r="C2149" s="211" t="s">
        <v>337</v>
      </c>
      <c r="D2149" s="211">
        <v>210297112</v>
      </c>
      <c r="E2149" s="211">
        <v>1060</v>
      </c>
      <c r="F2149" s="211">
        <v>1263</v>
      </c>
      <c r="G2149" s="211">
        <v>1004</v>
      </c>
      <c r="I2149" s="211" t="s">
        <v>5355</v>
      </c>
      <c r="J2149" s="212" t="s">
        <v>841</v>
      </c>
      <c r="K2149" s="211" t="s">
        <v>353</v>
      </c>
      <c r="L2149" s="211" t="s">
        <v>5371</v>
      </c>
      <c r="AD2149" s="213"/>
    </row>
    <row r="2150" spans="1:30" s="211" customFormat="1" x14ac:dyDescent="0.25">
      <c r="A2150" s="211" t="s">
        <v>161</v>
      </c>
      <c r="B2150" s="211">
        <v>295</v>
      </c>
      <c r="C2150" s="211" t="s">
        <v>338</v>
      </c>
      <c r="D2150" s="211">
        <v>191929894</v>
      </c>
      <c r="E2150" s="211">
        <v>1060</v>
      </c>
      <c r="F2150" s="211">
        <v>1242</v>
      </c>
      <c r="G2150" s="211">
        <v>1004</v>
      </c>
      <c r="I2150" s="211" t="s">
        <v>5445</v>
      </c>
      <c r="J2150" s="212" t="s">
        <v>841</v>
      </c>
      <c r="K2150" s="211" t="s">
        <v>353</v>
      </c>
      <c r="L2150" s="211" t="s">
        <v>5460</v>
      </c>
      <c r="AD2150" s="213"/>
    </row>
    <row r="2151" spans="1:30" s="211" customFormat="1" x14ac:dyDescent="0.25">
      <c r="A2151" s="211" t="s">
        <v>161</v>
      </c>
      <c r="B2151" s="211">
        <v>295</v>
      </c>
      <c r="C2151" s="211" t="s">
        <v>338</v>
      </c>
      <c r="D2151" s="211">
        <v>191969629</v>
      </c>
      <c r="E2151" s="211">
        <v>1080</v>
      </c>
      <c r="F2151" s="211">
        <v>1274</v>
      </c>
      <c r="G2151" s="211">
        <v>1003</v>
      </c>
      <c r="I2151" s="211" t="s">
        <v>5993</v>
      </c>
      <c r="J2151" s="212" t="s">
        <v>841</v>
      </c>
      <c r="K2151" s="211" t="s">
        <v>353</v>
      </c>
      <c r="L2151" s="211" t="s">
        <v>5999</v>
      </c>
      <c r="AD2151" s="213"/>
    </row>
    <row r="2152" spans="1:30" s="211" customFormat="1" x14ac:dyDescent="0.25">
      <c r="A2152" s="211" t="s">
        <v>161</v>
      </c>
      <c r="B2152" s="211">
        <v>295</v>
      </c>
      <c r="C2152" s="211" t="s">
        <v>338</v>
      </c>
      <c r="D2152" s="211">
        <v>191985295</v>
      </c>
      <c r="E2152" s="211">
        <v>1020</v>
      </c>
      <c r="F2152" s="211">
        <v>1110</v>
      </c>
      <c r="G2152" s="211">
        <v>1003</v>
      </c>
      <c r="I2152" s="211" t="s">
        <v>5848</v>
      </c>
      <c r="J2152" s="212" t="s">
        <v>841</v>
      </c>
      <c r="K2152" s="211" t="s">
        <v>353</v>
      </c>
      <c r="L2152" s="211" t="s">
        <v>5886</v>
      </c>
      <c r="AD2152" s="213"/>
    </row>
    <row r="2153" spans="1:30" s="211" customFormat="1" x14ac:dyDescent="0.25">
      <c r="A2153" s="211" t="s">
        <v>161</v>
      </c>
      <c r="B2153" s="211">
        <v>295</v>
      </c>
      <c r="C2153" s="211" t="s">
        <v>338</v>
      </c>
      <c r="D2153" s="211">
        <v>191996530</v>
      </c>
      <c r="E2153" s="211">
        <v>1020</v>
      </c>
      <c r="F2153" s="211">
        <v>1122</v>
      </c>
      <c r="G2153" s="211">
        <v>1003</v>
      </c>
      <c r="I2153" s="211" t="s">
        <v>5707</v>
      </c>
      <c r="J2153" s="212" t="s">
        <v>841</v>
      </c>
      <c r="K2153" s="211" t="s">
        <v>353</v>
      </c>
      <c r="L2153" s="211" t="s">
        <v>5724</v>
      </c>
      <c r="AD2153" s="213"/>
    </row>
    <row r="2154" spans="1:30" s="211" customFormat="1" x14ac:dyDescent="0.25">
      <c r="A2154" s="211" t="s">
        <v>161</v>
      </c>
      <c r="B2154" s="211">
        <v>295</v>
      </c>
      <c r="C2154" s="211" t="s">
        <v>338</v>
      </c>
      <c r="D2154" s="211">
        <v>192009055</v>
      </c>
      <c r="E2154" s="211">
        <v>1080</v>
      </c>
      <c r="F2154" s="211">
        <v>1274</v>
      </c>
      <c r="G2154" s="211">
        <v>1004</v>
      </c>
      <c r="I2154" s="211" t="s">
        <v>6609</v>
      </c>
      <c r="J2154" s="212" t="s">
        <v>841</v>
      </c>
      <c r="K2154" s="211" t="s">
        <v>353</v>
      </c>
      <c r="L2154" s="211" t="s">
        <v>4330</v>
      </c>
      <c r="AD2154" s="213"/>
    </row>
    <row r="2155" spans="1:30" s="211" customFormat="1" x14ac:dyDescent="0.25">
      <c r="A2155" s="211" t="s">
        <v>161</v>
      </c>
      <c r="B2155" s="211">
        <v>295</v>
      </c>
      <c r="C2155" s="211" t="s">
        <v>338</v>
      </c>
      <c r="D2155" s="211">
        <v>192011499</v>
      </c>
      <c r="E2155" s="211">
        <v>1020</v>
      </c>
      <c r="F2155" s="211">
        <v>1122</v>
      </c>
      <c r="G2155" s="211">
        <v>1003</v>
      </c>
      <c r="I2155" s="211" t="s">
        <v>6610</v>
      </c>
      <c r="J2155" s="212" t="s">
        <v>841</v>
      </c>
      <c r="K2155" s="211" t="s">
        <v>353</v>
      </c>
      <c r="L2155" s="211" t="s">
        <v>6703</v>
      </c>
      <c r="AD2155" s="213"/>
    </row>
    <row r="2156" spans="1:30" s="211" customFormat="1" x14ac:dyDescent="0.25">
      <c r="A2156" s="211" t="s">
        <v>161</v>
      </c>
      <c r="B2156" s="211">
        <v>295</v>
      </c>
      <c r="C2156" s="211" t="s">
        <v>338</v>
      </c>
      <c r="D2156" s="211">
        <v>192011502</v>
      </c>
      <c r="E2156" s="211">
        <v>1030</v>
      </c>
      <c r="F2156" s="211">
        <v>1122</v>
      </c>
      <c r="G2156" s="211">
        <v>1003</v>
      </c>
      <c r="I2156" s="211" t="s">
        <v>6611</v>
      </c>
      <c r="J2156" s="212" t="s">
        <v>841</v>
      </c>
      <c r="K2156" s="211" t="s">
        <v>353</v>
      </c>
      <c r="L2156" s="211" t="s">
        <v>6704</v>
      </c>
      <c r="AD2156" s="213"/>
    </row>
    <row r="2157" spans="1:30" s="211" customFormat="1" x14ac:dyDescent="0.25">
      <c r="A2157" s="211" t="s">
        <v>161</v>
      </c>
      <c r="B2157" s="211">
        <v>295</v>
      </c>
      <c r="C2157" s="211" t="s">
        <v>338</v>
      </c>
      <c r="D2157" s="211">
        <v>192042498</v>
      </c>
      <c r="E2157" s="211">
        <v>1060</v>
      </c>
      <c r="F2157" s="211">
        <v>1274</v>
      </c>
      <c r="G2157" s="211">
        <v>1004</v>
      </c>
      <c r="I2157" s="211" t="s">
        <v>5849</v>
      </c>
      <c r="J2157" s="212" t="s">
        <v>841</v>
      </c>
      <c r="K2157" s="211" t="s">
        <v>353</v>
      </c>
      <c r="L2157" s="211" t="s">
        <v>5887</v>
      </c>
      <c r="AD2157" s="213"/>
    </row>
    <row r="2158" spans="1:30" s="211" customFormat="1" x14ac:dyDescent="0.25">
      <c r="A2158" s="211" t="s">
        <v>161</v>
      </c>
      <c r="B2158" s="211">
        <v>295</v>
      </c>
      <c r="C2158" s="211" t="s">
        <v>338</v>
      </c>
      <c r="D2158" s="211">
        <v>192050036</v>
      </c>
      <c r="E2158" s="211">
        <v>1060</v>
      </c>
      <c r="F2158" s="211">
        <v>1242</v>
      </c>
      <c r="G2158" s="211">
        <v>1004</v>
      </c>
      <c r="I2158" s="211" t="s">
        <v>6612</v>
      </c>
      <c r="J2158" s="212" t="s">
        <v>841</v>
      </c>
      <c r="K2158" s="211" t="s">
        <v>842</v>
      </c>
      <c r="L2158" s="211" t="s">
        <v>6729</v>
      </c>
      <c r="AD2158" s="213"/>
    </row>
    <row r="2159" spans="1:30" s="211" customFormat="1" x14ac:dyDescent="0.25">
      <c r="A2159" s="211" t="s">
        <v>161</v>
      </c>
      <c r="B2159" s="211">
        <v>295</v>
      </c>
      <c r="C2159" s="211" t="s">
        <v>338</v>
      </c>
      <c r="D2159" s="211">
        <v>192050201</v>
      </c>
      <c r="E2159" s="211">
        <v>1060</v>
      </c>
      <c r="F2159" s="211">
        <v>1242</v>
      </c>
      <c r="G2159" s="211">
        <v>1004</v>
      </c>
      <c r="I2159" s="211" t="s">
        <v>6613</v>
      </c>
      <c r="J2159" s="212" t="s">
        <v>841</v>
      </c>
      <c r="K2159" s="211" t="s">
        <v>842</v>
      </c>
      <c r="L2159" s="211" t="s">
        <v>6730</v>
      </c>
      <c r="AD2159" s="213"/>
    </row>
    <row r="2160" spans="1:30" s="211" customFormat="1" x14ac:dyDescent="0.25">
      <c r="A2160" s="211" t="s">
        <v>161</v>
      </c>
      <c r="B2160" s="211">
        <v>295</v>
      </c>
      <c r="C2160" s="211" t="s">
        <v>338</v>
      </c>
      <c r="D2160" s="211">
        <v>192050214</v>
      </c>
      <c r="E2160" s="211">
        <v>1080</v>
      </c>
      <c r="F2160" s="211">
        <v>1274</v>
      </c>
      <c r="G2160" s="211">
        <v>1004</v>
      </c>
      <c r="I2160" s="211" t="s">
        <v>6614</v>
      </c>
      <c r="J2160" s="212" t="s">
        <v>841</v>
      </c>
      <c r="K2160" s="211" t="s">
        <v>842</v>
      </c>
      <c r="L2160" s="211" t="s">
        <v>6730</v>
      </c>
      <c r="AD2160" s="213"/>
    </row>
    <row r="2161" spans="1:30" s="211" customFormat="1" x14ac:dyDescent="0.25">
      <c r="A2161" s="211" t="s">
        <v>161</v>
      </c>
      <c r="B2161" s="211">
        <v>295</v>
      </c>
      <c r="C2161" s="211" t="s">
        <v>338</v>
      </c>
      <c r="D2161" s="211">
        <v>210104128</v>
      </c>
      <c r="E2161" s="211">
        <v>1020</v>
      </c>
      <c r="F2161" s="211">
        <v>1110</v>
      </c>
      <c r="G2161" s="211">
        <v>1004</v>
      </c>
      <c r="I2161" s="211" t="s">
        <v>4546</v>
      </c>
      <c r="J2161" s="212" t="s">
        <v>841</v>
      </c>
      <c r="K2161" s="211" t="s">
        <v>353</v>
      </c>
      <c r="L2161" s="211" t="s">
        <v>4553</v>
      </c>
      <c r="AD2161" s="213"/>
    </row>
    <row r="2162" spans="1:30" s="211" customFormat="1" x14ac:dyDescent="0.25">
      <c r="A2162" s="211" t="s">
        <v>161</v>
      </c>
      <c r="B2162" s="211">
        <v>295</v>
      </c>
      <c r="C2162" s="211" t="s">
        <v>338</v>
      </c>
      <c r="D2162" s="211">
        <v>210218376</v>
      </c>
      <c r="E2162" s="211">
        <v>1060</v>
      </c>
      <c r="F2162" s="211">
        <v>1242</v>
      </c>
      <c r="G2162" s="211">
        <v>1004</v>
      </c>
      <c r="I2162" s="211" t="s">
        <v>5446</v>
      </c>
      <c r="J2162" s="212" t="s">
        <v>841</v>
      </c>
      <c r="K2162" s="211" t="s">
        <v>353</v>
      </c>
      <c r="L2162" s="211" t="s">
        <v>5461</v>
      </c>
      <c r="AD2162" s="213"/>
    </row>
    <row r="2163" spans="1:30" s="211" customFormat="1" x14ac:dyDescent="0.25">
      <c r="A2163" s="211" t="s">
        <v>161</v>
      </c>
      <c r="B2163" s="211">
        <v>295</v>
      </c>
      <c r="C2163" s="211" t="s">
        <v>338</v>
      </c>
      <c r="D2163" s="211">
        <v>210298588</v>
      </c>
      <c r="E2163" s="211">
        <v>1060</v>
      </c>
      <c r="F2163" s="211">
        <v>1242</v>
      </c>
      <c r="G2163" s="211">
        <v>1004</v>
      </c>
      <c r="I2163" s="211" t="s">
        <v>6615</v>
      </c>
      <c r="J2163" s="212" t="s">
        <v>841</v>
      </c>
      <c r="K2163" s="211" t="s">
        <v>353</v>
      </c>
      <c r="L2163" s="211" t="s">
        <v>3201</v>
      </c>
      <c r="AD2163" s="213"/>
    </row>
    <row r="2164" spans="1:30" s="211" customFormat="1" x14ac:dyDescent="0.25">
      <c r="A2164" s="211" t="s">
        <v>161</v>
      </c>
      <c r="B2164" s="211">
        <v>295</v>
      </c>
      <c r="C2164" s="211" t="s">
        <v>338</v>
      </c>
      <c r="D2164" s="211">
        <v>210298590</v>
      </c>
      <c r="E2164" s="211">
        <v>1060</v>
      </c>
      <c r="F2164" s="211">
        <v>1263</v>
      </c>
      <c r="G2164" s="211">
        <v>1004</v>
      </c>
      <c r="I2164" s="211" t="s">
        <v>3008</v>
      </c>
      <c r="J2164" s="212" t="s">
        <v>841</v>
      </c>
      <c r="K2164" s="211" t="s">
        <v>353</v>
      </c>
      <c r="L2164" s="211" t="s">
        <v>3202</v>
      </c>
      <c r="AD2164" s="213"/>
    </row>
    <row r="2165" spans="1:30" s="211" customFormat="1" x14ac:dyDescent="0.25">
      <c r="A2165" s="211" t="s">
        <v>161</v>
      </c>
      <c r="B2165" s="211">
        <v>295</v>
      </c>
      <c r="C2165" s="211" t="s">
        <v>338</v>
      </c>
      <c r="D2165" s="211">
        <v>210298601</v>
      </c>
      <c r="E2165" s="211">
        <v>1060</v>
      </c>
      <c r="F2165" s="211">
        <v>1242</v>
      </c>
      <c r="G2165" s="211">
        <v>1004</v>
      </c>
      <c r="I2165" s="211" t="s">
        <v>3009</v>
      </c>
      <c r="J2165" s="212" t="s">
        <v>841</v>
      </c>
      <c r="K2165" s="211" t="s">
        <v>353</v>
      </c>
      <c r="L2165" s="211" t="s">
        <v>3203</v>
      </c>
      <c r="AD2165" s="213"/>
    </row>
    <row r="2166" spans="1:30" s="211" customFormat="1" x14ac:dyDescent="0.25">
      <c r="A2166" s="211" t="s">
        <v>161</v>
      </c>
      <c r="B2166" s="211">
        <v>296</v>
      </c>
      <c r="C2166" s="211" t="s">
        <v>339</v>
      </c>
      <c r="D2166" s="211">
        <v>84864</v>
      </c>
      <c r="E2166" s="211">
        <v>1040</v>
      </c>
      <c r="F2166" s="211">
        <v>1274</v>
      </c>
      <c r="G2166" s="211">
        <v>1004</v>
      </c>
      <c r="I2166" s="211" t="s">
        <v>6148</v>
      </c>
      <c r="J2166" s="212" t="s">
        <v>841</v>
      </c>
      <c r="K2166" s="211" t="s">
        <v>842</v>
      </c>
      <c r="L2166" s="211" t="s">
        <v>6175</v>
      </c>
      <c r="AD2166" s="213"/>
    </row>
    <row r="2167" spans="1:30" s="211" customFormat="1" x14ac:dyDescent="0.25">
      <c r="A2167" s="211" t="s">
        <v>161</v>
      </c>
      <c r="B2167" s="211">
        <v>296</v>
      </c>
      <c r="C2167" s="211" t="s">
        <v>339</v>
      </c>
      <c r="D2167" s="211">
        <v>3182712</v>
      </c>
      <c r="E2167" s="211">
        <v>1020</v>
      </c>
      <c r="F2167" s="211">
        <v>1110</v>
      </c>
      <c r="G2167" s="211">
        <v>1004</v>
      </c>
      <c r="I2167" s="211" t="s">
        <v>3281</v>
      </c>
      <c r="J2167" s="212" t="s">
        <v>841</v>
      </c>
      <c r="K2167" s="211" t="s">
        <v>353</v>
      </c>
      <c r="L2167" s="211" t="s">
        <v>3320</v>
      </c>
      <c r="AD2167" s="213"/>
    </row>
    <row r="2168" spans="1:30" s="211" customFormat="1" x14ac:dyDescent="0.25">
      <c r="A2168" s="211" t="s">
        <v>161</v>
      </c>
      <c r="B2168" s="211">
        <v>296</v>
      </c>
      <c r="C2168" s="211" t="s">
        <v>339</v>
      </c>
      <c r="D2168" s="211">
        <v>191893338</v>
      </c>
      <c r="E2168" s="211">
        <v>1060</v>
      </c>
      <c r="F2168" s="211">
        <v>1220</v>
      </c>
      <c r="G2168" s="211">
        <v>1003</v>
      </c>
      <c r="I2168" s="211" t="s">
        <v>4384</v>
      </c>
      <c r="J2168" s="212" t="s">
        <v>841</v>
      </c>
      <c r="K2168" s="211" t="s">
        <v>355</v>
      </c>
      <c r="L2168" s="211" t="s">
        <v>6046</v>
      </c>
      <c r="AD2168" s="213"/>
    </row>
    <row r="2169" spans="1:30" s="211" customFormat="1" x14ac:dyDescent="0.25">
      <c r="A2169" s="211" t="s">
        <v>161</v>
      </c>
      <c r="B2169" s="211">
        <v>296</v>
      </c>
      <c r="C2169" s="211" t="s">
        <v>339</v>
      </c>
      <c r="D2169" s="211">
        <v>191893345</v>
      </c>
      <c r="E2169" s="211">
        <v>1030</v>
      </c>
      <c r="F2169" s="211">
        <v>1220</v>
      </c>
      <c r="G2169" s="211">
        <v>1003</v>
      </c>
      <c r="I2169" s="211" t="s">
        <v>4384</v>
      </c>
      <c r="J2169" s="212" t="s">
        <v>841</v>
      </c>
      <c r="K2169" s="211" t="s">
        <v>355</v>
      </c>
      <c r="L2169" s="211" t="s">
        <v>6046</v>
      </c>
      <c r="AD2169" s="213"/>
    </row>
    <row r="2170" spans="1:30" s="211" customFormat="1" x14ac:dyDescent="0.25">
      <c r="A2170" s="211" t="s">
        <v>161</v>
      </c>
      <c r="B2170" s="211">
        <v>296</v>
      </c>
      <c r="C2170" s="211" t="s">
        <v>339</v>
      </c>
      <c r="D2170" s="211">
        <v>191893412</v>
      </c>
      <c r="E2170" s="211">
        <v>1030</v>
      </c>
      <c r="F2170" s="211">
        <v>1220</v>
      </c>
      <c r="G2170" s="211">
        <v>1003</v>
      </c>
      <c r="I2170" s="211" t="s">
        <v>1201</v>
      </c>
      <c r="J2170" s="212" t="s">
        <v>841</v>
      </c>
      <c r="K2170" s="211" t="s">
        <v>355</v>
      </c>
      <c r="L2170" s="211" t="s">
        <v>6046</v>
      </c>
      <c r="AD2170" s="213"/>
    </row>
    <row r="2171" spans="1:30" s="211" customFormat="1" x14ac:dyDescent="0.25">
      <c r="A2171" s="211" t="s">
        <v>161</v>
      </c>
      <c r="B2171" s="211">
        <v>296</v>
      </c>
      <c r="C2171" s="211" t="s">
        <v>339</v>
      </c>
      <c r="D2171" s="211">
        <v>191893462</v>
      </c>
      <c r="E2171" s="211">
        <v>1030</v>
      </c>
      <c r="F2171" s="211">
        <v>1220</v>
      </c>
      <c r="G2171" s="211">
        <v>1003</v>
      </c>
      <c r="I2171" s="211" t="s">
        <v>4384</v>
      </c>
      <c r="J2171" s="212" t="s">
        <v>841</v>
      </c>
      <c r="K2171" s="211" t="s">
        <v>355</v>
      </c>
      <c r="L2171" s="211" t="s">
        <v>6046</v>
      </c>
      <c r="AD2171" s="213"/>
    </row>
    <row r="2172" spans="1:30" s="211" customFormat="1" x14ac:dyDescent="0.25">
      <c r="A2172" s="211" t="s">
        <v>161</v>
      </c>
      <c r="B2172" s="211">
        <v>296</v>
      </c>
      <c r="C2172" s="211" t="s">
        <v>339</v>
      </c>
      <c r="D2172" s="211">
        <v>191893486</v>
      </c>
      <c r="E2172" s="211">
        <v>1030</v>
      </c>
      <c r="F2172" s="211">
        <v>1220</v>
      </c>
      <c r="G2172" s="211">
        <v>1003</v>
      </c>
      <c r="I2172" s="211" t="s">
        <v>4384</v>
      </c>
      <c r="J2172" s="212" t="s">
        <v>841</v>
      </c>
      <c r="K2172" s="211" t="s">
        <v>355</v>
      </c>
      <c r="L2172" s="211" t="s">
        <v>6046</v>
      </c>
      <c r="AD2172" s="213"/>
    </row>
    <row r="2173" spans="1:30" s="211" customFormat="1" x14ac:dyDescent="0.25">
      <c r="A2173" s="211" t="s">
        <v>161</v>
      </c>
      <c r="B2173" s="211">
        <v>296</v>
      </c>
      <c r="C2173" s="211" t="s">
        <v>339</v>
      </c>
      <c r="D2173" s="211">
        <v>191893534</v>
      </c>
      <c r="E2173" s="211">
        <v>1030</v>
      </c>
      <c r="F2173" s="211">
        <v>1220</v>
      </c>
      <c r="G2173" s="211">
        <v>1003</v>
      </c>
      <c r="I2173" s="211" t="s">
        <v>4384</v>
      </c>
      <c r="J2173" s="212" t="s">
        <v>841</v>
      </c>
      <c r="K2173" s="211" t="s">
        <v>355</v>
      </c>
      <c r="L2173" s="211" t="s">
        <v>6046</v>
      </c>
      <c r="AD2173" s="213"/>
    </row>
    <row r="2174" spans="1:30" s="211" customFormat="1" x14ac:dyDescent="0.25">
      <c r="A2174" s="211" t="s">
        <v>161</v>
      </c>
      <c r="B2174" s="211">
        <v>296</v>
      </c>
      <c r="C2174" s="211" t="s">
        <v>339</v>
      </c>
      <c r="D2174" s="211">
        <v>191897970</v>
      </c>
      <c r="E2174" s="211">
        <v>1060</v>
      </c>
      <c r="F2174" s="211">
        <v>1274</v>
      </c>
      <c r="G2174" s="211">
        <v>1004</v>
      </c>
      <c r="I2174" s="211" t="s">
        <v>3282</v>
      </c>
      <c r="J2174" s="212" t="s">
        <v>841</v>
      </c>
      <c r="K2174" s="211" t="s">
        <v>353</v>
      </c>
      <c r="L2174" s="211" t="s">
        <v>3321</v>
      </c>
      <c r="AD2174" s="213"/>
    </row>
    <row r="2175" spans="1:30" s="211" customFormat="1" x14ac:dyDescent="0.25">
      <c r="A2175" s="211" t="s">
        <v>161</v>
      </c>
      <c r="B2175" s="211">
        <v>296</v>
      </c>
      <c r="C2175" s="211" t="s">
        <v>339</v>
      </c>
      <c r="D2175" s="211">
        <v>191963280</v>
      </c>
      <c r="E2175" s="211">
        <v>1020</v>
      </c>
      <c r="F2175" s="211">
        <v>1122</v>
      </c>
      <c r="G2175" s="211">
        <v>1003</v>
      </c>
      <c r="I2175" s="211" t="s">
        <v>2079</v>
      </c>
      <c r="J2175" s="212" t="s">
        <v>841</v>
      </c>
      <c r="K2175" s="211" t="s">
        <v>355</v>
      </c>
      <c r="L2175" s="211" t="s">
        <v>4993</v>
      </c>
      <c r="AD2175" s="213"/>
    </row>
    <row r="2176" spans="1:30" s="211" customFormat="1" x14ac:dyDescent="0.25">
      <c r="A2176" s="211" t="s">
        <v>161</v>
      </c>
      <c r="B2176" s="211">
        <v>296</v>
      </c>
      <c r="C2176" s="211" t="s">
        <v>339</v>
      </c>
      <c r="D2176" s="211">
        <v>191963281</v>
      </c>
      <c r="E2176" s="211">
        <v>1020</v>
      </c>
      <c r="F2176" s="211">
        <v>1122</v>
      </c>
      <c r="G2176" s="211">
        <v>1003</v>
      </c>
      <c r="I2176" s="211" t="s">
        <v>2080</v>
      </c>
      <c r="J2176" s="212" t="s">
        <v>841</v>
      </c>
      <c r="K2176" s="211" t="s">
        <v>355</v>
      </c>
      <c r="L2176" s="211" t="s">
        <v>4993</v>
      </c>
      <c r="AD2176" s="213"/>
    </row>
    <row r="2177" spans="1:30" s="211" customFormat="1" x14ac:dyDescent="0.25">
      <c r="A2177" s="211" t="s">
        <v>161</v>
      </c>
      <c r="B2177" s="211">
        <v>296</v>
      </c>
      <c r="C2177" s="211" t="s">
        <v>339</v>
      </c>
      <c r="D2177" s="211">
        <v>191986189</v>
      </c>
      <c r="E2177" s="211">
        <v>1020</v>
      </c>
      <c r="F2177" s="211">
        <v>1110</v>
      </c>
      <c r="G2177" s="211">
        <v>1004</v>
      </c>
      <c r="I2177" s="211" t="s">
        <v>3283</v>
      </c>
      <c r="J2177" s="212" t="s">
        <v>841</v>
      </c>
      <c r="K2177" s="211" t="s">
        <v>353</v>
      </c>
      <c r="L2177" s="211" t="s">
        <v>3322</v>
      </c>
      <c r="AD2177" s="213"/>
    </row>
    <row r="2178" spans="1:30" s="211" customFormat="1" x14ac:dyDescent="0.25">
      <c r="A2178" s="211" t="s">
        <v>161</v>
      </c>
      <c r="B2178" s="211">
        <v>296</v>
      </c>
      <c r="C2178" s="211" t="s">
        <v>339</v>
      </c>
      <c r="D2178" s="211">
        <v>192022986</v>
      </c>
      <c r="E2178" s="211">
        <v>1060</v>
      </c>
      <c r="F2178" s="211">
        <v>1271</v>
      </c>
      <c r="G2178" s="211">
        <v>1004</v>
      </c>
      <c r="I2178" s="211" t="s">
        <v>4987</v>
      </c>
      <c r="J2178" s="212" t="s">
        <v>841</v>
      </c>
      <c r="K2178" s="211" t="s">
        <v>842</v>
      </c>
      <c r="L2178" s="211" t="s">
        <v>5002</v>
      </c>
      <c r="AD2178" s="213"/>
    </row>
    <row r="2179" spans="1:30" s="211" customFormat="1" x14ac:dyDescent="0.25">
      <c r="A2179" s="211" t="s">
        <v>161</v>
      </c>
      <c r="B2179" s="211">
        <v>296</v>
      </c>
      <c r="C2179" s="211" t="s">
        <v>339</v>
      </c>
      <c r="D2179" s="211">
        <v>192032536</v>
      </c>
      <c r="E2179" s="211">
        <v>1080</v>
      </c>
      <c r="G2179" s="211">
        <v>1004</v>
      </c>
      <c r="I2179" s="211" t="s">
        <v>5397</v>
      </c>
      <c r="J2179" s="212" t="s">
        <v>841</v>
      </c>
      <c r="K2179" s="211" t="s">
        <v>353</v>
      </c>
      <c r="L2179" s="211" t="s">
        <v>5424</v>
      </c>
      <c r="AD2179" s="213"/>
    </row>
    <row r="2180" spans="1:30" s="211" customFormat="1" x14ac:dyDescent="0.25">
      <c r="A2180" s="211" t="s">
        <v>161</v>
      </c>
      <c r="B2180" s="211">
        <v>296</v>
      </c>
      <c r="C2180" s="211" t="s">
        <v>339</v>
      </c>
      <c r="D2180" s="211">
        <v>192036273</v>
      </c>
      <c r="E2180" s="211">
        <v>1060</v>
      </c>
      <c r="F2180" s="211">
        <v>1241</v>
      </c>
      <c r="G2180" s="211">
        <v>1004</v>
      </c>
      <c r="I2180" s="211" t="s">
        <v>5589</v>
      </c>
      <c r="J2180" s="212" t="s">
        <v>841</v>
      </c>
      <c r="K2180" s="211" t="s">
        <v>353</v>
      </c>
      <c r="L2180" s="211" t="s">
        <v>5615</v>
      </c>
      <c r="AD2180" s="213"/>
    </row>
    <row r="2181" spans="1:30" s="211" customFormat="1" x14ac:dyDescent="0.25">
      <c r="A2181" s="211" t="s">
        <v>161</v>
      </c>
      <c r="B2181" s="211">
        <v>296</v>
      </c>
      <c r="C2181" s="211" t="s">
        <v>339</v>
      </c>
      <c r="D2181" s="211">
        <v>192044456</v>
      </c>
      <c r="E2181" s="211">
        <v>1060</v>
      </c>
      <c r="F2181" s="211">
        <v>1220</v>
      </c>
      <c r="G2181" s="211">
        <v>1003</v>
      </c>
      <c r="I2181" s="211" t="s">
        <v>4384</v>
      </c>
      <c r="J2181" s="212" t="s">
        <v>841</v>
      </c>
      <c r="K2181" s="211" t="s">
        <v>355</v>
      </c>
      <c r="L2181" s="211" t="s">
        <v>6046</v>
      </c>
      <c r="AD2181" s="213"/>
    </row>
    <row r="2182" spans="1:30" s="211" customFormat="1" x14ac:dyDescent="0.25">
      <c r="A2182" s="211" t="s">
        <v>161</v>
      </c>
      <c r="B2182" s="211">
        <v>296</v>
      </c>
      <c r="C2182" s="211" t="s">
        <v>339</v>
      </c>
      <c r="D2182" s="211">
        <v>192044458</v>
      </c>
      <c r="E2182" s="211">
        <v>1060</v>
      </c>
      <c r="F2182" s="211">
        <v>1220</v>
      </c>
      <c r="G2182" s="211">
        <v>1003</v>
      </c>
      <c r="I2182" s="211" t="s">
        <v>4384</v>
      </c>
      <c r="J2182" s="212" t="s">
        <v>841</v>
      </c>
      <c r="K2182" s="211" t="s">
        <v>355</v>
      </c>
      <c r="L2182" s="211" t="s">
        <v>6046</v>
      </c>
      <c r="AD2182" s="213"/>
    </row>
    <row r="2183" spans="1:30" s="211" customFormat="1" x14ac:dyDescent="0.25">
      <c r="A2183" s="211" t="s">
        <v>161</v>
      </c>
      <c r="B2183" s="211">
        <v>296</v>
      </c>
      <c r="C2183" s="211" t="s">
        <v>339</v>
      </c>
      <c r="D2183" s="211">
        <v>192044503</v>
      </c>
      <c r="E2183" s="211">
        <v>1060</v>
      </c>
      <c r="F2183" s="211">
        <v>1220</v>
      </c>
      <c r="G2183" s="211">
        <v>1003</v>
      </c>
      <c r="I2183" s="211" t="s">
        <v>4384</v>
      </c>
      <c r="J2183" s="212" t="s">
        <v>841</v>
      </c>
      <c r="K2183" s="211" t="s">
        <v>355</v>
      </c>
      <c r="L2183" s="211" t="s">
        <v>6046</v>
      </c>
      <c r="AD2183" s="213"/>
    </row>
    <row r="2184" spans="1:30" s="211" customFormat="1" x14ac:dyDescent="0.25">
      <c r="A2184" s="211" t="s">
        <v>161</v>
      </c>
      <c r="B2184" s="211">
        <v>296</v>
      </c>
      <c r="C2184" s="211" t="s">
        <v>339</v>
      </c>
      <c r="D2184" s="211">
        <v>192052082</v>
      </c>
      <c r="E2184" s="211">
        <v>1080</v>
      </c>
      <c r="F2184" s="211">
        <v>1274</v>
      </c>
      <c r="G2184" s="211">
        <v>1004</v>
      </c>
      <c r="I2184" s="211" t="s">
        <v>6896</v>
      </c>
      <c r="J2184" s="212" t="s">
        <v>841</v>
      </c>
      <c r="K2184" s="211" t="s">
        <v>842</v>
      </c>
      <c r="L2184" s="211" t="s">
        <v>6953</v>
      </c>
      <c r="AD2184" s="213"/>
    </row>
    <row r="2185" spans="1:30" s="211" customFormat="1" x14ac:dyDescent="0.25">
      <c r="A2185" s="211" t="s">
        <v>161</v>
      </c>
      <c r="B2185" s="211">
        <v>296</v>
      </c>
      <c r="C2185" s="211" t="s">
        <v>339</v>
      </c>
      <c r="D2185" s="211">
        <v>210215961</v>
      </c>
      <c r="E2185" s="211">
        <v>1060</v>
      </c>
      <c r="F2185" s="211">
        <v>1242</v>
      </c>
      <c r="G2185" s="211">
        <v>1004</v>
      </c>
      <c r="I2185" s="211" t="s">
        <v>3284</v>
      </c>
      <c r="J2185" s="212" t="s">
        <v>841</v>
      </c>
      <c r="K2185" s="211" t="s">
        <v>353</v>
      </c>
      <c r="L2185" s="211" t="s">
        <v>3323</v>
      </c>
      <c r="AD2185" s="213"/>
    </row>
    <row r="2186" spans="1:30" s="211" customFormat="1" x14ac:dyDescent="0.25">
      <c r="A2186" s="211" t="s">
        <v>161</v>
      </c>
      <c r="B2186" s="211">
        <v>296</v>
      </c>
      <c r="C2186" s="211" t="s">
        <v>339</v>
      </c>
      <c r="D2186" s="211">
        <v>210222158</v>
      </c>
      <c r="E2186" s="211">
        <v>1020</v>
      </c>
      <c r="F2186" s="211">
        <v>1110</v>
      </c>
      <c r="G2186" s="211">
        <v>1004</v>
      </c>
      <c r="I2186" s="211" t="s">
        <v>3285</v>
      </c>
      <c r="J2186" s="212" t="s">
        <v>841</v>
      </c>
      <c r="K2186" s="211" t="s">
        <v>353</v>
      </c>
      <c r="L2186" s="211" t="s">
        <v>3324</v>
      </c>
      <c r="AD2186" s="213"/>
    </row>
    <row r="2187" spans="1:30" s="211" customFormat="1" x14ac:dyDescent="0.25">
      <c r="A2187" s="211" t="s">
        <v>161</v>
      </c>
      <c r="B2187" s="211">
        <v>296</v>
      </c>
      <c r="C2187" s="211" t="s">
        <v>339</v>
      </c>
      <c r="D2187" s="211">
        <v>210291063</v>
      </c>
      <c r="E2187" s="211">
        <v>1060</v>
      </c>
      <c r="F2187" s="211">
        <v>1274</v>
      </c>
      <c r="G2187" s="211">
        <v>1004</v>
      </c>
      <c r="I2187" s="211" t="s">
        <v>3882</v>
      </c>
      <c r="J2187" s="212" t="s">
        <v>841</v>
      </c>
      <c r="K2187" s="211" t="s">
        <v>353</v>
      </c>
      <c r="L2187" s="211" t="s">
        <v>3892</v>
      </c>
      <c r="AD2187" s="213"/>
    </row>
    <row r="2188" spans="1:30" s="211" customFormat="1" x14ac:dyDescent="0.25">
      <c r="A2188" s="211" t="s">
        <v>161</v>
      </c>
      <c r="B2188" s="211">
        <v>296</v>
      </c>
      <c r="C2188" s="211" t="s">
        <v>339</v>
      </c>
      <c r="D2188" s="211">
        <v>210291250</v>
      </c>
      <c r="E2188" s="211">
        <v>1060</v>
      </c>
      <c r="F2188" s="211">
        <v>1274</v>
      </c>
      <c r="G2188" s="211">
        <v>1004</v>
      </c>
      <c r="I2188" s="211" t="s">
        <v>3286</v>
      </c>
      <c r="J2188" s="212" t="s">
        <v>841</v>
      </c>
      <c r="K2188" s="211" t="s">
        <v>353</v>
      </c>
      <c r="L2188" s="211" t="s">
        <v>3325</v>
      </c>
      <c r="AD2188" s="213"/>
    </row>
    <row r="2189" spans="1:30" s="211" customFormat="1" x14ac:dyDescent="0.25">
      <c r="A2189" s="211" t="s">
        <v>161</v>
      </c>
      <c r="B2189" s="211">
        <v>296</v>
      </c>
      <c r="C2189" s="211" t="s">
        <v>339</v>
      </c>
      <c r="D2189" s="211">
        <v>210291299</v>
      </c>
      <c r="E2189" s="211">
        <v>1060</v>
      </c>
      <c r="F2189" s="211">
        <v>1274</v>
      </c>
      <c r="G2189" s="211">
        <v>1004</v>
      </c>
      <c r="I2189" s="211" t="s">
        <v>2729</v>
      </c>
      <c r="J2189" s="212" t="s">
        <v>841</v>
      </c>
      <c r="K2189" s="211" t="s">
        <v>842</v>
      </c>
      <c r="L2189" s="211" t="s">
        <v>4282</v>
      </c>
      <c r="AD2189" s="213"/>
    </row>
    <row r="2190" spans="1:30" s="211" customFormat="1" x14ac:dyDescent="0.25">
      <c r="A2190" s="211" t="s">
        <v>161</v>
      </c>
      <c r="B2190" s="211">
        <v>296</v>
      </c>
      <c r="C2190" s="211" t="s">
        <v>339</v>
      </c>
      <c r="D2190" s="211">
        <v>210291310</v>
      </c>
      <c r="E2190" s="211">
        <v>1060</v>
      </c>
      <c r="F2190" s="211">
        <v>1274</v>
      </c>
      <c r="G2190" s="211">
        <v>1004</v>
      </c>
      <c r="I2190" s="211" t="s">
        <v>6897</v>
      </c>
      <c r="J2190" s="212" t="s">
        <v>841</v>
      </c>
      <c r="K2190" s="211" t="s">
        <v>353</v>
      </c>
      <c r="L2190" s="211" t="s">
        <v>6944</v>
      </c>
      <c r="AD2190" s="213"/>
    </row>
    <row r="2191" spans="1:30" s="211" customFormat="1" x14ac:dyDescent="0.25">
      <c r="A2191" s="211" t="s">
        <v>161</v>
      </c>
      <c r="B2191" s="211">
        <v>296</v>
      </c>
      <c r="C2191" s="211" t="s">
        <v>339</v>
      </c>
      <c r="D2191" s="211">
        <v>210291452</v>
      </c>
      <c r="E2191" s="211">
        <v>1060</v>
      </c>
      <c r="F2191" s="211">
        <v>1274</v>
      </c>
      <c r="G2191" s="211">
        <v>1004</v>
      </c>
      <c r="I2191" s="211" t="s">
        <v>3287</v>
      </c>
      <c r="J2191" s="212" t="s">
        <v>841</v>
      </c>
      <c r="K2191" s="211" t="s">
        <v>353</v>
      </c>
      <c r="L2191" s="211" t="s">
        <v>3326</v>
      </c>
      <c r="AD2191" s="213"/>
    </row>
    <row r="2192" spans="1:30" s="211" customFormat="1" x14ac:dyDescent="0.25">
      <c r="A2192" s="211" t="s">
        <v>161</v>
      </c>
      <c r="B2192" s="211">
        <v>297</v>
      </c>
      <c r="C2192" s="211" t="s">
        <v>340</v>
      </c>
      <c r="D2192" s="211">
        <v>89827</v>
      </c>
      <c r="E2192" s="211">
        <v>1020</v>
      </c>
      <c r="F2192" s="211">
        <v>1110</v>
      </c>
      <c r="G2192" s="211">
        <v>1004</v>
      </c>
      <c r="I2192" s="211" t="s">
        <v>2730</v>
      </c>
      <c r="J2192" s="212" t="s">
        <v>841</v>
      </c>
      <c r="K2192" s="211" t="s">
        <v>353</v>
      </c>
      <c r="L2192" s="211" t="s">
        <v>2739</v>
      </c>
      <c r="AD2192" s="213"/>
    </row>
    <row r="2193" spans="1:30" s="211" customFormat="1" x14ac:dyDescent="0.25">
      <c r="A2193" s="211" t="s">
        <v>161</v>
      </c>
      <c r="B2193" s="211">
        <v>297</v>
      </c>
      <c r="C2193" s="211" t="s">
        <v>340</v>
      </c>
      <c r="D2193" s="211">
        <v>2300794</v>
      </c>
      <c r="E2193" s="211">
        <v>1060</v>
      </c>
      <c r="F2193" s="211">
        <v>1263</v>
      </c>
      <c r="G2193" s="211">
        <v>1004</v>
      </c>
      <c r="I2193" s="211" t="s">
        <v>6773</v>
      </c>
      <c r="J2193" s="212" t="s">
        <v>841</v>
      </c>
      <c r="K2193" s="211" t="s">
        <v>353</v>
      </c>
      <c r="L2193" s="211" t="s">
        <v>6819</v>
      </c>
      <c r="AD2193" s="213"/>
    </row>
    <row r="2194" spans="1:30" s="211" customFormat="1" x14ac:dyDescent="0.25">
      <c r="A2194" s="211" t="s">
        <v>161</v>
      </c>
      <c r="B2194" s="211">
        <v>297</v>
      </c>
      <c r="C2194" s="211" t="s">
        <v>340</v>
      </c>
      <c r="D2194" s="211">
        <v>192035687</v>
      </c>
      <c r="E2194" s="211">
        <v>1060</v>
      </c>
      <c r="F2194" s="211">
        <v>1252</v>
      </c>
      <c r="G2194" s="211">
        <v>1004</v>
      </c>
      <c r="I2194" s="211" t="s">
        <v>5590</v>
      </c>
      <c r="J2194" s="212" t="s">
        <v>841</v>
      </c>
      <c r="K2194" s="211" t="s">
        <v>842</v>
      </c>
      <c r="L2194" s="211" t="s">
        <v>5621</v>
      </c>
      <c r="AD2194" s="213"/>
    </row>
    <row r="2195" spans="1:30" s="211" customFormat="1" x14ac:dyDescent="0.25">
      <c r="A2195" s="211" t="s">
        <v>161</v>
      </c>
      <c r="B2195" s="211">
        <v>297</v>
      </c>
      <c r="C2195" s="211" t="s">
        <v>340</v>
      </c>
      <c r="D2195" s="211">
        <v>201030793</v>
      </c>
      <c r="E2195" s="211">
        <v>1060</v>
      </c>
      <c r="F2195" s="211">
        <v>1274</v>
      </c>
      <c r="G2195" s="211">
        <v>1004</v>
      </c>
      <c r="I2195" s="211" t="s">
        <v>1202</v>
      </c>
      <c r="J2195" s="212" t="s">
        <v>841</v>
      </c>
      <c r="K2195" s="211" t="s">
        <v>353</v>
      </c>
      <c r="L2195" s="211" t="s">
        <v>2365</v>
      </c>
      <c r="AD2195" s="213"/>
    </row>
    <row r="2196" spans="1:30" s="211" customFormat="1" x14ac:dyDescent="0.25">
      <c r="A2196" s="211" t="s">
        <v>161</v>
      </c>
      <c r="B2196" s="211">
        <v>297</v>
      </c>
      <c r="C2196" s="211" t="s">
        <v>340</v>
      </c>
      <c r="D2196" s="211">
        <v>201038294</v>
      </c>
      <c r="E2196" s="211">
        <v>1080</v>
      </c>
      <c r="F2196" s="211">
        <v>1274</v>
      </c>
      <c r="G2196" s="211">
        <v>1004</v>
      </c>
      <c r="I2196" s="211" t="s">
        <v>1950</v>
      </c>
      <c r="J2196" s="212" t="s">
        <v>841</v>
      </c>
      <c r="K2196" s="211" t="s">
        <v>353</v>
      </c>
      <c r="L2196" s="211" t="s">
        <v>4621</v>
      </c>
      <c r="AD2196" s="213"/>
    </row>
    <row r="2197" spans="1:30" s="211" customFormat="1" x14ac:dyDescent="0.25">
      <c r="A2197" s="211" t="s">
        <v>161</v>
      </c>
      <c r="B2197" s="211">
        <v>297</v>
      </c>
      <c r="C2197" s="211" t="s">
        <v>340</v>
      </c>
      <c r="D2197" s="211">
        <v>210201617</v>
      </c>
      <c r="E2197" s="211">
        <v>1060</v>
      </c>
      <c r="F2197" s="211">
        <v>1230</v>
      </c>
      <c r="G2197" s="211">
        <v>1004</v>
      </c>
      <c r="I2197" s="211" t="s">
        <v>1203</v>
      </c>
      <c r="J2197" s="212" t="s">
        <v>841</v>
      </c>
      <c r="K2197" s="211" t="s">
        <v>353</v>
      </c>
      <c r="L2197" s="211" t="s">
        <v>2366</v>
      </c>
      <c r="AD2197" s="213"/>
    </row>
    <row r="2198" spans="1:30" s="211" customFormat="1" x14ac:dyDescent="0.25">
      <c r="A2198" s="211" t="s">
        <v>161</v>
      </c>
      <c r="B2198" s="211">
        <v>297</v>
      </c>
      <c r="C2198" s="211" t="s">
        <v>340</v>
      </c>
      <c r="D2198" s="211">
        <v>210242687</v>
      </c>
      <c r="E2198" s="211">
        <v>1080</v>
      </c>
      <c r="F2198" s="211">
        <v>1274</v>
      </c>
      <c r="G2198" s="211">
        <v>1004</v>
      </c>
      <c r="I2198" s="211" t="s">
        <v>1204</v>
      </c>
      <c r="J2198" s="212" t="s">
        <v>841</v>
      </c>
      <c r="K2198" s="211" t="s">
        <v>842</v>
      </c>
      <c r="L2198" s="211" t="s">
        <v>2421</v>
      </c>
      <c r="AD2198" s="213"/>
    </row>
    <row r="2199" spans="1:30" s="211" customFormat="1" x14ac:dyDescent="0.25">
      <c r="A2199" s="211" t="s">
        <v>161</v>
      </c>
      <c r="B2199" s="211">
        <v>297</v>
      </c>
      <c r="C2199" s="211" t="s">
        <v>340</v>
      </c>
      <c r="D2199" s="211">
        <v>210282302</v>
      </c>
      <c r="E2199" s="211">
        <v>1060</v>
      </c>
      <c r="F2199" s="211">
        <v>1274</v>
      </c>
      <c r="G2199" s="211">
        <v>1004</v>
      </c>
      <c r="I2199" s="211" t="s">
        <v>6265</v>
      </c>
      <c r="J2199" s="212" t="s">
        <v>841</v>
      </c>
      <c r="K2199" s="211" t="s">
        <v>353</v>
      </c>
      <c r="L2199" s="211" t="s">
        <v>6290</v>
      </c>
      <c r="AD2199" s="213"/>
    </row>
    <row r="2200" spans="1:30" s="211" customFormat="1" x14ac:dyDescent="0.25">
      <c r="A2200" s="211" t="s">
        <v>161</v>
      </c>
      <c r="B2200" s="211">
        <v>297</v>
      </c>
      <c r="C2200" s="211" t="s">
        <v>340</v>
      </c>
      <c r="D2200" s="211">
        <v>210282467</v>
      </c>
      <c r="E2200" s="211">
        <v>1060</v>
      </c>
      <c r="F2200" s="211">
        <v>1274</v>
      </c>
      <c r="G2200" s="211">
        <v>1004</v>
      </c>
      <c r="I2200" s="211" t="s">
        <v>1205</v>
      </c>
      <c r="J2200" s="212" t="s">
        <v>841</v>
      </c>
      <c r="K2200" s="211" t="s">
        <v>353</v>
      </c>
      <c r="L2200" s="211" t="s">
        <v>2367</v>
      </c>
      <c r="AD2200" s="213"/>
    </row>
    <row r="2201" spans="1:30" s="211" customFormat="1" x14ac:dyDescent="0.25">
      <c r="A2201" s="211" t="s">
        <v>161</v>
      </c>
      <c r="B2201" s="211">
        <v>297</v>
      </c>
      <c r="C2201" s="211" t="s">
        <v>340</v>
      </c>
      <c r="D2201" s="211">
        <v>210282468</v>
      </c>
      <c r="E2201" s="211">
        <v>1060</v>
      </c>
      <c r="F2201" s="211">
        <v>1274</v>
      </c>
      <c r="G2201" s="211">
        <v>1004</v>
      </c>
      <c r="I2201" s="211" t="s">
        <v>1206</v>
      </c>
      <c r="J2201" s="212" t="s">
        <v>841</v>
      </c>
      <c r="K2201" s="211" t="s">
        <v>353</v>
      </c>
      <c r="L2201" s="211" t="s">
        <v>2368</v>
      </c>
      <c r="AD2201" s="213"/>
    </row>
    <row r="2202" spans="1:30" s="211" customFormat="1" x14ac:dyDescent="0.25">
      <c r="A2202" s="211" t="s">
        <v>161</v>
      </c>
      <c r="B2202" s="211">
        <v>297</v>
      </c>
      <c r="C2202" s="211" t="s">
        <v>340</v>
      </c>
      <c r="D2202" s="211">
        <v>210282528</v>
      </c>
      <c r="E2202" s="211">
        <v>1060</v>
      </c>
      <c r="F2202" s="211">
        <v>1274</v>
      </c>
      <c r="G2202" s="211">
        <v>1004</v>
      </c>
      <c r="I2202" s="211" t="s">
        <v>1207</v>
      </c>
      <c r="J2202" s="212" t="s">
        <v>841</v>
      </c>
      <c r="K2202" s="211" t="s">
        <v>842</v>
      </c>
      <c r="L2202" s="211" t="s">
        <v>5662</v>
      </c>
      <c r="AD2202" s="213"/>
    </row>
    <row r="2203" spans="1:30" s="211" customFormat="1" x14ac:dyDescent="0.25">
      <c r="A2203" s="211" t="s">
        <v>161</v>
      </c>
      <c r="B2203" s="211">
        <v>297</v>
      </c>
      <c r="C2203" s="211" t="s">
        <v>340</v>
      </c>
      <c r="D2203" s="211">
        <v>210292616</v>
      </c>
      <c r="E2203" s="211">
        <v>1060</v>
      </c>
      <c r="F2203" s="211">
        <v>1242</v>
      </c>
      <c r="G2203" s="211">
        <v>1004</v>
      </c>
      <c r="I2203" s="211" t="s">
        <v>1208</v>
      </c>
      <c r="J2203" s="212" t="s">
        <v>841</v>
      </c>
      <c r="K2203" s="211" t="s">
        <v>353</v>
      </c>
      <c r="L2203" s="211" t="s">
        <v>2369</v>
      </c>
      <c r="AD2203" s="213"/>
    </row>
    <row r="2204" spans="1:30" s="211" customFormat="1" x14ac:dyDescent="0.25">
      <c r="A2204" s="211" t="s">
        <v>161</v>
      </c>
      <c r="B2204" s="211">
        <v>298</v>
      </c>
      <c r="C2204" s="211" t="s">
        <v>341</v>
      </c>
      <c r="D2204" s="211">
        <v>113584</v>
      </c>
      <c r="E2204" s="211">
        <v>1020</v>
      </c>
      <c r="F2204" s="211">
        <v>1110</v>
      </c>
      <c r="G2204" s="211">
        <v>1004</v>
      </c>
      <c r="I2204" s="211" t="s">
        <v>5307</v>
      </c>
      <c r="J2204" s="212" t="s">
        <v>841</v>
      </c>
      <c r="K2204" s="211" t="s">
        <v>842</v>
      </c>
      <c r="L2204" s="211" t="s">
        <v>5318</v>
      </c>
      <c r="AD2204" s="213"/>
    </row>
    <row r="2205" spans="1:30" s="211" customFormat="1" x14ac:dyDescent="0.25">
      <c r="A2205" s="211" t="s">
        <v>161</v>
      </c>
      <c r="B2205" s="211">
        <v>298</v>
      </c>
      <c r="C2205" s="211" t="s">
        <v>341</v>
      </c>
      <c r="D2205" s="211">
        <v>191981181</v>
      </c>
      <c r="E2205" s="211">
        <v>1060</v>
      </c>
      <c r="F2205" s="211">
        <v>1274</v>
      </c>
      <c r="G2205" s="211">
        <v>1004</v>
      </c>
      <c r="I2205" s="211" t="s">
        <v>4547</v>
      </c>
      <c r="J2205" s="212" t="s">
        <v>841</v>
      </c>
      <c r="K2205" s="211" t="s">
        <v>353</v>
      </c>
      <c r="L2205" s="211" t="s">
        <v>4554</v>
      </c>
      <c r="AD2205" s="213"/>
    </row>
    <row r="2206" spans="1:30" s="211" customFormat="1" x14ac:dyDescent="0.25">
      <c r="A2206" s="211" t="s">
        <v>161</v>
      </c>
      <c r="B2206" s="211">
        <v>298</v>
      </c>
      <c r="C2206" s="211" t="s">
        <v>341</v>
      </c>
      <c r="D2206" s="211">
        <v>192017311</v>
      </c>
      <c r="E2206" s="211">
        <v>1060</v>
      </c>
      <c r="F2206" s="211">
        <v>1242</v>
      </c>
      <c r="G2206" s="211">
        <v>1003</v>
      </c>
      <c r="I2206" s="211" t="s">
        <v>6373</v>
      </c>
      <c r="J2206" s="212" t="s">
        <v>841</v>
      </c>
      <c r="K2206" s="211" t="s">
        <v>842</v>
      </c>
      <c r="L2206" s="211" t="s">
        <v>6405</v>
      </c>
      <c r="AD2206" s="213"/>
    </row>
    <row r="2207" spans="1:30" s="211" customFormat="1" x14ac:dyDescent="0.25">
      <c r="A2207" s="211" t="s">
        <v>161</v>
      </c>
      <c r="B2207" s="211">
        <v>298</v>
      </c>
      <c r="C2207" s="211" t="s">
        <v>341</v>
      </c>
      <c r="D2207" s="211">
        <v>192018448</v>
      </c>
      <c r="E2207" s="211">
        <v>1020</v>
      </c>
      <c r="F2207" s="211">
        <v>1122</v>
      </c>
      <c r="G2207" s="211">
        <v>1004</v>
      </c>
      <c r="I2207" s="211" t="s">
        <v>5447</v>
      </c>
      <c r="J2207" s="212" t="s">
        <v>841</v>
      </c>
      <c r="K2207" s="211" t="s">
        <v>842</v>
      </c>
      <c r="L2207" s="211" t="s">
        <v>5466</v>
      </c>
      <c r="AD2207" s="213"/>
    </row>
    <row r="2208" spans="1:30" s="211" customFormat="1" x14ac:dyDescent="0.25">
      <c r="A2208" s="211" t="s">
        <v>161</v>
      </c>
      <c r="B2208" s="211">
        <v>298</v>
      </c>
      <c r="C2208" s="211" t="s">
        <v>341</v>
      </c>
      <c r="D2208" s="211">
        <v>192022788</v>
      </c>
      <c r="E2208" s="211">
        <v>1020</v>
      </c>
      <c r="F2208" s="211">
        <v>1110</v>
      </c>
      <c r="G2208" s="211">
        <v>1003</v>
      </c>
      <c r="I2208" s="211" t="s">
        <v>6201</v>
      </c>
      <c r="J2208" s="212" t="s">
        <v>841</v>
      </c>
      <c r="K2208" s="211" t="s">
        <v>842</v>
      </c>
      <c r="L2208" s="211" t="s">
        <v>6237</v>
      </c>
      <c r="AD2208" s="213"/>
    </row>
    <row r="2209" spans="1:30" s="211" customFormat="1" x14ac:dyDescent="0.25">
      <c r="A2209" s="211" t="s">
        <v>161</v>
      </c>
      <c r="B2209" s="211">
        <v>298</v>
      </c>
      <c r="C2209" s="211" t="s">
        <v>341</v>
      </c>
      <c r="D2209" s="211">
        <v>192035416</v>
      </c>
      <c r="E2209" s="211">
        <v>1060</v>
      </c>
      <c r="F2209" s="211">
        <v>1242</v>
      </c>
      <c r="G2209" s="211">
        <v>1003</v>
      </c>
      <c r="I2209" s="211" t="s">
        <v>5547</v>
      </c>
      <c r="J2209" s="212" t="s">
        <v>841</v>
      </c>
      <c r="K2209" s="211" t="s">
        <v>842</v>
      </c>
      <c r="L2209" s="211" t="s">
        <v>5563</v>
      </c>
      <c r="AD2209" s="213"/>
    </row>
    <row r="2210" spans="1:30" s="211" customFormat="1" x14ac:dyDescent="0.25">
      <c r="A2210" s="211" t="s">
        <v>161</v>
      </c>
      <c r="B2210" s="211">
        <v>298</v>
      </c>
      <c r="C2210" s="211" t="s">
        <v>341</v>
      </c>
      <c r="D2210" s="211">
        <v>210253042</v>
      </c>
      <c r="E2210" s="211">
        <v>1060</v>
      </c>
      <c r="F2210" s="211">
        <v>1274</v>
      </c>
      <c r="G2210" s="211">
        <v>1004</v>
      </c>
      <c r="I2210" s="211" t="s">
        <v>5250</v>
      </c>
      <c r="J2210" s="212" t="s">
        <v>841</v>
      </c>
      <c r="K2210" s="211" t="s">
        <v>353</v>
      </c>
      <c r="L2210" s="211" t="s">
        <v>5257</v>
      </c>
      <c r="AD2210" s="213"/>
    </row>
    <row r="2211" spans="1:30" s="211" customFormat="1" x14ac:dyDescent="0.25">
      <c r="A2211" s="211" t="s">
        <v>161</v>
      </c>
      <c r="B2211" s="211">
        <v>298</v>
      </c>
      <c r="C2211" s="211" t="s">
        <v>341</v>
      </c>
      <c r="D2211" s="211">
        <v>210253335</v>
      </c>
      <c r="E2211" s="211">
        <v>1060</v>
      </c>
      <c r="F2211" s="211">
        <v>1274</v>
      </c>
      <c r="G2211" s="211">
        <v>1004</v>
      </c>
      <c r="I2211" s="211" t="s">
        <v>4548</v>
      </c>
      <c r="J2211" s="212" t="s">
        <v>841</v>
      </c>
      <c r="K2211" s="211" t="s">
        <v>353</v>
      </c>
      <c r="L2211" s="211" t="s">
        <v>4555</v>
      </c>
      <c r="AD2211" s="213"/>
    </row>
  </sheetData>
  <autoFilter ref="A5:L5" xr:uid="{00000000-0009-0000-0000-000007000000}"/>
  <mergeCells count="3">
    <mergeCell ref="D3:H3"/>
    <mergeCell ref="I3:L3"/>
    <mergeCell ref="A2:L2"/>
  </mergeCells>
  <conditionalFormatting sqref="D6:D2211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79BA07A0-0812-4003-90C6-D54BFC7208A9}"/>
    <hyperlink ref="J7" r:id="rId4" xr:uid="{35B68E34-342A-4C9D-8CD0-751312A0D173}"/>
    <hyperlink ref="J8" r:id="rId5" xr:uid="{E0DB0025-8CF6-492D-B542-D06FC2F7C854}"/>
    <hyperlink ref="J9" r:id="rId6" xr:uid="{5703B685-949C-49AC-B562-3BEB7698627F}"/>
    <hyperlink ref="J10" r:id="rId7" xr:uid="{0FFBE50E-452D-4F90-B5D4-263335F2A9FF}"/>
    <hyperlink ref="J11" r:id="rId8" xr:uid="{A70AB5A1-CE9A-4773-AD09-4246F50659D3}"/>
    <hyperlink ref="J12" r:id="rId9" xr:uid="{AA4B3678-4D59-4898-9EEB-A0DFE178B048}"/>
    <hyperlink ref="J13" r:id="rId10" xr:uid="{2DCF6374-5EDB-497A-85EB-D7626881A19B}"/>
    <hyperlink ref="J14" r:id="rId11" xr:uid="{277B8243-64B4-4932-8E1F-0C0550FAFF0C}"/>
    <hyperlink ref="J15" r:id="rId12" xr:uid="{03D85D58-7F0D-43E6-8A3E-A6AC4E22CCEF}"/>
    <hyperlink ref="J16" r:id="rId13" xr:uid="{0E299C01-EE4B-4E88-8FF9-5667F2EC755B}"/>
    <hyperlink ref="J17" r:id="rId14" xr:uid="{89EDB857-F725-423E-8DDD-19FAD6E7F2B4}"/>
    <hyperlink ref="J18" r:id="rId15" xr:uid="{41FA431D-0A9C-43D0-A8D8-96F387442262}"/>
    <hyperlink ref="J19" r:id="rId16" xr:uid="{2689B57A-55DD-4F9C-8A4A-FF89F5EAB964}"/>
    <hyperlink ref="J20" r:id="rId17" xr:uid="{F230CF44-288C-4BD0-B5AE-32A2FD11532C}"/>
    <hyperlink ref="J21" r:id="rId18" xr:uid="{C0EA7012-6D57-4A06-8069-FB6F001C7FB5}"/>
    <hyperlink ref="J22" r:id="rId19" xr:uid="{4D49963F-7119-4FC9-BE95-B6AAD9F33C33}"/>
    <hyperlink ref="J23" r:id="rId20" xr:uid="{3ECEB570-0B5D-412D-9FE8-BFC5DA384F4B}"/>
    <hyperlink ref="J24" r:id="rId21" xr:uid="{76A3AB0C-B708-47DC-AD5A-2C5C49BF6EFE}"/>
    <hyperlink ref="J25" r:id="rId22" xr:uid="{894B154E-A3E2-42EB-A8AF-4E46F228D6C0}"/>
    <hyperlink ref="J26" r:id="rId23" xr:uid="{53495F09-72C5-4DF9-B3E8-FC202F943401}"/>
    <hyperlink ref="J27" r:id="rId24" xr:uid="{EF1AEE39-A4D5-4B8F-ADB3-9D510DEB0A84}"/>
    <hyperlink ref="J28" r:id="rId25" xr:uid="{B2A3CE4B-DF8A-4CC5-8C85-A9DFE23FA4C2}"/>
    <hyperlink ref="J29" r:id="rId26" xr:uid="{0BEE5404-9614-4F34-8AA5-A37A900588BA}"/>
    <hyperlink ref="J30" r:id="rId27" xr:uid="{809E9A15-B1DE-41BF-B0ED-B1C858818A86}"/>
    <hyperlink ref="J31" r:id="rId28" xr:uid="{C603DE96-CC4D-473F-83D1-A2B1E7A4AE30}"/>
    <hyperlink ref="J32" r:id="rId29" xr:uid="{0F4E8705-4745-409F-BD4D-BE7A403E19BC}"/>
    <hyperlink ref="J33" r:id="rId30" xr:uid="{8009DCCC-412A-4341-8C48-BE413C226FBA}"/>
    <hyperlink ref="J34" r:id="rId31" xr:uid="{D20CF659-649D-40DD-A17E-0037886E6CAC}"/>
    <hyperlink ref="J35" r:id="rId32" xr:uid="{644B5804-864F-4D9F-8EAF-DD654CDE7784}"/>
    <hyperlink ref="J36" r:id="rId33" xr:uid="{23F4C557-E33D-46FF-BD27-FD240180B9FE}"/>
    <hyperlink ref="J37" r:id="rId34" xr:uid="{EDBA068C-ED57-4B0E-8458-7F3AA35F3921}"/>
    <hyperlink ref="J38" r:id="rId35" xr:uid="{D33E4E8F-207A-46C4-83C0-6699DFE09046}"/>
    <hyperlink ref="J39" r:id="rId36" xr:uid="{D8A484B8-E329-4629-9E90-6EF39CA888DE}"/>
    <hyperlink ref="J40" r:id="rId37" xr:uid="{007EEA0B-396C-4A1F-AE13-194A7489798B}"/>
    <hyperlink ref="J41" r:id="rId38" xr:uid="{FA306FFB-4B3E-4944-B6A6-F201CC86ABEC}"/>
    <hyperlink ref="J42" r:id="rId39" xr:uid="{DFEFCD7E-43F0-4E64-BE5E-433E4E9C2671}"/>
    <hyperlink ref="J43" r:id="rId40" xr:uid="{EE4473A4-4EC3-4F80-ABCD-4C573EEC8D7D}"/>
    <hyperlink ref="J44" r:id="rId41" xr:uid="{112F58CF-BB40-4F81-8A09-0C769458588F}"/>
    <hyperlink ref="J45" r:id="rId42" xr:uid="{A7B969CE-D705-4E65-870D-184EAABEDEF6}"/>
    <hyperlink ref="J46" r:id="rId43" xr:uid="{AF6D2319-F9DE-42E2-B158-3559DBF6ECE5}"/>
    <hyperlink ref="J47" r:id="rId44" xr:uid="{EDEA6D6B-2F2E-4AD1-93C6-0294488F80D2}"/>
    <hyperlink ref="J48" r:id="rId45" xr:uid="{CBE0310C-C575-4386-8CFD-6622CADA1301}"/>
    <hyperlink ref="J49" r:id="rId46" xr:uid="{F39AA52C-1007-4DB8-94B8-E9AECD4F452C}"/>
    <hyperlink ref="J50" r:id="rId47" xr:uid="{5A8C4CEC-3462-4EA6-93A7-892E22987FFF}"/>
    <hyperlink ref="J51" r:id="rId48" xr:uid="{F3DDF543-704F-499D-B676-4A7F3D1662D2}"/>
    <hyperlink ref="J52" r:id="rId49" xr:uid="{489CBA41-57C1-44E7-AF09-14852D4F810D}"/>
    <hyperlink ref="J53" r:id="rId50" xr:uid="{8E0609C3-E20B-463E-80AF-7C185A8705D9}"/>
    <hyperlink ref="J54" r:id="rId51" xr:uid="{72B52383-5E0C-42E7-9D66-3E2107786135}"/>
    <hyperlink ref="J55" r:id="rId52" xr:uid="{D686CF5D-5FED-4F92-8EBF-DCC189E75110}"/>
    <hyperlink ref="J56" r:id="rId53" xr:uid="{4CF26AAA-EBBB-4B69-9137-7BF8568218A3}"/>
    <hyperlink ref="J57" r:id="rId54" xr:uid="{EF67E785-8B28-49C2-9BE2-77700140F443}"/>
    <hyperlink ref="J58" r:id="rId55" xr:uid="{D1CF63A1-D794-477F-9C13-0C8AAA645D45}"/>
    <hyperlink ref="J59" r:id="rId56" xr:uid="{56473F3B-727F-431E-848A-29CA9A6A4616}"/>
    <hyperlink ref="J60" r:id="rId57" xr:uid="{305D8ADD-1248-4485-A286-47907EA13814}"/>
    <hyperlink ref="J61" r:id="rId58" xr:uid="{3D0363DE-3F61-4912-AA70-673552129646}"/>
    <hyperlink ref="J62" r:id="rId59" xr:uid="{3938EA62-8BD0-4D3B-B026-847D562F41BE}"/>
    <hyperlink ref="J63" r:id="rId60" xr:uid="{DBB4C859-1A15-47EA-9CE6-0CA12AE1BF40}"/>
    <hyperlink ref="J64" r:id="rId61" xr:uid="{863D6FE4-9BDC-4633-A068-705F6627A289}"/>
    <hyperlink ref="J65" r:id="rId62" xr:uid="{3665C614-55E4-4B82-B4CD-AB51CB7DB23B}"/>
    <hyperlink ref="J66" r:id="rId63" xr:uid="{B2239202-ED71-4E65-8739-0E64E694991F}"/>
    <hyperlink ref="J67" r:id="rId64" xr:uid="{EC33FA1F-CF1A-483E-997A-AFEAE20BD909}"/>
    <hyperlink ref="J68" r:id="rId65" xr:uid="{1EEAECBB-6FBA-4EED-9750-394FA23AD949}"/>
    <hyperlink ref="J69" r:id="rId66" xr:uid="{E63E1300-35D4-4542-9554-F9634839FFF9}"/>
    <hyperlink ref="J70" r:id="rId67" xr:uid="{1FA30CC5-EDD3-40D6-BC3D-6E7E21CFF15E}"/>
    <hyperlink ref="J71" r:id="rId68" xr:uid="{80E8268D-6EA2-4BCB-A2DC-755F0C9E4AF2}"/>
    <hyperlink ref="J72" r:id="rId69" xr:uid="{578CE523-CBCF-4987-A0A0-9074FC75D6CB}"/>
    <hyperlink ref="J73" r:id="rId70" xr:uid="{D1AB7539-129B-44FD-B069-B4930D7164D1}"/>
    <hyperlink ref="J74" r:id="rId71" xr:uid="{17D414B3-0C75-4FB9-869E-F77D4A505119}"/>
    <hyperlink ref="J75" r:id="rId72" xr:uid="{A16CA091-760F-4D9C-BBDB-85ABC5927FCE}"/>
    <hyperlink ref="J76" r:id="rId73" xr:uid="{18370ED9-B3EB-4489-890E-2519C6622352}"/>
    <hyperlink ref="J77" r:id="rId74" xr:uid="{4E27B73D-1A2D-40C8-82A9-1A54C0E96C17}"/>
    <hyperlink ref="J78" r:id="rId75" xr:uid="{EFD389B4-55BE-4969-BA9F-F070C6A7BB41}"/>
    <hyperlink ref="J79" r:id="rId76" xr:uid="{46F3307B-CDDD-48FA-A876-048E5AB0176F}"/>
    <hyperlink ref="J80" r:id="rId77" xr:uid="{5C9759A3-2E99-4023-8B0C-279FE2E1D34D}"/>
    <hyperlink ref="J81" r:id="rId78" xr:uid="{E1A513C4-05DE-4B89-8C44-CF385CADC198}"/>
    <hyperlink ref="J82" r:id="rId79" xr:uid="{4B3FB332-EA12-4171-BA64-101FEF37571B}"/>
    <hyperlink ref="J83" r:id="rId80" xr:uid="{5C93F2C5-BAFA-40CB-B1C1-357485D15043}"/>
    <hyperlink ref="J84" r:id="rId81" xr:uid="{970BCB3B-7F35-4650-938E-25394FF7CD86}"/>
    <hyperlink ref="J85" r:id="rId82" xr:uid="{E4F99E1F-CE9F-4893-954F-A46EA4A574D5}"/>
    <hyperlink ref="J86" r:id="rId83" xr:uid="{15C25014-9005-434D-8767-7D5A8350075A}"/>
    <hyperlink ref="J87" r:id="rId84" xr:uid="{CE4E5F1F-C16C-4F65-8D19-5AE6BF704325}"/>
    <hyperlink ref="J88" r:id="rId85" xr:uid="{120902C8-47D7-4253-AD8D-58243334B83D}"/>
    <hyperlink ref="J89" r:id="rId86" xr:uid="{CA33D1F0-9C3B-49A8-984A-0348C96AE2BD}"/>
    <hyperlink ref="J90" r:id="rId87" xr:uid="{25140155-CD3A-4E2A-9BC0-21D46484675F}"/>
    <hyperlink ref="J91" r:id="rId88" xr:uid="{47A6E149-67BB-4859-8AB1-BDD498811D63}"/>
    <hyperlink ref="J92" r:id="rId89" xr:uid="{30333DE9-0BD5-4E15-8B76-048A3FB9493B}"/>
    <hyperlink ref="J93" r:id="rId90" xr:uid="{6AB29B46-96CD-4910-A590-35A267FA967E}"/>
    <hyperlink ref="J94" r:id="rId91" xr:uid="{ECE285DA-B2BA-42A7-8B34-0BF480C059A2}"/>
    <hyperlink ref="J95" r:id="rId92" xr:uid="{E87C7856-6944-4E8B-8348-05551FE68BA9}"/>
    <hyperlink ref="J96" r:id="rId93" xr:uid="{51120FD6-9BE2-41DA-9738-6F8B71122FF6}"/>
    <hyperlink ref="J97" r:id="rId94" xr:uid="{797EBB96-D6CA-4093-9388-B2228B2DC863}"/>
    <hyperlink ref="J98" r:id="rId95" xr:uid="{99793A3C-197F-478E-BCAF-893AA8948B64}"/>
    <hyperlink ref="J99" r:id="rId96" xr:uid="{74AD209D-5BC0-43E0-B6EA-FD7FC6294D68}"/>
    <hyperlink ref="J100" r:id="rId97" xr:uid="{23B1C00C-36E1-4252-A059-98F98B94B918}"/>
    <hyperlink ref="J101" r:id="rId98" xr:uid="{3A9606D6-8CF2-4030-8B24-30F526BE67F3}"/>
    <hyperlink ref="J102" r:id="rId99" xr:uid="{B9BE8279-CE13-4C75-92F4-12F27A23557B}"/>
    <hyperlink ref="J103" r:id="rId100" xr:uid="{23704458-FEC1-4D1D-A2E2-9043E1C31070}"/>
    <hyperlink ref="J104" r:id="rId101" xr:uid="{9252960C-D045-4110-A17E-067C4ED22F15}"/>
    <hyperlink ref="J105" r:id="rId102" xr:uid="{0725817F-9CF7-455B-A67A-8703955B97E7}"/>
    <hyperlink ref="J106" r:id="rId103" xr:uid="{206C8ACD-70D0-4914-9302-7E94236878B3}"/>
    <hyperlink ref="J107" r:id="rId104" xr:uid="{C3EEDE9A-4E16-45D1-A365-5D3801E8D5C0}"/>
    <hyperlink ref="J108" r:id="rId105" xr:uid="{2CBFF147-8AD1-4DE8-9B72-E1101A67711F}"/>
    <hyperlink ref="J109" r:id="rId106" xr:uid="{954BE6FA-4E8C-4C91-8288-0D146E75BA05}"/>
    <hyperlink ref="J110" r:id="rId107" xr:uid="{CDC084B3-EFC3-4E31-A159-3BDAF3E75E66}"/>
    <hyperlink ref="J111" r:id="rId108" xr:uid="{F1CC684E-9294-486F-8F55-CA0024510535}"/>
    <hyperlink ref="J112" r:id="rId109" xr:uid="{7CADC20B-3EE7-4EC5-94FC-CC4EE048851C}"/>
    <hyperlink ref="J113" r:id="rId110" xr:uid="{CCA7A8F5-C95F-4D99-9AB3-151D2F7928A2}"/>
    <hyperlink ref="J114" r:id="rId111" xr:uid="{47F8D27F-020F-479B-B85F-73560794585E}"/>
    <hyperlink ref="J115" r:id="rId112" xr:uid="{D2560D2C-E5C8-4AA0-9C57-2E7AB6B9E75C}"/>
    <hyperlink ref="J116" r:id="rId113" xr:uid="{1C150CE7-C70C-48A1-8879-E46E63F5956F}"/>
    <hyperlink ref="J117" r:id="rId114" xr:uid="{E27E94B4-FA67-427E-960D-362D92F70F55}"/>
    <hyperlink ref="J118" r:id="rId115" xr:uid="{A0FF20B8-063A-4336-BA13-573EA6678B25}"/>
    <hyperlink ref="J119" r:id="rId116" xr:uid="{9E00F55C-E196-4FFA-ABB0-185C3BAD010A}"/>
    <hyperlink ref="J120" r:id="rId117" xr:uid="{45332B45-4FCD-4AFC-B223-A5307794EF54}"/>
    <hyperlink ref="J121" r:id="rId118" xr:uid="{242ABC1F-CDD0-4464-8036-354FAB6EBE29}"/>
    <hyperlink ref="J122" r:id="rId119" xr:uid="{86F7B6F9-B5D8-4BCF-AA47-F246790B483D}"/>
    <hyperlink ref="J123" r:id="rId120" xr:uid="{C5ED9035-EEF3-4712-A315-C761E42D89CC}"/>
    <hyperlink ref="J124" r:id="rId121" xr:uid="{579CB184-D862-4AB0-950F-28FF2D461D43}"/>
    <hyperlink ref="J125" r:id="rId122" xr:uid="{6476D74B-0EC9-459A-8223-1B996927678B}"/>
    <hyperlink ref="J126" r:id="rId123" xr:uid="{4C87774D-CCBE-4BF5-A370-235E97CDDCE0}"/>
    <hyperlink ref="J127" r:id="rId124" xr:uid="{AF1A983D-2016-4E3B-9468-26177B7CDB82}"/>
    <hyperlink ref="J128" r:id="rId125" xr:uid="{8E7FAD3B-C2FB-4525-9831-6E7ADE545925}"/>
    <hyperlink ref="J129" r:id="rId126" xr:uid="{6483BFAB-0F30-4284-BEE7-529F0931854A}"/>
    <hyperlink ref="J130" r:id="rId127" xr:uid="{2ADD3899-4876-4601-BA1B-2596A9C11235}"/>
    <hyperlink ref="J131" r:id="rId128" xr:uid="{9B27DD66-0076-4817-A972-85DBB330A790}"/>
    <hyperlink ref="J132" r:id="rId129" xr:uid="{DED543E2-C58D-44E5-BA3E-46C381415272}"/>
    <hyperlink ref="J133" r:id="rId130" xr:uid="{6EB67765-307C-4661-A4FA-22200D74D3AB}"/>
    <hyperlink ref="J134" r:id="rId131" xr:uid="{1C8ED445-0F92-4310-B07F-5AAB190D70E0}"/>
    <hyperlink ref="J135" r:id="rId132" xr:uid="{F3C41907-5AD8-4FC9-AB68-C90A569720C2}"/>
    <hyperlink ref="J136" r:id="rId133" xr:uid="{12A701CF-AC9A-422D-8288-906B2AFED404}"/>
    <hyperlink ref="J137" r:id="rId134" xr:uid="{D26B91CF-9D71-4C27-B006-973A442F11B4}"/>
    <hyperlink ref="J138" r:id="rId135" xr:uid="{B4ACE032-00E9-476E-824E-DD8D664EEC32}"/>
    <hyperlink ref="J139" r:id="rId136" xr:uid="{651C6EBA-7B2C-4FD2-88CD-81A17A42AD0B}"/>
    <hyperlink ref="J140" r:id="rId137" xr:uid="{4998B3CF-C4C4-4FD8-9896-DE438C60F0B8}"/>
    <hyperlink ref="J141" r:id="rId138" xr:uid="{AA2D1AA7-EA26-4549-B10C-9FA81E4D4AB0}"/>
    <hyperlink ref="J142" r:id="rId139" xr:uid="{9698434D-4793-460A-82E5-A792E6B3A070}"/>
    <hyperlink ref="J143" r:id="rId140" xr:uid="{5489A79F-9900-4409-8D04-8F0B33732AC2}"/>
    <hyperlink ref="J144" r:id="rId141" xr:uid="{134CD5BC-3B3D-4706-906C-AD9D75043FD9}"/>
    <hyperlink ref="J145" r:id="rId142" xr:uid="{BF9278B4-74C3-4188-96C9-48E8EED43DDB}"/>
    <hyperlink ref="J146" r:id="rId143" xr:uid="{12D14B0E-7341-4429-AD34-06DDA1F905CF}"/>
    <hyperlink ref="J147" r:id="rId144" xr:uid="{30DC0A8D-CD36-4509-A1C2-C9E640CE4285}"/>
    <hyperlink ref="J148" r:id="rId145" xr:uid="{8D49ECF7-B66F-4FDB-B5BC-4B48133F3786}"/>
    <hyperlink ref="J149" r:id="rId146" xr:uid="{0DB838F8-940B-4AF1-B85D-5ADC6252984E}"/>
    <hyperlink ref="J150" r:id="rId147" xr:uid="{6F64FE27-A5FF-4046-8870-C1C3CE7C2FF7}"/>
    <hyperlink ref="J151" r:id="rId148" xr:uid="{A8ECABC7-76CB-45AC-B804-F82FB7333726}"/>
    <hyperlink ref="J152" r:id="rId149" xr:uid="{76ABF9D9-60F5-4B5B-BB92-969BA74FA746}"/>
    <hyperlink ref="J153" r:id="rId150" xr:uid="{079C96A5-898E-4A51-A190-A7C78286A523}"/>
    <hyperlink ref="J154" r:id="rId151" xr:uid="{504903B1-8873-4C20-A7E4-76476565A0F5}"/>
    <hyperlink ref="J155" r:id="rId152" xr:uid="{B9A9D311-5C8C-4A0F-AF6E-640A9832CD8F}"/>
    <hyperlink ref="J156" r:id="rId153" xr:uid="{A263AB4C-6CF5-483D-B335-90D65683729E}"/>
    <hyperlink ref="J157" r:id="rId154" xr:uid="{B2B61772-EB4E-4359-ACE0-DC83851F8B8E}"/>
    <hyperlink ref="J158" r:id="rId155" xr:uid="{53C8222F-A432-49BB-A8A6-D5E784D513E2}"/>
    <hyperlink ref="J159" r:id="rId156" xr:uid="{96949994-5355-444E-A705-2FBBB4CBE81C}"/>
    <hyperlink ref="J160" r:id="rId157" xr:uid="{F744695A-450E-4521-B84C-3C0C1920874E}"/>
    <hyperlink ref="J161" r:id="rId158" xr:uid="{5186AC89-4C96-47CE-96DB-2BCE91C24B24}"/>
    <hyperlink ref="J162" r:id="rId159" xr:uid="{FD3968A5-2127-454F-94DC-231B355D1D9A}"/>
    <hyperlink ref="J163" r:id="rId160" xr:uid="{614EBD23-7909-4C3E-B41E-B5C47B666B20}"/>
    <hyperlink ref="J164" r:id="rId161" xr:uid="{903E7794-0D12-4305-8816-042E95CD6A8A}"/>
    <hyperlink ref="J165" r:id="rId162" xr:uid="{FB14599A-375D-4E8F-A833-38A450184D74}"/>
    <hyperlink ref="J166" r:id="rId163" xr:uid="{08A6D5E3-8A78-41FC-96D6-C9729509B6AC}"/>
    <hyperlink ref="J167" r:id="rId164" xr:uid="{A9E5AAF9-4A9A-4D85-964A-C2A8C8566653}"/>
    <hyperlink ref="J168" r:id="rId165" xr:uid="{C2E2024C-AF91-47E6-8378-B4449D81B96F}"/>
    <hyperlink ref="J169" r:id="rId166" xr:uid="{2238580B-D160-4AF0-ABBA-58F78A90EDDA}"/>
    <hyperlink ref="J170" r:id="rId167" xr:uid="{0BCBB975-90CB-49BA-BE7F-D674B0C6887E}"/>
    <hyperlink ref="J171" r:id="rId168" xr:uid="{C216E3F2-EF9B-4D92-8F7A-29DEDF9A45AF}"/>
    <hyperlink ref="J172" r:id="rId169" xr:uid="{DC8BBF5C-52F2-4C9B-9AF1-9FFD739A79F7}"/>
    <hyperlink ref="J173" r:id="rId170" xr:uid="{4212D322-EE9C-4A39-9CC2-668E2E4F3942}"/>
    <hyperlink ref="J174" r:id="rId171" xr:uid="{9FF095D9-F5C5-4FB6-8908-196D234F1086}"/>
    <hyperlink ref="J175" r:id="rId172" xr:uid="{B9AAA3A5-402A-4CDF-ABE9-C34C3A41A893}"/>
    <hyperlink ref="J176" r:id="rId173" xr:uid="{C26B7222-9777-43E4-B32E-63CE2C9DC848}"/>
    <hyperlink ref="J177" r:id="rId174" xr:uid="{4AC7BABA-C8E7-4A01-B672-10D93A99CD9E}"/>
    <hyperlink ref="J178" r:id="rId175" xr:uid="{132B3278-FDFC-42B1-8C1F-B60F5AE06658}"/>
    <hyperlink ref="J179" r:id="rId176" xr:uid="{C557AFC8-9EB6-40D0-BEAA-3CD754D2AD30}"/>
    <hyperlink ref="J180" r:id="rId177" xr:uid="{DEFB7192-A320-49BF-B8E5-5553E156FA78}"/>
    <hyperlink ref="J181" r:id="rId178" xr:uid="{F4AA2A1C-2FC2-4541-AFFF-8091B3968F05}"/>
    <hyperlink ref="J182" r:id="rId179" xr:uid="{B93CF772-29DD-425C-9C2B-0C8A86BECF4B}"/>
    <hyperlink ref="J183" r:id="rId180" xr:uid="{BE1A55ED-9C4E-41D9-AEF1-C005C29DC354}"/>
    <hyperlink ref="J184" r:id="rId181" xr:uid="{A1B5847D-AC50-4FF8-9DE2-A8183081EB77}"/>
    <hyperlink ref="J185" r:id="rId182" xr:uid="{4FA6698A-BB4C-4041-AB0B-0E4B15D0F92B}"/>
    <hyperlink ref="J186" r:id="rId183" xr:uid="{A57B3BFC-7E36-42C6-AA79-3F3054AA67F8}"/>
    <hyperlink ref="J187" r:id="rId184" xr:uid="{3D05FB67-7BC3-407F-8BBF-754F15A8C306}"/>
    <hyperlink ref="J188" r:id="rId185" xr:uid="{396AE82E-F88C-4296-A176-7DEE11318AE2}"/>
    <hyperlink ref="J189" r:id="rId186" xr:uid="{2B4492D9-74F1-42E1-8661-FA43D8F997A3}"/>
    <hyperlink ref="J190" r:id="rId187" xr:uid="{46964A3E-0C1B-42C2-AA4C-3C2A5BEECFB9}"/>
    <hyperlink ref="J191" r:id="rId188" xr:uid="{0C52A01F-7226-4080-86CF-9C9CD0211B83}"/>
    <hyperlink ref="J192" r:id="rId189" xr:uid="{31EEA129-0E51-4130-B795-4D21F4D462D3}"/>
    <hyperlink ref="J193" r:id="rId190" xr:uid="{47A320E4-34DB-49EC-8EFA-EE569BEF8A6B}"/>
    <hyperlink ref="J194" r:id="rId191" xr:uid="{0433F251-9D9D-4B26-8A5F-1A437912B323}"/>
    <hyperlink ref="J195" r:id="rId192" xr:uid="{2EE4AEE5-853C-48E4-9E13-12F9A02468D7}"/>
    <hyperlink ref="J196" r:id="rId193" xr:uid="{848284DB-624E-401C-A79C-548D84B8DF5C}"/>
    <hyperlink ref="J197" r:id="rId194" xr:uid="{0E6FD573-B024-476A-8706-D21792ED8044}"/>
    <hyperlink ref="J198" r:id="rId195" xr:uid="{8EB671EC-7160-4BA0-81F6-F071CE3628B6}"/>
    <hyperlink ref="J199" r:id="rId196" xr:uid="{1F7B16BC-2861-42B3-B29E-CC9F55FE6F56}"/>
    <hyperlink ref="J200" r:id="rId197" xr:uid="{04EC422B-B2C5-4F39-BFCE-A6231613D209}"/>
    <hyperlink ref="J201" r:id="rId198" xr:uid="{39CA60D0-0976-4936-919C-3CEF699F9D7B}"/>
    <hyperlink ref="J202" r:id="rId199" xr:uid="{02436C04-9DE5-4A41-BCF4-FD58DED2AB41}"/>
    <hyperlink ref="J203" r:id="rId200" xr:uid="{8DC2CA19-5B9B-4F7A-B3E3-65B02F3CE7BB}"/>
    <hyperlink ref="J204" r:id="rId201" xr:uid="{BD08F77D-59D5-4755-9A00-DDF449BD1B0B}"/>
    <hyperlink ref="J205" r:id="rId202" xr:uid="{AE4196FC-CC77-4E8D-A137-B30F0ED4FC60}"/>
    <hyperlink ref="J206" r:id="rId203" xr:uid="{868FCB1A-1E8F-458D-AFB5-84873B671BC9}"/>
    <hyperlink ref="J207" r:id="rId204" xr:uid="{BCD97F12-E3C0-4958-963D-CB688ECF2D9C}"/>
    <hyperlink ref="J208" r:id="rId205" xr:uid="{61E3A3EA-9F68-4A93-8A94-D78F496F21BD}"/>
    <hyperlink ref="J209" r:id="rId206" xr:uid="{04D7ADEB-5A1D-4387-84E3-0C49CED08962}"/>
    <hyperlink ref="J210" r:id="rId207" xr:uid="{6F282492-D655-4585-9F1A-308317E452C2}"/>
    <hyperlink ref="J211" r:id="rId208" xr:uid="{3E153F04-5F8D-4F00-97AC-A3C33648A130}"/>
    <hyperlink ref="J212" r:id="rId209" xr:uid="{247C3918-4F54-44C0-8BA6-02F925F5A5D5}"/>
    <hyperlink ref="J213" r:id="rId210" xr:uid="{3174230E-BC08-4DDA-BBAA-26BA077FEDC7}"/>
    <hyperlink ref="J214" r:id="rId211" xr:uid="{CC096AE8-1718-47F6-8079-478E07DAF0A0}"/>
    <hyperlink ref="J215" r:id="rId212" xr:uid="{43F99B68-04BB-4CD8-848B-8E2A666C8926}"/>
    <hyperlink ref="J216" r:id="rId213" xr:uid="{C3380AF1-074D-42EE-8335-68679DE32A19}"/>
    <hyperlink ref="J217" r:id="rId214" xr:uid="{146C7C4C-1265-4121-9097-1472DAC21CAF}"/>
    <hyperlink ref="J218" r:id="rId215" xr:uid="{6EAB0E34-7D43-4717-A707-C7E343DB9467}"/>
    <hyperlink ref="J219" r:id="rId216" xr:uid="{5E6BABEF-8CD9-4415-84A5-D44C1D904434}"/>
    <hyperlink ref="J220" r:id="rId217" xr:uid="{8785292C-F77C-4C30-8758-87D1F68FF5C6}"/>
    <hyperlink ref="J221" r:id="rId218" xr:uid="{A18F381A-9E59-4092-9A26-783D480F1542}"/>
    <hyperlink ref="J222" r:id="rId219" xr:uid="{CA449D10-2100-47E2-8D0E-062FDA58A894}"/>
    <hyperlink ref="J223" r:id="rId220" xr:uid="{6E0C238E-9C0D-4200-A063-6A55A42079A8}"/>
    <hyperlink ref="J224" r:id="rId221" xr:uid="{431C40AD-8CD5-4EEC-9D5D-150E1E7C7D77}"/>
    <hyperlink ref="J225" r:id="rId222" xr:uid="{3CD01906-62BA-4FB0-A03F-00BB0B02ED77}"/>
    <hyperlink ref="J226" r:id="rId223" xr:uid="{09B5C88A-C70A-42FB-B6BE-F3EAFC7A4C1A}"/>
    <hyperlink ref="J227" r:id="rId224" xr:uid="{F0184F35-88A9-457E-8BD9-A4CB246F0BA2}"/>
    <hyperlink ref="J228" r:id="rId225" xr:uid="{B9FA1466-0605-4D3E-88B9-E380441A7063}"/>
    <hyperlink ref="J229" r:id="rId226" xr:uid="{8D243381-3821-42D2-8CE8-BC6829991945}"/>
    <hyperlink ref="J230" r:id="rId227" xr:uid="{E49625CA-EDF4-4240-B8AF-28A6A6AD7FA9}"/>
    <hyperlink ref="J231" r:id="rId228" xr:uid="{C6ECA179-D0D0-4160-9925-44686779C080}"/>
    <hyperlink ref="J232" r:id="rId229" xr:uid="{B0D798D4-95BC-4E47-B8F6-A24631758089}"/>
    <hyperlink ref="J233" r:id="rId230" xr:uid="{8CFA8B1C-DBFE-4E76-8E02-7EC2DBCF828D}"/>
    <hyperlink ref="J234" r:id="rId231" xr:uid="{C974C2F2-2C0D-44FB-9E2C-28810179AE5D}"/>
    <hyperlink ref="J235" r:id="rId232" xr:uid="{6C728618-0F36-49B2-8440-B5A84E201FB6}"/>
    <hyperlink ref="J236" r:id="rId233" xr:uid="{2A79CFD5-7164-4D5A-A37B-A98DA50A3619}"/>
    <hyperlink ref="J237" r:id="rId234" xr:uid="{5963BC78-BAD8-4BD4-AA74-E26401DC6483}"/>
    <hyperlink ref="J238" r:id="rId235" xr:uid="{B3880305-9ACB-42A5-8B47-54DB7F3F07BD}"/>
    <hyperlink ref="J239" r:id="rId236" xr:uid="{1CB0233B-F0D0-4508-A5F0-5CC1AE09AFB8}"/>
    <hyperlink ref="J240" r:id="rId237" xr:uid="{33FC20D4-B562-484D-93AC-531E1A63537F}"/>
    <hyperlink ref="J241" r:id="rId238" xr:uid="{F75534FE-0CAB-466D-8C89-AE32071D238E}"/>
    <hyperlink ref="J242" r:id="rId239" xr:uid="{E7D9C2B1-CA10-4112-8326-E7BDA1ECEBFB}"/>
    <hyperlink ref="J243" r:id="rId240" xr:uid="{E7CBE692-F039-4D25-B693-3CD4054DD86E}"/>
    <hyperlink ref="J244" r:id="rId241" xr:uid="{ADEBC746-DFA2-46AD-A3F0-3DF16D08116B}"/>
    <hyperlink ref="J245" r:id="rId242" xr:uid="{C007503A-85CF-4C68-ADC3-B797D3DA4EC2}"/>
    <hyperlink ref="J246" r:id="rId243" xr:uid="{B8791A7F-2DF9-49D7-A6CB-A5A6819C4817}"/>
    <hyperlink ref="J247" r:id="rId244" xr:uid="{0DBFF5C9-BA97-4B18-A216-4AE9E1492F19}"/>
    <hyperlink ref="J248" r:id="rId245" xr:uid="{D4272267-6DB4-4415-A99B-E02A71F9D29F}"/>
    <hyperlink ref="J249" r:id="rId246" xr:uid="{B5DFFE36-4F40-4613-9465-A4061FD76E7F}"/>
    <hyperlink ref="J250" r:id="rId247" xr:uid="{5E1CF8F4-F81F-4592-BA09-3503CF3A4885}"/>
    <hyperlink ref="J251" r:id="rId248" xr:uid="{782B7077-295E-419E-BF6C-A52B4ADB34FA}"/>
    <hyperlink ref="J252" r:id="rId249" xr:uid="{DF768D58-BC31-4CEE-B96E-EA630078563A}"/>
    <hyperlink ref="J253" r:id="rId250" xr:uid="{26809C2B-78AE-4EDA-9F1E-4A30E590FB43}"/>
    <hyperlink ref="J254" r:id="rId251" xr:uid="{84356D79-B2CB-4C11-8702-ABB781DA63F2}"/>
    <hyperlink ref="J255" r:id="rId252" xr:uid="{AEC5450D-73F5-4571-AC22-4ED7B89D3738}"/>
    <hyperlink ref="J256" r:id="rId253" xr:uid="{E3CDDABB-5D5F-4A4B-AAB3-DA71F9F85F2D}"/>
    <hyperlink ref="J257" r:id="rId254" xr:uid="{DBEC60EA-3ED1-4094-B122-90C81F43598C}"/>
    <hyperlink ref="J258" r:id="rId255" xr:uid="{A9F5900D-FB02-41DE-802C-993C2CCC27F9}"/>
    <hyperlink ref="J259" r:id="rId256" xr:uid="{39612ADA-34CA-4295-B409-5BFE7B8F00E0}"/>
    <hyperlink ref="J260" r:id="rId257" xr:uid="{6A1DAFE7-5E6F-45B9-89C3-6995645DA567}"/>
    <hyperlink ref="J261" r:id="rId258" xr:uid="{6ECDF306-28D5-4CC2-920E-74DD7204A05D}"/>
    <hyperlink ref="J262" r:id="rId259" xr:uid="{4257DE51-FC20-4BF6-8AEC-EDB312A35608}"/>
    <hyperlink ref="J263" r:id="rId260" xr:uid="{DCC86C01-55BE-4C48-AABB-12C4011915DB}"/>
    <hyperlink ref="J264" r:id="rId261" xr:uid="{1EA03127-A4FD-4B0A-BFA1-135B8BF40828}"/>
    <hyperlink ref="J265" r:id="rId262" xr:uid="{E6EFC22C-5A33-4F90-AB0F-05C3545F5569}"/>
    <hyperlink ref="J266" r:id="rId263" xr:uid="{3CEC9769-8DDB-4798-96E0-C0DFD5CE1F92}"/>
    <hyperlink ref="J267" r:id="rId264" xr:uid="{22D08B14-C447-403F-B3AB-8930E26E43B4}"/>
    <hyperlink ref="J268" r:id="rId265" xr:uid="{AC16E935-02A7-4117-97E4-641BCF631A8C}"/>
    <hyperlink ref="J269" r:id="rId266" xr:uid="{D44D48DA-D4DD-4B6A-9D88-B4AF8EBDED41}"/>
    <hyperlink ref="J270" r:id="rId267" xr:uid="{7BF15B88-12B0-45CF-82DD-B66DCA47FDA7}"/>
    <hyperlink ref="J271" r:id="rId268" xr:uid="{74536F35-BE41-4570-983E-6F8C76C16277}"/>
    <hyperlink ref="J272" r:id="rId269" xr:uid="{A444398F-836E-40B1-AAF0-459246ADAEB5}"/>
    <hyperlink ref="J273" r:id="rId270" xr:uid="{B8FC01BC-3156-428F-910C-9CE7EE7F449A}"/>
    <hyperlink ref="J274" r:id="rId271" xr:uid="{9E888533-764A-4B14-83CF-C6B875ECCE16}"/>
    <hyperlink ref="J275" r:id="rId272" xr:uid="{55207AF5-40EC-4E52-86CF-33A14B81C95A}"/>
    <hyperlink ref="J276" r:id="rId273" xr:uid="{C217895E-C405-42C7-B978-75AEDF8264E7}"/>
    <hyperlink ref="J277" r:id="rId274" xr:uid="{73AB37CA-C489-4C4B-8AE5-D3C20857158B}"/>
    <hyperlink ref="J278" r:id="rId275" xr:uid="{270F0EEF-80DF-44FA-9D5F-7E47BAE4622E}"/>
    <hyperlink ref="J279" r:id="rId276" xr:uid="{6F25DAF7-E09E-4847-9887-7833179629C5}"/>
    <hyperlink ref="J280" r:id="rId277" xr:uid="{ACEFF571-B457-426D-9D72-81BF7F066C32}"/>
    <hyperlink ref="J281" r:id="rId278" xr:uid="{DD868E89-486A-4F99-B3E9-5CD888AC2B71}"/>
    <hyperlink ref="J282" r:id="rId279" xr:uid="{CDFFE3AF-8EBA-4E3C-93E7-58DE2A16FC90}"/>
    <hyperlink ref="J283" r:id="rId280" xr:uid="{C78A90D7-A602-4B11-9534-6A0815E8C87E}"/>
    <hyperlink ref="J284" r:id="rId281" xr:uid="{B0FF0345-8CF6-456A-AF60-24FF3FF76346}"/>
    <hyperlink ref="J285" r:id="rId282" xr:uid="{0D2944E3-5369-4746-96C5-E9913FC3FAB2}"/>
    <hyperlink ref="J286" r:id="rId283" xr:uid="{83755324-1B4B-458B-83D6-00D773D7A24C}"/>
    <hyperlink ref="J287" r:id="rId284" xr:uid="{027D5295-2139-40A1-B9FA-556BD5BB2332}"/>
    <hyperlink ref="J288" r:id="rId285" xr:uid="{ABB63879-8600-4562-887B-BBD9BCDE49AF}"/>
    <hyperlink ref="J289" r:id="rId286" xr:uid="{D6481682-3760-4675-A1EB-FC99DDF0DBEC}"/>
    <hyperlink ref="J290" r:id="rId287" xr:uid="{A3FB3CA8-4F43-4B29-A587-8590CC91BA28}"/>
    <hyperlink ref="J291" r:id="rId288" xr:uid="{08AC0A92-5048-4A66-8B4D-59A2557C4636}"/>
    <hyperlink ref="J292" r:id="rId289" xr:uid="{C2CC4CD9-905C-49C4-BFD1-D4F7BAB95EFB}"/>
    <hyperlink ref="J293" r:id="rId290" xr:uid="{4261F50A-F326-4316-A42D-950168C8C3A5}"/>
    <hyperlink ref="J294" r:id="rId291" xr:uid="{A8D83715-2CD6-4138-9516-4ECE552CC8A9}"/>
    <hyperlink ref="J295" r:id="rId292" xr:uid="{E707C942-10D5-4A1B-ABC7-1B2F16B5D0F8}"/>
    <hyperlink ref="J296" r:id="rId293" xr:uid="{FFE25B65-0E8C-4CDE-87DF-39AF6C82BC9C}"/>
    <hyperlink ref="J297" r:id="rId294" xr:uid="{9B901A2A-B9D9-4A04-87FE-0A52BDAA2AC4}"/>
    <hyperlink ref="J298" r:id="rId295" xr:uid="{84DD1EFF-D445-43EE-A159-24F339B98C04}"/>
    <hyperlink ref="J299" r:id="rId296" xr:uid="{385C833E-6559-4E0A-8E3D-4E9553AD9AC3}"/>
    <hyperlink ref="J300" r:id="rId297" xr:uid="{0B1D6F75-0935-483D-BBF7-5FA5772A7E72}"/>
    <hyperlink ref="J301" r:id="rId298" xr:uid="{B2602BC4-D68D-4728-B014-0B0ADC81BCFC}"/>
    <hyperlink ref="J302" r:id="rId299" xr:uid="{D444A688-F2E1-41E4-9466-5027D12CACB8}"/>
    <hyperlink ref="J303" r:id="rId300" xr:uid="{149E15E9-98DA-48CC-A80D-2275BF11CE48}"/>
    <hyperlink ref="J304" r:id="rId301" xr:uid="{574A38E3-9AEA-4FDF-B566-625F82F4E8FA}"/>
    <hyperlink ref="J305" r:id="rId302" xr:uid="{99FF1BEA-B8E2-4587-84A3-B03C0F641609}"/>
    <hyperlink ref="J306" r:id="rId303" xr:uid="{65B3ED94-DB90-45E1-A60F-6390E7E4957B}"/>
    <hyperlink ref="J307" r:id="rId304" xr:uid="{A546BD3D-9585-4F26-AEC3-31E447BA13D2}"/>
    <hyperlink ref="J308" r:id="rId305" xr:uid="{E1F9F9F4-7884-4699-8E6B-86B4A568C3C7}"/>
    <hyperlink ref="J309" r:id="rId306" xr:uid="{9B3FA69B-80DA-47CC-96F1-2E60619B9809}"/>
    <hyperlink ref="J310" r:id="rId307" xr:uid="{B213828D-A4E3-4AA5-BD8E-10D933E01DDA}"/>
    <hyperlink ref="J311" r:id="rId308" xr:uid="{617AB6C1-745A-41EA-97FF-41E7FD9331AD}"/>
    <hyperlink ref="J312" r:id="rId309" xr:uid="{09799B42-F3A7-4BE9-ACAA-9A6DFDC6F6C8}"/>
    <hyperlink ref="J313" r:id="rId310" xr:uid="{CB8BB265-D4ED-4C5F-AB2D-77207092825D}"/>
    <hyperlink ref="J314" r:id="rId311" xr:uid="{8468F739-91BE-49BD-B923-E14311AFB3F2}"/>
    <hyperlink ref="J315" r:id="rId312" xr:uid="{4C5BE162-F4C1-4D69-BB89-562FBC13F824}"/>
    <hyperlink ref="J316" r:id="rId313" xr:uid="{EE16533C-3A92-47E9-9FC6-CB773851B13E}"/>
    <hyperlink ref="J317" r:id="rId314" xr:uid="{9BDA7C58-BBB8-496F-BB49-8E9CA8F56C7D}"/>
    <hyperlink ref="J318" r:id="rId315" xr:uid="{92086481-F68E-4C1F-B2A5-340E987AE611}"/>
    <hyperlink ref="J319" r:id="rId316" xr:uid="{CBD9CA67-F72C-4626-BFE1-8C8821E4065A}"/>
    <hyperlink ref="J320" r:id="rId317" xr:uid="{76C16B47-06DE-4D9A-A88E-85B314A32CA9}"/>
    <hyperlink ref="J321" r:id="rId318" xr:uid="{3E7AD5F0-1215-4E14-892D-AB4D1649A302}"/>
    <hyperlink ref="J322" r:id="rId319" xr:uid="{E919522E-9780-475F-8D4C-5527E103FAED}"/>
    <hyperlink ref="J323" r:id="rId320" xr:uid="{9CB8CEA8-468B-4863-8E1F-D3B5E2EC1DF0}"/>
    <hyperlink ref="J324" r:id="rId321" xr:uid="{755CCB56-2331-45FB-98D3-8B417F1B923F}"/>
    <hyperlink ref="J325" r:id="rId322" xr:uid="{2D79CDE6-4DD9-458F-BC35-B4962B79C546}"/>
    <hyperlink ref="J326" r:id="rId323" xr:uid="{986464ED-9E84-495B-844B-E20C8DD1BBA9}"/>
    <hyperlink ref="J327" r:id="rId324" xr:uid="{75C293DB-F678-4E03-B0F7-DA95904766D8}"/>
    <hyperlink ref="J328" r:id="rId325" xr:uid="{FD82B683-58BA-4D0C-BDD4-B58E9B255477}"/>
    <hyperlink ref="J329" r:id="rId326" xr:uid="{91F7FF37-339E-45F0-A88E-FBE0C2099318}"/>
    <hyperlink ref="J330" r:id="rId327" xr:uid="{E8962725-C1D8-46E2-8CC8-4FCC1F991EBF}"/>
    <hyperlink ref="J331" r:id="rId328" xr:uid="{3CD4926B-A7DD-458B-9953-00042296DCDB}"/>
    <hyperlink ref="J332" r:id="rId329" xr:uid="{201E7986-BD4A-4473-B99E-09625A6D9A91}"/>
    <hyperlink ref="J333" r:id="rId330" xr:uid="{721D36E0-2346-4631-BCC3-4ADFCDFF23D0}"/>
    <hyperlink ref="J334" r:id="rId331" xr:uid="{D79EFCC6-7594-469D-B2A8-C1B1791C0F4A}"/>
    <hyperlink ref="J335" r:id="rId332" xr:uid="{1A012335-D8A0-483F-88D1-0BB601756835}"/>
    <hyperlink ref="J336" r:id="rId333" xr:uid="{0F6618D8-8831-4941-85EF-51AAD3AD25F8}"/>
    <hyperlink ref="J337" r:id="rId334" xr:uid="{88B4EEE8-C154-435C-860A-294F9B1C5C92}"/>
    <hyperlink ref="J338" r:id="rId335" xr:uid="{BB6E8799-2E4B-45CB-B72A-009CABB1B1BE}"/>
    <hyperlink ref="J339" r:id="rId336" xr:uid="{2BA128D9-5AB9-485D-A3F6-98007E8DB0EE}"/>
    <hyperlink ref="J340" r:id="rId337" xr:uid="{7B3176DF-7768-416D-9BF1-8E176B0B1C4E}"/>
    <hyperlink ref="J341" r:id="rId338" xr:uid="{6597AF56-9AB7-4F72-A192-9BF25AD34A4B}"/>
    <hyperlink ref="J342" r:id="rId339" xr:uid="{459BD943-7338-4310-A417-D0EDB8AD85EA}"/>
    <hyperlink ref="J343" r:id="rId340" xr:uid="{A8D7AA86-DED9-414B-BFF3-84F55AF0C76A}"/>
    <hyperlink ref="J344" r:id="rId341" xr:uid="{70817B3C-1499-4FC1-A9E5-ABA384D41B34}"/>
    <hyperlink ref="J345" r:id="rId342" xr:uid="{A6261EC2-523B-4563-9409-8061641E7B16}"/>
    <hyperlink ref="J346" r:id="rId343" xr:uid="{752BE863-D6B1-44CD-B9EB-A9005F722318}"/>
    <hyperlink ref="J347" r:id="rId344" xr:uid="{4A0B9883-603F-4FBE-951D-258369579724}"/>
    <hyperlink ref="J348" r:id="rId345" xr:uid="{828DFADB-E6E4-48EC-A321-EBCD62077399}"/>
    <hyperlink ref="J349" r:id="rId346" xr:uid="{847B0365-E4D9-4C35-B40E-B55D356945E1}"/>
    <hyperlink ref="J350" r:id="rId347" xr:uid="{4243502E-16F5-47DF-AD37-E04B31EE0CCD}"/>
    <hyperlink ref="J351" r:id="rId348" xr:uid="{42D7DB92-35DD-491F-A778-E52187A44BA4}"/>
    <hyperlink ref="J352" r:id="rId349" xr:uid="{96AE5E9A-EA7C-4DA9-B196-AD95621EACD9}"/>
    <hyperlink ref="J353" r:id="rId350" xr:uid="{D5F5C830-C36A-4934-B676-653812616E02}"/>
    <hyperlink ref="J354" r:id="rId351" xr:uid="{B2BAFD91-D7BA-4A4F-BC88-DCC7B651D8D4}"/>
    <hyperlink ref="J355" r:id="rId352" xr:uid="{BDD80FDC-340A-46F5-AAEF-14F5CBA7A122}"/>
    <hyperlink ref="J356" r:id="rId353" xr:uid="{CDE82440-52FE-4D5C-83B7-CD8A70332210}"/>
    <hyperlink ref="J357" r:id="rId354" xr:uid="{43D45157-E6AB-48D5-9E72-1E341F49C883}"/>
    <hyperlink ref="J358" r:id="rId355" xr:uid="{2AA9F336-0F58-4D57-946F-3C81488BD94F}"/>
    <hyperlink ref="J359" r:id="rId356" xr:uid="{08D206D6-08B0-46B0-8BA9-9202D7862D3E}"/>
    <hyperlink ref="J360" r:id="rId357" xr:uid="{3F50A3CC-BA90-4553-AB2C-9963F843EE97}"/>
    <hyperlink ref="J361" r:id="rId358" xr:uid="{1D7EC3BF-F958-4359-B14E-A649D89B59C8}"/>
    <hyperlink ref="J362" r:id="rId359" xr:uid="{C5985F54-D3A7-4EB4-9425-E178AEDA62DC}"/>
    <hyperlink ref="J363" r:id="rId360" xr:uid="{4E279FA8-B56F-4B1B-AAD3-7A87BB0853F4}"/>
    <hyperlink ref="J364" r:id="rId361" xr:uid="{17F99246-C363-42A0-A82E-A304CCC162E7}"/>
    <hyperlink ref="J365" r:id="rId362" xr:uid="{AC4FB60B-925F-4A4B-8012-F5F4CF0A68A0}"/>
    <hyperlink ref="J366" r:id="rId363" xr:uid="{0EBC6A0D-F07D-4E29-81C8-6CC3BCC2685F}"/>
    <hyperlink ref="J367" r:id="rId364" xr:uid="{805281EB-911A-4E1B-B9DD-F9E4D7CB13DB}"/>
    <hyperlink ref="J368" r:id="rId365" xr:uid="{8E3484A5-199F-4462-A116-EA8E3C46E651}"/>
    <hyperlink ref="J369" r:id="rId366" xr:uid="{52DB42F4-5A89-4EBB-B64F-531C95F93823}"/>
    <hyperlink ref="J370" r:id="rId367" xr:uid="{7ECE261B-6E14-43C0-99A5-8ED861B60838}"/>
    <hyperlink ref="J371" r:id="rId368" xr:uid="{06FD6657-054D-4602-A7A8-20959259DC41}"/>
    <hyperlink ref="J372" r:id="rId369" xr:uid="{411B2E7E-5B55-40AC-90A0-9CE4C358FA3D}"/>
    <hyperlink ref="J373" r:id="rId370" xr:uid="{EA0D4D17-BE6B-4A67-8F13-6B56149ED2A1}"/>
    <hyperlink ref="J374" r:id="rId371" xr:uid="{C90F862A-03F7-4B40-9FED-1EBEB9D1736B}"/>
    <hyperlink ref="J375" r:id="rId372" xr:uid="{462F3BDB-85B7-41C9-AD93-C1D6E94CB46C}"/>
    <hyperlink ref="J376" r:id="rId373" xr:uid="{EE006DA8-93C2-4D3B-B1AD-2CDA3254E97B}"/>
    <hyperlink ref="J377" r:id="rId374" xr:uid="{B514F945-2AF5-4C74-8615-358DECEDB782}"/>
    <hyperlink ref="J378" r:id="rId375" xr:uid="{10781009-9BC7-447C-BD14-A31F09926751}"/>
    <hyperlink ref="J379" r:id="rId376" xr:uid="{219B8E76-C28A-4E9B-9317-CB2E8BCA8A3F}"/>
    <hyperlink ref="J380" r:id="rId377" xr:uid="{0FEB07EC-8F03-4C2F-87B3-EAB19C60AFA5}"/>
    <hyperlink ref="J381" r:id="rId378" xr:uid="{496C0A57-8E71-4BBF-B272-8300AB2DD7E9}"/>
    <hyperlink ref="J382" r:id="rId379" xr:uid="{FB0BFE0C-3033-4E14-BB60-CA4B8FA03349}"/>
    <hyperlink ref="J383" r:id="rId380" xr:uid="{31A11459-A4BC-4F27-83D1-3DB376A65ACC}"/>
    <hyperlink ref="J384" r:id="rId381" xr:uid="{AE8B5205-0B34-4C33-8ACD-D22BAC35F4D0}"/>
    <hyperlink ref="J385" r:id="rId382" xr:uid="{10574814-21F5-4D93-891E-603A066BB1E7}"/>
    <hyperlink ref="J386" r:id="rId383" xr:uid="{5D399A29-9E58-435A-99D1-5B65795B0A2D}"/>
    <hyperlink ref="J387" r:id="rId384" xr:uid="{A13F6090-72BF-4931-913B-F48AA333BDE1}"/>
    <hyperlink ref="J388" r:id="rId385" xr:uid="{355CF684-208F-4621-91AD-8702AFDA66C0}"/>
    <hyperlink ref="J389" r:id="rId386" xr:uid="{A0AC81B9-D760-4225-8368-F68AC9449F95}"/>
    <hyperlink ref="J390" r:id="rId387" xr:uid="{B7042E5A-A9BE-47C3-9AED-CFF5AF0B7714}"/>
    <hyperlink ref="J391" r:id="rId388" xr:uid="{00C77E64-6925-485C-9290-BE10AC8D95AE}"/>
    <hyperlink ref="J392" r:id="rId389" xr:uid="{893C0AEE-C43B-492C-AC81-17DEF728F3B3}"/>
    <hyperlink ref="J393" r:id="rId390" xr:uid="{E3D7CA5C-6BE0-4D7B-BD44-12EF88D12912}"/>
    <hyperlink ref="J394" r:id="rId391" xr:uid="{CF69FEB3-9350-4F2E-AA3F-FB7B09F32E4F}"/>
    <hyperlink ref="J395" r:id="rId392" xr:uid="{4801B2B2-F4F3-4AA5-AB75-A0DB3990B62C}"/>
    <hyperlink ref="J396" r:id="rId393" xr:uid="{C728A529-5585-46C7-A9DA-4A85122B1355}"/>
    <hyperlink ref="J397" r:id="rId394" xr:uid="{92CE85D0-057B-4B73-8BC3-9F8F5FE7CC9E}"/>
    <hyperlink ref="J398" r:id="rId395" xr:uid="{E9D63DC4-4AB7-40C1-B392-D70ADE24541F}"/>
    <hyperlink ref="J399" r:id="rId396" xr:uid="{E8F5EAAA-16EC-4567-A7DE-DAD31FE56537}"/>
    <hyperlink ref="J400" r:id="rId397" xr:uid="{460E7C68-28B1-47B0-8CEB-BE3BF682D969}"/>
    <hyperlink ref="J401" r:id="rId398" xr:uid="{D36DE64E-C611-4DFE-9034-8C02ED4C2053}"/>
    <hyperlink ref="J402" r:id="rId399" xr:uid="{9A9F3C4D-2F32-489C-BA80-85948A85E3FE}"/>
    <hyperlink ref="J403" r:id="rId400" xr:uid="{77FBDEC4-D03B-4FC6-8993-266EF5557D69}"/>
    <hyperlink ref="J404" r:id="rId401" xr:uid="{40B1631A-8400-43A0-A9A5-266769481FD2}"/>
    <hyperlink ref="J405" r:id="rId402" xr:uid="{97A93C23-A571-4AF8-8F63-1D828D7B032B}"/>
    <hyperlink ref="J406" r:id="rId403" xr:uid="{FA2DC909-2E84-43CD-860F-986739D462C3}"/>
    <hyperlink ref="J407" r:id="rId404" xr:uid="{E9504AA4-CB27-4515-8FDB-61A534B2C6C0}"/>
    <hyperlink ref="J408" r:id="rId405" xr:uid="{438E2286-262C-4C7F-ACAB-6740CAA3574E}"/>
    <hyperlink ref="J409" r:id="rId406" xr:uid="{DF808E96-E0F5-484B-97EE-59780C673171}"/>
    <hyperlink ref="J410" r:id="rId407" xr:uid="{DB043EE0-F7BA-437B-A2C7-79BA8F2677C5}"/>
    <hyperlink ref="J411" r:id="rId408" xr:uid="{449FB336-6C26-4DE5-8E59-005875A604A2}"/>
    <hyperlink ref="J412" r:id="rId409" xr:uid="{5F9E18CB-C6F9-4A33-AB58-C9E92ADF0BC5}"/>
    <hyperlink ref="J413" r:id="rId410" xr:uid="{9D75F425-A87F-47C9-8AAC-CBAFF331ED9C}"/>
    <hyperlink ref="J414" r:id="rId411" xr:uid="{48F389A5-5DCA-4D60-BB80-6F2886304EE8}"/>
    <hyperlink ref="J415" r:id="rId412" xr:uid="{D33B014E-8084-476B-89B0-9E8EA1575F78}"/>
    <hyperlink ref="J416" r:id="rId413" xr:uid="{806461C9-DB91-4300-9416-D88229484EEB}"/>
    <hyperlink ref="J417" r:id="rId414" xr:uid="{C92CB975-355C-4036-908C-A6F0AEA0C9EA}"/>
    <hyperlink ref="J418" r:id="rId415" xr:uid="{C4FFB0E9-C238-4778-B364-07A504697C6D}"/>
    <hyperlink ref="J419" r:id="rId416" xr:uid="{F5574D6C-0774-4DB6-9FA3-7C9064857BDE}"/>
    <hyperlink ref="J420" r:id="rId417" xr:uid="{61EC7551-392F-458C-9EB8-A7D0CAB8149D}"/>
    <hyperlink ref="J421" r:id="rId418" xr:uid="{CB970C71-63F1-4942-909A-0534F4396F8E}"/>
    <hyperlink ref="J422" r:id="rId419" xr:uid="{C35685CB-C118-4DF5-ACC6-5EC2B16E2E2D}"/>
    <hyperlink ref="J423" r:id="rId420" xr:uid="{62304E60-69E6-4F2A-AFDE-380C16211F4D}"/>
    <hyperlink ref="J424" r:id="rId421" xr:uid="{C37B7780-81EA-4F82-9052-26E6AA4A5532}"/>
    <hyperlink ref="J425" r:id="rId422" xr:uid="{CF3FF3B0-E448-4A81-A9AB-ED4197D65CFA}"/>
    <hyperlink ref="J426" r:id="rId423" xr:uid="{1361C816-6756-45B5-BED3-EAA7F076C84F}"/>
    <hyperlink ref="J427" r:id="rId424" xr:uid="{B8EC715C-8F00-4250-AFAA-51E2FBD77372}"/>
    <hyperlink ref="J428" r:id="rId425" xr:uid="{38A8B311-3ADB-458F-9C91-9C77646E1228}"/>
    <hyperlink ref="J429" r:id="rId426" xr:uid="{B807FC2F-BA4D-448F-9414-442BCC8C000A}"/>
    <hyperlink ref="J430" r:id="rId427" xr:uid="{3B77986E-93F9-43E1-986B-0588426255BC}"/>
    <hyperlink ref="J431" r:id="rId428" xr:uid="{98E8BDB3-00A0-4636-A1BF-E2B3A784401D}"/>
    <hyperlink ref="J432" r:id="rId429" xr:uid="{83F80DA8-0DE0-4C71-82C9-D4DAB2A7900A}"/>
    <hyperlink ref="J433" r:id="rId430" xr:uid="{DC1B8BE5-73C9-4219-BD52-B075025FAE04}"/>
    <hyperlink ref="J434" r:id="rId431" xr:uid="{20A978BF-3195-4A35-A3D3-659D9B0D8BFE}"/>
    <hyperlink ref="J435" r:id="rId432" xr:uid="{D88E2B50-28A1-475A-ADDC-C53A6F205448}"/>
    <hyperlink ref="J436" r:id="rId433" xr:uid="{8406A8A7-648F-425C-BA6E-831ED62C4E41}"/>
    <hyperlink ref="J437" r:id="rId434" xr:uid="{4C4D105C-F305-460E-93BD-CA0E62E68FCA}"/>
    <hyperlink ref="J438" r:id="rId435" xr:uid="{6DE2B73C-C9A1-469A-A46A-F4FC160D4048}"/>
    <hyperlink ref="J439" r:id="rId436" xr:uid="{AA1F22E4-D09C-475D-B09F-D8CE2894CC08}"/>
    <hyperlink ref="J440" r:id="rId437" xr:uid="{7C705DE5-4E1D-44E7-9B73-1A5BD4B04E99}"/>
    <hyperlink ref="J441" r:id="rId438" xr:uid="{5525E396-56DE-413B-8CD2-6BFE9BF2D56C}"/>
    <hyperlink ref="J442" r:id="rId439" xr:uid="{AEB55744-B2FF-4C56-A1FC-045270668E26}"/>
    <hyperlink ref="J443" r:id="rId440" xr:uid="{41662EE4-5022-4043-AE91-723A3A1AFB9E}"/>
    <hyperlink ref="J444" r:id="rId441" xr:uid="{A4400C90-1AC3-45EB-92AA-E4222D02328E}"/>
    <hyperlink ref="J445" r:id="rId442" xr:uid="{AE0562E4-E2C8-4F98-B512-471B53B2E3A5}"/>
    <hyperlink ref="J446" r:id="rId443" xr:uid="{44586CC4-6DB1-46CC-93BA-4990C511A97B}"/>
    <hyperlink ref="J447" r:id="rId444" xr:uid="{1E7F1524-8391-438B-8D5A-41637CDFE221}"/>
    <hyperlink ref="J448" r:id="rId445" xr:uid="{16FAD9EE-D666-45B9-9C57-8AB3BA3EFB63}"/>
    <hyperlink ref="J449" r:id="rId446" xr:uid="{FA741B01-C361-4772-B4F9-6F678CF2C052}"/>
    <hyperlink ref="J450" r:id="rId447" xr:uid="{6B8D8B2E-A98E-4403-B4E8-C82FFB74F5FE}"/>
    <hyperlink ref="J451" r:id="rId448" xr:uid="{D123DD74-CEF2-48FE-9465-D27328F79F57}"/>
    <hyperlink ref="J452" r:id="rId449" xr:uid="{10D05841-AEE9-4C10-BEAB-3B1E07DA4B4E}"/>
    <hyperlink ref="J453" r:id="rId450" xr:uid="{E312812D-2DF5-40FD-8E59-997C50BE65C2}"/>
    <hyperlink ref="J454" r:id="rId451" xr:uid="{0AF5A0FB-7E44-4643-B2C3-E105F49EDF22}"/>
    <hyperlink ref="J455" r:id="rId452" xr:uid="{6B419B0F-0344-4769-8063-BBD63845656C}"/>
    <hyperlink ref="J456" r:id="rId453" xr:uid="{27CD85C6-B079-49ED-B1AA-664FA8FC0F3D}"/>
    <hyperlink ref="J457" r:id="rId454" xr:uid="{C742A02B-966D-40E8-977C-1922DE82F446}"/>
    <hyperlink ref="J458" r:id="rId455" xr:uid="{30AA4C92-F277-4874-AF09-3577E940CCFC}"/>
    <hyperlink ref="J459" r:id="rId456" xr:uid="{B53B3467-84F5-4E62-8AAD-9E1DEEA1E384}"/>
    <hyperlink ref="J460" r:id="rId457" xr:uid="{C891741D-D34E-46DA-B0D3-B1F2377C99F6}"/>
    <hyperlink ref="J461" r:id="rId458" xr:uid="{748ACA8E-1197-422D-854B-2AF01B1BAB60}"/>
    <hyperlink ref="J462" r:id="rId459" xr:uid="{B1B83DAE-1F13-4AF4-939B-86B2133DF331}"/>
    <hyperlink ref="J463" r:id="rId460" xr:uid="{A33E0F3E-66FC-4646-8247-76F81E17AF15}"/>
    <hyperlink ref="J464" r:id="rId461" xr:uid="{49DD2DBE-A727-4D32-9189-421130BB1660}"/>
    <hyperlink ref="J465" r:id="rId462" xr:uid="{EA519305-0AD4-4A72-B57B-BC65E1454AFF}"/>
    <hyperlink ref="J466" r:id="rId463" xr:uid="{D2F9754A-58EE-4333-89B0-34A476C8149C}"/>
    <hyperlink ref="J467" r:id="rId464" xr:uid="{7EB52251-B378-49E9-803A-11962F4A4750}"/>
    <hyperlink ref="J468" r:id="rId465" xr:uid="{D3AEE4D0-14CF-4A87-AFB0-D88D47F37A82}"/>
    <hyperlink ref="J469" r:id="rId466" xr:uid="{F926496A-092A-4EB7-8626-58EA72E9385D}"/>
    <hyperlink ref="J470" r:id="rId467" xr:uid="{BDA32438-791C-4B50-B626-B699C01635F4}"/>
    <hyperlink ref="J471" r:id="rId468" xr:uid="{16379334-E400-48A1-9AAE-BE346D0D9BD5}"/>
    <hyperlink ref="J472" r:id="rId469" xr:uid="{E00C7F0D-8BB8-4670-B272-E0693AAE6C4E}"/>
    <hyperlink ref="J473" r:id="rId470" xr:uid="{B3D53F63-AD1B-4108-A074-3CE86FA57796}"/>
    <hyperlink ref="J474" r:id="rId471" xr:uid="{A2805C0B-8B00-4A3D-A04F-CB3030C1C5F5}"/>
    <hyperlink ref="J475" r:id="rId472" xr:uid="{5D312847-1CFA-4D82-B6C2-3C84F479C06C}"/>
    <hyperlink ref="J476" r:id="rId473" xr:uid="{FF3591ED-65A6-4119-B1F6-30F4A5FA2C25}"/>
    <hyperlink ref="J477" r:id="rId474" xr:uid="{DB81B978-A0AA-4EAF-8C01-DB30D4A790D5}"/>
    <hyperlink ref="J478" r:id="rId475" xr:uid="{52A1462B-A997-44C4-AF45-73F5ACBD4EAC}"/>
    <hyperlink ref="J479" r:id="rId476" xr:uid="{1C6DEF64-6110-4398-A742-99C8DCB62A1B}"/>
    <hyperlink ref="J480" r:id="rId477" xr:uid="{B23785ED-9A8B-48C5-AEF5-68CFF463411C}"/>
    <hyperlink ref="J481" r:id="rId478" xr:uid="{AFA78259-A2C6-445E-B004-C7307BBC726B}"/>
    <hyperlink ref="J482" r:id="rId479" xr:uid="{7FCC3EB8-D836-460A-8B7E-A241B2E43523}"/>
    <hyperlink ref="J483" r:id="rId480" xr:uid="{C70DABDD-F1B6-4F43-95B3-FA98C9288355}"/>
    <hyperlink ref="J484" r:id="rId481" xr:uid="{FB6C6925-8B42-422D-8A47-CD790F27379F}"/>
    <hyperlink ref="J485" r:id="rId482" xr:uid="{F4757437-E4D5-4CE7-A972-D2606E62E9EA}"/>
    <hyperlink ref="J486" r:id="rId483" xr:uid="{F1EC5D10-7524-4172-B379-184C511E15FE}"/>
    <hyperlink ref="J487" r:id="rId484" xr:uid="{2E7E2ACB-1E1B-4E6E-BEAE-919708534DDE}"/>
    <hyperlink ref="J488" r:id="rId485" xr:uid="{B48F4090-0E54-4751-BD70-0B17BE362F05}"/>
    <hyperlink ref="J489" r:id="rId486" xr:uid="{E5E21FE2-1F62-4172-9E84-D05C6E31B19C}"/>
    <hyperlink ref="J490" r:id="rId487" xr:uid="{E89E77F0-F271-47C2-8FA4-53D2A9286A3F}"/>
    <hyperlink ref="J491" r:id="rId488" xr:uid="{FCB84919-E7FF-426E-AF29-F86F0B21B391}"/>
    <hyperlink ref="J492" r:id="rId489" xr:uid="{633B73A7-5E35-4279-8CDB-77A7C3B75800}"/>
    <hyperlink ref="J493" r:id="rId490" xr:uid="{A0488479-1992-4F70-BB12-3C957D7497D4}"/>
    <hyperlink ref="J494" r:id="rId491" xr:uid="{18026AE9-6068-49D1-B6E5-D35CE574E1FA}"/>
    <hyperlink ref="J495" r:id="rId492" xr:uid="{577DE874-D68B-486A-A3E5-26AF1E58C0FC}"/>
    <hyperlink ref="J496" r:id="rId493" xr:uid="{6FCC0B31-675F-4BCA-B234-3B05F8F4F0E4}"/>
    <hyperlink ref="J497" r:id="rId494" xr:uid="{8C448354-7A23-4875-B99C-535BECEAEC84}"/>
    <hyperlink ref="J498" r:id="rId495" xr:uid="{3F9B767C-81AF-4B30-AC5F-264932EB5833}"/>
    <hyperlink ref="J499" r:id="rId496" xr:uid="{CCF09C2C-9C21-42C9-A075-242E9064B26F}"/>
    <hyperlink ref="J500" r:id="rId497" xr:uid="{D9C96F37-9C37-4331-AE83-A4DC2788DF57}"/>
    <hyperlink ref="J501" r:id="rId498" xr:uid="{F280C849-DA4E-423F-8FF4-C03561C0AD39}"/>
    <hyperlink ref="J502" r:id="rId499" xr:uid="{2B6DE99B-C6A6-421F-AF5E-156AE4DCFF41}"/>
    <hyperlink ref="J503" r:id="rId500" xr:uid="{7E664645-FDE1-4EA9-A523-E63326B22A07}"/>
    <hyperlink ref="J504" r:id="rId501" xr:uid="{9A4DD54B-2F10-45F2-BA5A-096CA2149C48}"/>
    <hyperlink ref="J505" r:id="rId502" xr:uid="{4053E02E-E748-4CCE-B690-B17D8A8EDE53}"/>
    <hyperlink ref="J506" r:id="rId503" xr:uid="{6EE00BA5-87ED-4D08-89C7-1F36A0D151E8}"/>
    <hyperlink ref="J507" r:id="rId504" xr:uid="{96F7E0CF-7288-4EC7-A07A-93245675387F}"/>
    <hyperlink ref="J508" r:id="rId505" xr:uid="{0328635F-642B-4CBA-BBDA-6A5509B70F93}"/>
    <hyperlink ref="J509" r:id="rId506" xr:uid="{71FF440B-6A98-4F05-BB2B-6C7E2FB2B3E5}"/>
    <hyperlink ref="J510" r:id="rId507" xr:uid="{0BB5BCC0-6731-4E75-A8B8-FE7AB2754BCD}"/>
    <hyperlink ref="J511" r:id="rId508" xr:uid="{C9049C21-5C19-4B33-824D-387087F076B2}"/>
    <hyperlink ref="J512" r:id="rId509" xr:uid="{F5215315-B13F-4163-B063-81151B7890AE}"/>
    <hyperlink ref="J513" r:id="rId510" xr:uid="{200894F8-0BE1-4FBD-BFDE-CD089558462F}"/>
    <hyperlink ref="J514" r:id="rId511" xr:uid="{2FC41E1F-6EF2-40A6-91AF-36E15281B9E0}"/>
    <hyperlink ref="J515" r:id="rId512" xr:uid="{09569C07-E135-4CB6-8B89-B9EC16E0932D}"/>
    <hyperlink ref="J516" r:id="rId513" xr:uid="{759613EF-3EE1-4486-9CBF-C9DC0DB2A78E}"/>
    <hyperlink ref="J517" r:id="rId514" xr:uid="{0D6F74DC-87D6-4912-A962-C03C46367DF5}"/>
    <hyperlink ref="J518" r:id="rId515" xr:uid="{7A30DD20-BF31-40E2-BF22-CC30DDA32D0A}"/>
    <hyperlink ref="J519" r:id="rId516" xr:uid="{BCCD723D-73CE-4380-AC84-E8CB5BB6461B}"/>
    <hyperlink ref="J520" r:id="rId517" xr:uid="{12327470-5571-41E4-BE02-5977FF39E8A4}"/>
    <hyperlink ref="J521" r:id="rId518" xr:uid="{31F5BB5F-5E1C-4F51-963F-D2B92FE8A9E7}"/>
    <hyperlink ref="J522" r:id="rId519" xr:uid="{80D244EB-9C24-4483-880D-C2FDA62D5836}"/>
    <hyperlink ref="J523" r:id="rId520" xr:uid="{1B33E009-2CDA-4871-8EE3-C4EBF79A8270}"/>
    <hyperlink ref="J524" r:id="rId521" xr:uid="{345996F5-918E-48E5-82EC-8AE8DDB4AE0F}"/>
    <hyperlink ref="J525" r:id="rId522" xr:uid="{410AF498-58D0-4C0B-B232-BADC75B1A4A9}"/>
    <hyperlink ref="J526" r:id="rId523" xr:uid="{C95317BA-5559-4096-9BD5-1C893C742C6A}"/>
    <hyperlink ref="J527" r:id="rId524" xr:uid="{CD6FAE9E-90B7-4F06-B576-50AC12C86A79}"/>
    <hyperlink ref="J528" r:id="rId525" xr:uid="{75E3983D-C0E8-42A5-8B54-77A6930C2072}"/>
    <hyperlink ref="J529" r:id="rId526" xr:uid="{CEC2CD0D-7E4A-4F21-9857-CD13F876FE94}"/>
    <hyperlink ref="J530" r:id="rId527" xr:uid="{419B3893-A5B7-409B-8F66-7359525C99CC}"/>
    <hyperlink ref="J531" r:id="rId528" xr:uid="{4DB5F0D9-E74F-43F3-96CB-801A280A0471}"/>
    <hyperlink ref="J532" r:id="rId529" xr:uid="{CAB83CF9-ADDE-4100-9527-1A1E9D2B6230}"/>
    <hyperlink ref="J533" r:id="rId530" xr:uid="{C47E2DB3-86CA-43FD-9898-8417CF2D9DCD}"/>
    <hyperlink ref="J534" r:id="rId531" xr:uid="{ACDE9F88-BB3B-4467-A41D-4BA4DA13B7F2}"/>
    <hyperlink ref="J535" r:id="rId532" xr:uid="{D4E6A35E-AD83-41E3-BFDF-E04EA9F1E938}"/>
    <hyperlink ref="J536" r:id="rId533" xr:uid="{6B768AB5-64B2-4458-9FD0-D9D6C38FF505}"/>
    <hyperlink ref="J537" r:id="rId534" xr:uid="{4341DA10-48E1-4BE7-A081-5286F8B9CB46}"/>
    <hyperlink ref="J538" r:id="rId535" xr:uid="{3F2F3427-2D75-491E-81BC-A61BC9A8874E}"/>
    <hyperlink ref="J539" r:id="rId536" xr:uid="{38B46981-7730-49AE-89E0-610DFB75E4A4}"/>
    <hyperlink ref="J540" r:id="rId537" xr:uid="{4E421A84-B991-4DD4-83B3-5742398F478D}"/>
    <hyperlink ref="J541" r:id="rId538" xr:uid="{CAC36DFC-2CEA-4C2C-9BA8-DC07829C0F71}"/>
    <hyperlink ref="J542" r:id="rId539" xr:uid="{C3453319-548A-425B-8659-60A03052C236}"/>
    <hyperlink ref="J543" r:id="rId540" xr:uid="{4211E9EA-36C8-4FC0-B9DA-F87FDB660B62}"/>
    <hyperlink ref="J544" r:id="rId541" xr:uid="{97433E4F-5D78-4439-9101-24459DD8DDA4}"/>
    <hyperlink ref="J545" r:id="rId542" xr:uid="{E40339FC-1CC4-4AE9-9A52-486830133B57}"/>
    <hyperlink ref="J546" r:id="rId543" xr:uid="{8D426CD9-62CB-4D48-A69E-9D3C0B00E7FA}"/>
    <hyperlink ref="J547" r:id="rId544" xr:uid="{EB019847-9CD6-446E-9E2B-296F6B04B4F9}"/>
    <hyperlink ref="J548" r:id="rId545" xr:uid="{8675B55C-9ADB-40D0-B559-13EC5423B0D7}"/>
    <hyperlink ref="J549" r:id="rId546" xr:uid="{860DA452-AE87-42C8-9AF8-B93285F38CE5}"/>
    <hyperlink ref="J550" r:id="rId547" xr:uid="{7FEDDAC6-52E7-4E37-AC1D-961AF4A1C064}"/>
    <hyperlink ref="J551" r:id="rId548" xr:uid="{ECBC0A6A-40CC-4EC8-945F-722C47CA5BA8}"/>
    <hyperlink ref="J552" r:id="rId549" xr:uid="{68627D82-63CD-4E3B-98B0-E1E9652FBCB9}"/>
    <hyperlink ref="J553" r:id="rId550" xr:uid="{26488723-1339-459A-B2EE-C151F2CD1580}"/>
    <hyperlink ref="J554" r:id="rId551" xr:uid="{F5AB6BF6-2EDC-4D78-AEF1-43BC0CA80081}"/>
    <hyperlink ref="J555" r:id="rId552" xr:uid="{E9F2EC63-F7B2-442A-A963-646CC0E93056}"/>
    <hyperlink ref="J556" r:id="rId553" xr:uid="{CE1DCA97-147B-41B5-896F-E5049DA8D599}"/>
    <hyperlink ref="J557" r:id="rId554" xr:uid="{B82E868E-310A-4785-BE2C-BFBD2BE2D60F}"/>
    <hyperlink ref="J558" r:id="rId555" xr:uid="{CC987744-0A64-4B0F-849C-CFA8EF5B32DF}"/>
    <hyperlink ref="J559" r:id="rId556" xr:uid="{DA9B7EC8-990F-4850-8F95-A6881AD98F72}"/>
    <hyperlink ref="J560" r:id="rId557" xr:uid="{0CDE84AC-E6EB-46A0-9862-26346F9910EE}"/>
    <hyperlink ref="J561" r:id="rId558" xr:uid="{7E2BB6FD-F7C2-4D54-92D9-E2C637C1F5B9}"/>
    <hyperlink ref="J562" r:id="rId559" xr:uid="{9B7A9AD8-184F-400E-8802-923EA099BE9D}"/>
    <hyperlink ref="J563" r:id="rId560" xr:uid="{DF412B0E-4A7D-4934-BB94-B31CFC133A6B}"/>
    <hyperlink ref="J564" r:id="rId561" xr:uid="{87C55B92-1036-4611-8053-C5BBFECC9CE0}"/>
    <hyperlink ref="J565" r:id="rId562" xr:uid="{DC5A798F-A140-4D1E-9126-30D8FD297714}"/>
    <hyperlink ref="J566" r:id="rId563" xr:uid="{778159AC-E799-496E-8E91-B6AD2E589335}"/>
    <hyperlink ref="J567" r:id="rId564" xr:uid="{F632C5FE-D75C-4333-B82D-07F7B0EB92CE}"/>
    <hyperlink ref="J568" r:id="rId565" xr:uid="{F9D5E45A-7B9C-4859-B01D-C21EBB85DE9A}"/>
    <hyperlink ref="J569" r:id="rId566" xr:uid="{E8E737E2-C320-4D41-A2AD-CE2ADE4F3E0E}"/>
    <hyperlink ref="J570" r:id="rId567" xr:uid="{AAC07D35-BCCA-48B9-8373-9FE77E47FF4E}"/>
    <hyperlink ref="J571" r:id="rId568" xr:uid="{6B9A8233-BE73-43F1-8285-A3C729A45A6B}"/>
    <hyperlink ref="J572" r:id="rId569" xr:uid="{94BADF14-EA11-4A2C-8AD1-8E88AE452167}"/>
    <hyperlink ref="J573" r:id="rId570" xr:uid="{5C6D9FB1-D411-40ED-9980-30C2E8D0DF82}"/>
    <hyperlink ref="J574" r:id="rId571" xr:uid="{3FD70375-428C-42B0-805B-A5C2A60D2903}"/>
    <hyperlink ref="J575" r:id="rId572" xr:uid="{215F51C2-DD10-4385-A7A7-02E1CBA60C5C}"/>
    <hyperlink ref="J576" r:id="rId573" xr:uid="{D91DC6AC-0A7A-474E-B1BB-71EBA13C7AEA}"/>
    <hyperlink ref="J577" r:id="rId574" xr:uid="{7E4E3E5D-672D-4BAF-B6C6-E0A74C82B4D2}"/>
    <hyperlink ref="J578" r:id="rId575" xr:uid="{8285D71C-1A5B-4E91-8382-26A13E7AAAAD}"/>
    <hyperlink ref="J579" r:id="rId576" xr:uid="{6C627608-7FC0-4A32-93A1-E8889B0906CA}"/>
    <hyperlink ref="J580" r:id="rId577" xr:uid="{8E7546F9-F18B-4AB9-B212-D06C4A821643}"/>
    <hyperlink ref="J581" r:id="rId578" xr:uid="{E7058D11-42DC-457F-B93D-5A3CA1AEC4CF}"/>
    <hyperlink ref="J582" r:id="rId579" xr:uid="{C12894A9-3AD2-4411-B986-ECBD5806F3EF}"/>
    <hyperlink ref="J583" r:id="rId580" xr:uid="{36F330A9-1FFF-40D1-80C4-80C9CABFB41F}"/>
    <hyperlink ref="J584" r:id="rId581" xr:uid="{C2245EFB-C478-4C24-9214-BEE874458933}"/>
    <hyperlink ref="J585" r:id="rId582" xr:uid="{4268E41C-1B0C-4FD7-9085-13766A0E5801}"/>
    <hyperlink ref="J586" r:id="rId583" xr:uid="{F81CAFB7-D27C-412B-B580-E74BB73A3210}"/>
    <hyperlink ref="J587" r:id="rId584" xr:uid="{C0B34CD3-15EB-4DDD-9B88-B4FDBAF6C727}"/>
    <hyperlink ref="J588" r:id="rId585" xr:uid="{62E79A26-2D39-458B-A7CC-12BC1B049411}"/>
    <hyperlink ref="J589" r:id="rId586" xr:uid="{0101B21C-39F1-4F9B-BBD9-C4E8FA7E6570}"/>
    <hyperlink ref="J590" r:id="rId587" xr:uid="{C854391A-C5F7-438F-9562-FC068F645D01}"/>
    <hyperlink ref="J591" r:id="rId588" xr:uid="{8D669E40-E9D9-41D1-918C-36737854C6BC}"/>
    <hyperlink ref="J592" r:id="rId589" xr:uid="{0CF33D86-4084-4D65-B786-80BA45D5DA43}"/>
    <hyperlink ref="J593" r:id="rId590" xr:uid="{A5FCBF75-0723-4BEC-A0CB-D09B5816927B}"/>
    <hyperlink ref="J594" r:id="rId591" xr:uid="{B084A649-9E90-4A5A-83F2-8C05C99AFEBF}"/>
    <hyperlink ref="J595" r:id="rId592" xr:uid="{0100DB4B-4F4F-43B4-86B4-5E316F7F810F}"/>
    <hyperlink ref="J596" r:id="rId593" xr:uid="{DE7125BE-2D1A-4AEC-860A-D62E6F000432}"/>
    <hyperlink ref="J597" r:id="rId594" xr:uid="{2C9D239B-BAC3-4D01-9753-789A0E40567C}"/>
    <hyperlink ref="J598" r:id="rId595" xr:uid="{0FBA50A7-46EE-42E4-8A86-A91493587CDA}"/>
    <hyperlink ref="J599" r:id="rId596" xr:uid="{9D755430-7C40-4D82-8E9B-B22AB078F3AE}"/>
    <hyperlink ref="J600" r:id="rId597" xr:uid="{97F7A1D8-9687-4640-B76D-4D8891C4603A}"/>
    <hyperlink ref="J601" r:id="rId598" xr:uid="{D6A01CF1-72C8-4F76-A94B-BB157CD75AFD}"/>
    <hyperlink ref="J602" r:id="rId599" xr:uid="{52213F80-70EF-4A16-9916-8E5ADA3D8F52}"/>
    <hyperlink ref="J603" r:id="rId600" xr:uid="{2FE10AC6-5C67-4FFF-9F82-A8F17ADC5662}"/>
    <hyperlink ref="J604" r:id="rId601" xr:uid="{F2EDC08B-6961-4512-8BF4-448FED1EEC31}"/>
    <hyperlink ref="J605" r:id="rId602" xr:uid="{9508F2D7-4B74-424E-A95A-2F724CB8DE03}"/>
    <hyperlink ref="J606" r:id="rId603" xr:uid="{0293A2C9-176B-4BE3-8905-650E2B30AF46}"/>
    <hyperlink ref="J607" r:id="rId604" xr:uid="{B451D29C-08E8-4CC8-A8E3-2F41E477B877}"/>
    <hyperlink ref="J608" r:id="rId605" xr:uid="{C2443723-B065-467B-8C6D-C9EED5B75A09}"/>
    <hyperlink ref="J609" r:id="rId606" xr:uid="{B65694DF-6684-42A9-9ACF-A23E82619730}"/>
    <hyperlink ref="J610" r:id="rId607" xr:uid="{464F5849-704D-4453-9CC5-32A316289DC4}"/>
    <hyperlink ref="J611" r:id="rId608" xr:uid="{CE9C9916-27E5-4401-BD7C-47C4D410C761}"/>
    <hyperlink ref="J612" r:id="rId609" xr:uid="{10E76A02-35DB-4EA7-8370-FBD5210490E0}"/>
    <hyperlink ref="J613" r:id="rId610" xr:uid="{30E3952A-2D9A-4590-8C61-8A1589782276}"/>
    <hyperlink ref="J614" r:id="rId611" xr:uid="{B90869D1-B4EF-4B5A-8AA7-F383AD55BAFE}"/>
    <hyperlink ref="J615" r:id="rId612" xr:uid="{3D6B199E-07BB-4F52-A321-68D78831BD20}"/>
    <hyperlink ref="J616" r:id="rId613" xr:uid="{463A44DB-731A-4CEB-85E8-3958BEEB0C5C}"/>
    <hyperlink ref="J617" r:id="rId614" xr:uid="{58B484E7-6D20-4441-A629-EEC0DD90D45B}"/>
    <hyperlink ref="J618" r:id="rId615" xr:uid="{D3C88F68-22C7-48EE-AF0F-F02633099208}"/>
    <hyperlink ref="J619" r:id="rId616" xr:uid="{F5C9DEEB-334D-4F76-8A26-A486F28128D8}"/>
    <hyperlink ref="J620" r:id="rId617" xr:uid="{7FD55CD1-C7D0-47E5-B664-60724E1E9543}"/>
    <hyperlink ref="J621" r:id="rId618" xr:uid="{68B2C294-5D2F-452B-8D59-76D14BBBA759}"/>
    <hyperlink ref="J622" r:id="rId619" xr:uid="{822EF83A-197C-41E9-85BE-63040FAE4F9B}"/>
    <hyperlink ref="J623" r:id="rId620" xr:uid="{A5342E1F-C642-4452-904E-DA97523A7E20}"/>
    <hyperlink ref="J624" r:id="rId621" xr:uid="{714DF98A-AC82-46B8-88B9-81AB9075C8CA}"/>
    <hyperlink ref="J625" r:id="rId622" xr:uid="{09EC97F0-9A04-4DCD-B507-DC083347C765}"/>
    <hyperlink ref="J626" r:id="rId623" xr:uid="{6F549F33-0245-4B7F-A8AA-0108829A2C4C}"/>
    <hyperlink ref="J627" r:id="rId624" xr:uid="{5BDC4BDE-5A0E-422A-886D-1E278B102BFA}"/>
    <hyperlink ref="J628" r:id="rId625" xr:uid="{62879659-A72B-485E-A761-1C44CF78B8FB}"/>
    <hyperlink ref="J629" r:id="rId626" xr:uid="{290D6ECE-F1FE-4D90-B4A1-2FBF5BA70939}"/>
    <hyperlink ref="J630" r:id="rId627" xr:uid="{A088AF7E-954F-4B44-A49D-A0AB57A1D4EC}"/>
    <hyperlink ref="J631" r:id="rId628" xr:uid="{29075E55-A167-4D81-8A0A-AEF7C222D586}"/>
    <hyperlink ref="J632" r:id="rId629" xr:uid="{347947CB-83D6-4D16-85A6-C41FF059F933}"/>
    <hyperlink ref="J633" r:id="rId630" xr:uid="{39CAEE8F-A987-43C4-84BB-8503E957279D}"/>
    <hyperlink ref="J634" r:id="rId631" xr:uid="{E9487D71-1FBA-47AB-8B08-EA8793942C75}"/>
    <hyperlink ref="J635" r:id="rId632" xr:uid="{00FE6A64-E963-42D5-8BEC-7A9E53FEF7BA}"/>
    <hyperlink ref="J636" r:id="rId633" xr:uid="{C2EF986E-8444-43DA-A9EC-1ED652F69DAC}"/>
    <hyperlink ref="J637" r:id="rId634" xr:uid="{DF326949-6A9D-492D-9AF6-FF61528A6414}"/>
    <hyperlink ref="J638" r:id="rId635" xr:uid="{F09381F3-14DA-479B-BF80-E656AA756BDA}"/>
    <hyperlink ref="J639" r:id="rId636" xr:uid="{2FCBF117-929E-46F5-ADC7-14BE8AB0B672}"/>
    <hyperlink ref="J640" r:id="rId637" xr:uid="{2F0FC4D6-9541-4722-B416-5DBD3F5AF4BF}"/>
    <hyperlink ref="J641" r:id="rId638" xr:uid="{9F0D3181-D688-4E26-8A24-C06B392ED978}"/>
    <hyperlink ref="J642" r:id="rId639" xr:uid="{2E140C92-0F5A-43BC-8AF3-A0CA66433613}"/>
    <hyperlink ref="J643" r:id="rId640" xr:uid="{A6D30D1C-E3A8-428F-B983-720DDDC4E0BF}"/>
    <hyperlink ref="J644" r:id="rId641" xr:uid="{005FB722-1962-4C09-A8AA-C4192C729EEC}"/>
    <hyperlink ref="J645" r:id="rId642" xr:uid="{1D4511F0-1B29-4A61-A3CE-E469FD1ACC86}"/>
    <hyperlink ref="J646" r:id="rId643" xr:uid="{9009CEEE-EF09-4B93-BEFD-898B0951B100}"/>
    <hyperlink ref="J647" r:id="rId644" xr:uid="{4B316256-D273-42A2-B571-442A340D1E8F}"/>
    <hyperlink ref="J648" r:id="rId645" xr:uid="{D2FDB314-E91D-42A4-BC8D-FD4BD8D0CACD}"/>
    <hyperlink ref="J649" r:id="rId646" xr:uid="{86FD2BFD-5921-4676-93F7-33801790B14C}"/>
    <hyperlink ref="J650" r:id="rId647" xr:uid="{82E04E4A-811D-452E-A1FF-3A9EB031C348}"/>
    <hyperlink ref="J651" r:id="rId648" xr:uid="{C3856DB4-7F94-432D-BF01-BC9EEB229014}"/>
    <hyperlink ref="J652" r:id="rId649" xr:uid="{A6569211-B8B0-4D21-9AF0-996E6FE45C73}"/>
    <hyperlink ref="J653" r:id="rId650" xr:uid="{7413EEF7-0679-477E-A1DE-1269DCD0C4BA}"/>
    <hyperlink ref="J654" r:id="rId651" xr:uid="{A0A4987E-8606-4783-A85D-FCF7D14ADA01}"/>
    <hyperlink ref="J655" r:id="rId652" xr:uid="{91580238-385A-490A-A552-9BB6585AFE9C}"/>
    <hyperlink ref="J656" r:id="rId653" xr:uid="{C60EC953-2038-49E6-B2E5-00FD47AFF61B}"/>
    <hyperlink ref="J657" r:id="rId654" xr:uid="{F1991510-8F88-415B-A47E-0489115A5C3A}"/>
    <hyperlink ref="J658" r:id="rId655" xr:uid="{CD572B08-9EDB-42CD-BEF9-23C750451266}"/>
    <hyperlink ref="J659" r:id="rId656" xr:uid="{55DF5095-8658-4364-A611-C92694C4097E}"/>
    <hyperlink ref="J660" r:id="rId657" xr:uid="{F45A54C9-C5BA-4BA4-B074-9BC44002CE6F}"/>
    <hyperlink ref="J661" r:id="rId658" xr:uid="{B34FB07C-FBB5-43F5-9255-C0E6CEDE21A6}"/>
    <hyperlink ref="J662" r:id="rId659" xr:uid="{AF711C29-2E0D-4449-88CA-AA476FDE3F66}"/>
    <hyperlink ref="J663" r:id="rId660" xr:uid="{93F5A79E-40F0-4A2B-B91F-307C743ADD14}"/>
    <hyperlink ref="J664" r:id="rId661" xr:uid="{24032A47-B841-4188-BBE2-DA1ED9065EE4}"/>
    <hyperlink ref="J665" r:id="rId662" xr:uid="{1AA87E15-FF3C-4AD6-9AAD-5F4A4DB03F7E}"/>
    <hyperlink ref="J666" r:id="rId663" xr:uid="{37CB635E-7C50-45CF-9033-52A673DBD173}"/>
    <hyperlink ref="J667" r:id="rId664" xr:uid="{6EA803C2-E094-467B-8658-C934684ADA7A}"/>
    <hyperlink ref="J668" r:id="rId665" xr:uid="{41477C02-9527-4FA0-9394-701E5BA62AE4}"/>
    <hyperlink ref="J669" r:id="rId666" xr:uid="{4639399F-ABDC-4D33-83E2-CBEAC8DE113E}"/>
    <hyperlink ref="J670" r:id="rId667" xr:uid="{B824F39B-B34D-420C-961F-867819B412DE}"/>
    <hyperlink ref="J671" r:id="rId668" xr:uid="{C7BACF04-3D4A-450A-9C7F-9E54C2C24D4B}"/>
    <hyperlink ref="J672" r:id="rId669" xr:uid="{FBE5E5E2-E804-4B51-B441-E3A0B57DEB1C}"/>
    <hyperlink ref="J673" r:id="rId670" xr:uid="{37B42D90-C536-4446-BD6D-8E561A6CE52B}"/>
    <hyperlink ref="J674" r:id="rId671" xr:uid="{6634EB74-76A3-4C5E-9749-45C86055FE72}"/>
    <hyperlink ref="J675" r:id="rId672" xr:uid="{5CE6F73F-1FFB-44E7-9E13-2CECBBDAC851}"/>
    <hyperlink ref="J676" r:id="rId673" xr:uid="{06B8C2FF-87AC-457E-8B57-D477C3AD09A8}"/>
    <hyperlink ref="J677" r:id="rId674" xr:uid="{354B72B0-E45D-4311-B59C-C4FCDFF94E11}"/>
    <hyperlink ref="J678" r:id="rId675" xr:uid="{96F8D4B7-D0AB-444B-9B0F-A6BFC794B1A6}"/>
    <hyperlink ref="J679" r:id="rId676" xr:uid="{87704153-61E9-4EDF-919D-57E601F1E38D}"/>
    <hyperlink ref="J680" r:id="rId677" xr:uid="{066D8414-60A9-4691-A3AC-BE656190F621}"/>
    <hyperlink ref="J681" r:id="rId678" xr:uid="{AC68064D-E9E1-4AC9-BBB6-B907E8007FA5}"/>
    <hyperlink ref="J682" r:id="rId679" xr:uid="{C97E4B40-7E9B-47AE-B9BC-5B05C0611D12}"/>
    <hyperlink ref="J683" r:id="rId680" xr:uid="{0624B61D-B0F0-441B-8DE8-A50FD7DCD7FE}"/>
    <hyperlink ref="J684" r:id="rId681" xr:uid="{F07D99B0-62FF-40E4-8656-81EC7BAD5717}"/>
    <hyperlink ref="J685" r:id="rId682" xr:uid="{5F34E375-F3E9-4C51-A819-BDAD1ABBB31F}"/>
    <hyperlink ref="J686" r:id="rId683" xr:uid="{C280EF39-62C6-488B-89B8-A4E740A57870}"/>
    <hyperlink ref="J687" r:id="rId684" xr:uid="{313F1D70-2CFF-4085-BC69-1C24C9BC3E7B}"/>
    <hyperlink ref="J688" r:id="rId685" xr:uid="{6A7F278B-6B33-4A91-BD6E-8DAEE8956A8F}"/>
    <hyperlink ref="J689" r:id="rId686" xr:uid="{3B4F6424-8E0F-4128-B72B-AE211F282283}"/>
    <hyperlink ref="J690" r:id="rId687" xr:uid="{03DA036E-0B39-4097-ADFE-DC1291653D75}"/>
    <hyperlink ref="J691" r:id="rId688" xr:uid="{F89BFD68-41D4-4061-AE73-E9961526D309}"/>
    <hyperlink ref="J692" r:id="rId689" xr:uid="{F8AC2368-F29F-4006-B9DB-D7AA22230B00}"/>
    <hyperlink ref="J693" r:id="rId690" xr:uid="{336723AF-0B94-4330-9201-F80992CD9905}"/>
    <hyperlink ref="J694" r:id="rId691" xr:uid="{2590AACC-FDDD-4C42-B8D9-8DC4EBE623EA}"/>
    <hyperlink ref="J695" r:id="rId692" xr:uid="{AD5003B5-FD28-47A7-8124-2BCF05DDD1A8}"/>
    <hyperlink ref="J696" r:id="rId693" xr:uid="{777AF9ED-B677-46F4-9F3D-97DCA1B0493B}"/>
    <hyperlink ref="J697" r:id="rId694" xr:uid="{A459BC77-5B96-480F-9870-FB93AA3797DD}"/>
    <hyperlink ref="J698" r:id="rId695" xr:uid="{7998C4C2-7DD7-4D2B-ACA7-C186719EE410}"/>
    <hyperlink ref="J699" r:id="rId696" xr:uid="{6EA3B9D3-C278-4580-9299-EB3DDA915754}"/>
    <hyperlink ref="J700" r:id="rId697" xr:uid="{CEE1D868-9FB5-47F4-BE81-C1F83589730F}"/>
    <hyperlink ref="J701" r:id="rId698" xr:uid="{9369F805-332C-49C0-9319-5F366AA26931}"/>
    <hyperlink ref="J702" r:id="rId699" xr:uid="{4D193B75-067E-486E-9828-A2EC00D8B07D}"/>
    <hyperlink ref="J703" r:id="rId700" xr:uid="{5A703B63-7211-4831-8C6B-A7CD0E453258}"/>
    <hyperlink ref="J704" r:id="rId701" xr:uid="{5869F898-87AF-4B57-A88C-D20DBA9E9711}"/>
    <hyperlink ref="J705" r:id="rId702" xr:uid="{D116F026-324A-4F5C-9725-03611184F905}"/>
    <hyperlink ref="J706" r:id="rId703" xr:uid="{CECDB862-CCEB-49F6-BCB9-EC86D7F8441E}"/>
    <hyperlink ref="J707" r:id="rId704" xr:uid="{B776B90D-FEC5-4C9C-8230-EFA3FD7A74C9}"/>
    <hyperlink ref="J708" r:id="rId705" xr:uid="{C1E827C5-240D-410D-97BB-69030AF47FF8}"/>
    <hyperlink ref="J709" r:id="rId706" xr:uid="{798B0852-C89C-4A89-98DE-2D2E4423BB1E}"/>
    <hyperlink ref="J710" r:id="rId707" xr:uid="{6A907B6C-3D1B-44A1-8082-C07401E413AB}"/>
    <hyperlink ref="J711" r:id="rId708" xr:uid="{83D3BDCB-7769-46A0-8AE4-60C5ED864090}"/>
    <hyperlink ref="J712" r:id="rId709" xr:uid="{5AFBC0D0-09EF-43E2-A464-DD0953E9094E}"/>
    <hyperlink ref="J713" r:id="rId710" xr:uid="{F5411B06-A009-46C6-89FF-3D018A272916}"/>
    <hyperlink ref="J714" r:id="rId711" xr:uid="{72429F29-49FF-4E81-A545-CD0290F385C3}"/>
    <hyperlink ref="J715" r:id="rId712" xr:uid="{9AF2CE9E-1250-4271-90C8-C3B9A6E32573}"/>
    <hyperlink ref="J716" r:id="rId713" xr:uid="{BC5B2A29-E974-4779-AF94-F70AB7F338A5}"/>
    <hyperlink ref="J717" r:id="rId714" xr:uid="{5454FB16-42CD-446C-B20F-D5AEDC1855C9}"/>
    <hyperlink ref="J718" r:id="rId715" xr:uid="{C7AE25C7-CF92-4A43-9688-DAE0B3A8AAE6}"/>
    <hyperlink ref="J719" r:id="rId716" xr:uid="{3F92A756-BD28-4410-98FC-4F198D1997CC}"/>
    <hyperlink ref="J720" r:id="rId717" xr:uid="{3E155BE3-AA57-44DD-AEE3-D3DD094E1FC2}"/>
    <hyperlink ref="J721" r:id="rId718" xr:uid="{9A44030F-279D-452D-A9E9-14E434B050A4}"/>
    <hyperlink ref="J722" r:id="rId719" xr:uid="{4782AA94-20DF-4711-A93E-D4BA1B0B394D}"/>
    <hyperlink ref="J723" r:id="rId720" xr:uid="{FB338848-6113-4324-A44A-9F7A680EAB2D}"/>
    <hyperlink ref="J724" r:id="rId721" xr:uid="{EF13ECA8-2995-4435-84F7-30368EFF1B12}"/>
    <hyperlink ref="J725" r:id="rId722" xr:uid="{68CD6967-E478-4D77-91C5-A8C828329F7F}"/>
    <hyperlink ref="J726" r:id="rId723" xr:uid="{2948E4BF-56E8-423D-9C3C-ED89127FE721}"/>
    <hyperlink ref="J727" r:id="rId724" xr:uid="{D3575AE3-AFDD-4749-8E2D-F1FEE62E960C}"/>
    <hyperlink ref="J728" r:id="rId725" xr:uid="{EB7FD61D-0828-40F7-96BB-123917E963CC}"/>
    <hyperlink ref="J729" r:id="rId726" xr:uid="{103C6679-019E-462F-8623-14FDD11BE087}"/>
    <hyperlink ref="J730" r:id="rId727" xr:uid="{714096FB-7D55-4BA0-9E17-AE45F8C293A2}"/>
    <hyperlink ref="J731" r:id="rId728" xr:uid="{034E6BCE-25A2-4847-9751-2A0666F53C37}"/>
    <hyperlink ref="J732" r:id="rId729" xr:uid="{98A93F6D-BF10-4C7B-A8B3-FA6CD80D9EB6}"/>
    <hyperlink ref="J733" r:id="rId730" xr:uid="{B2B4024C-130E-49EC-9757-AFA2359207F9}"/>
    <hyperlink ref="J734" r:id="rId731" xr:uid="{B202E598-9667-4836-B08C-514F76440079}"/>
    <hyperlink ref="J735" r:id="rId732" xr:uid="{269CF171-FD84-431E-93BC-5697B838BBBA}"/>
    <hyperlink ref="J736" r:id="rId733" xr:uid="{ACEAF788-B57A-4A30-AED0-2A07F6EEAAC6}"/>
    <hyperlink ref="J737" r:id="rId734" xr:uid="{C5980415-B55B-4FF4-B895-FEB067C0D927}"/>
    <hyperlink ref="J738" r:id="rId735" xr:uid="{7A253689-6453-4E05-9CC2-F947FA410B10}"/>
    <hyperlink ref="J739" r:id="rId736" xr:uid="{30A3920B-8A84-475D-90D5-D1436F13DFE8}"/>
    <hyperlink ref="J740" r:id="rId737" xr:uid="{5DBDFDE2-64F5-4F46-8D29-B5595BF4D03B}"/>
    <hyperlink ref="J741" r:id="rId738" xr:uid="{A4D8D103-2BFC-4A1C-9907-7FFCA22600E4}"/>
    <hyperlink ref="J742" r:id="rId739" xr:uid="{8215D907-7948-4F73-8B5D-F52C9A64C101}"/>
    <hyperlink ref="J743" r:id="rId740" xr:uid="{B9D28A14-BB9E-4C84-9630-7A13A5EA374B}"/>
    <hyperlink ref="J744" r:id="rId741" xr:uid="{775A5F07-EA95-4FAF-9242-EF91B08A67B3}"/>
    <hyperlink ref="J745" r:id="rId742" xr:uid="{FF5C2017-3072-4E99-B96F-E698C6EB3E5C}"/>
    <hyperlink ref="J746" r:id="rId743" xr:uid="{9CE0BA6F-1013-4E7C-9312-BE584C9FF3C8}"/>
    <hyperlink ref="J747" r:id="rId744" xr:uid="{D7FE65C4-0051-45D5-B01D-95524F0E31D8}"/>
    <hyperlink ref="J748" r:id="rId745" xr:uid="{55FE3999-64FE-40EF-8512-B700181DD525}"/>
    <hyperlink ref="J749" r:id="rId746" xr:uid="{9AB9EE6C-9FD2-480A-BF6A-06075E228629}"/>
    <hyperlink ref="J750" r:id="rId747" xr:uid="{E4EB11ED-D3DD-45B3-9E9A-02EB69D4E767}"/>
    <hyperlink ref="J751" r:id="rId748" xr:uid="{0B05CE11-5F01-446A-A9DD-5D57111A54E4}"/>
    <hyperlink ref="J752" r:id="rId749" xr:uid="{F8B856A9-66E5-46C9-B65B-175DB3CD6BEF}"/>
    <hyperlink ref="J753" r:id="rId750" xr:uid="{F584B0C0-1D55-4BD1-9B2C-CAA2FF6F217C}"/>
    <hyperlink ref="J754" r:id="rId751" xr:uid="{5303BBDC-FD66-4047-93CF-F0B340D110D9}"/>
    <hyperlink ref="J755" r:id="rId752" xr:uid="{D6A9D025-3D57-41A2-A728-1666E8B6911A}"/>
    <hyperlink ref="J756" r:id="rId753" xr:uid="{681643C2-9B9A-4946-8956-BD6BA653DF4F}"/>
    <hyperlink ref="J757" r:id="rId754" xr:uid="{A51A0CA9-F489-4833-A0BD-F2A54044BEA4}"/>
    <hyperlink ref="J758" r:id="rId755" xr:uid="{835E6268-B54B-4921-BD7E-826270B535E4}"/>
    <hyperlink ref="J759" r:id="rId756" xr:uid="{1B9D5A5C-6E2E-44F9-9AD2-857DC9949F5C}"/>
    <hyperlink ref="J760" r:id="rId757" xr:uid="{77025598-8A9B-4EE1-90A9-52298598B7E6}"/>
    <hyperlink ref="J761" r:id="rId758" xr:uid="{0065E143-A7A6-42BE-A81F-491CCACD97BA}"/>
    <hyperlink ref="J762" r:id="rId759" xr:uid="{EB3B1A79-AD43-402C-B615-DBE0F466914C}"/>
    <hyperlink ref="J763" r:id="rId760" xr:uid="{AD945069-4131-43C0-9BF0-E27CD7999B7A}"/>
    <hyperlink ref="J764" r:id="rId761" xr:uid="{9E9DA1B0-7BDF-4749-B2DF-5AB2FDB30EC0}"/>
    <hyperlink ref="J765" r:id="rId762" xr:uid="{5B84BE10-E0D8-4DAA-AABC-E1948BF48270}"/>
    <hyperlink ref="J766" r:id="rId763" xr:uid="{BBB140C0-858E-473A-884B-295EF5EA9559}"/>
    <hyperlink ref="J767" r:id="rId764" xr:uid="{F88EBC04-ADB8-4389-AC3C-77A60F3B2EFA}"/>
    <hyperlink ref="J768" r:id="rId765" xr:uid="{F3943CEC-39F5-4C0A-84BD-FE2FE7F7588C}"/>
    <hyperlink ref="J769" r:id="rId766" xr:uid="{44909FE7-F9E7-43D6-89DD-6BA53FBE88C5}"/>
    <hyperlink ref="J770" r:id="rId767" xr:uid="{E39A3E35-581B-42C9-A85F-3DA5513ED90D}"/>
    <hyperlink ref="J771" r:id="rId768" xr:uid="{1870118A-2CD0-4275-86B8-C42E36B7E856}"/>
    <hyperlink ref="J772" r:id="rId769" xr:uid="{3D36AA4B-858B-47C3-8DE8-968398B8021A}"/>
    <hyperlink ref="J773" r:id="rId770" xr:uid="{D28EF7EF-FEE0-4F99-9C37-09C34540C23F}"/>
    <hyperlink ref="J774" r:id="rId771" xr:uid="{442B571F-6158-4C4F-BE11-EEFFDF7871C0}"/>
    <hyperlink ref="J775" r:id="rId772" xr:uid="{07B9205E-7F20-42EF-BF35-FEAD428CB6DB}"/>
    <hyperlink ref="J776" r:id="rId773" xr:uid="{745266F8-E100-4A71-A25A-E9A795D9CD8F}"/>
    <hyperlink ref="J777" r:id="rId774" xr:uid="{26E3DE22-3590-4B7B-92E3-5739801F0C10}"/>
    <hyperlink ref="J778" r:id="rId775" xr:uid="{A51CE9AA-1306-4271-97F0-94BE1F94CBEB}"/>
    <hyperlink ref="J779" r:id="rId776" xr:uid="{E4CC0DC0-3E6B-4968-8E79-2A8B44EEF047}"/>
    <hyperlink ref="J780" r:id="rId777" xr:uid="{741E2C6D-CDC5-4026-936E-35A7860DDD7F}"/>
    <hyperlink ref="J781" r:id="rId778" xr:uid="{B46EBCB5-B9DB-41C2-B21E-C31848AE3028}"/>
    <hyperlink ref="J782" r:id="rId779" xr:uid="{247D2A59-6915-41BA-AD23-0E6EB9C35763}"/>
    <hyperlink ref="J783" r:id="rId780" xr:uid="{AA880238-8E9A-4AE4-87E3-E069738DD52A}"/>
    <hyperlink ref="J784" r:id="rId781" xr:uid="{920A7829-6576-4446-BB41-D49701D9BCC2}"/>
    <hyperlink ref="J785" r:id="rId782" xr:uid="{8F30892F-49BE-4A80-8FCE-0503A61BB4AA}"/>
    <hyperlink ref="J786" r:id="rId783" xr:uid="{E18FE444-4371-451B-BA7D-A030112732C9}"/>
    <hyperlink ref="J787" r:id="rId784" xr:uid="{BDA4797D-AB4E-4C33-9CBB-4BFCD42CB072}"/>
    <hyperlink ref="J788" r:id="rId785" xr:uid="{311B30B7-A57A-4C5B-8748-3C76A14908BA}"/>
    <hyperlink ref="J789" r:id="rId786" xr:uid="{4AEFB59C-BDCB-4803-AF09-08599755D968}"/>
    <hyperlink ref="J790" r:id="rId787" xr:uid="{83541E79-8424-458B-8480-4D2AFD25A74A}"/>
    <hyperlink ref="J791" r:id="rId788" xr:uid="{26CF3AC9-9E07-4BA9-9FEA-7419BC0C83E3}"/>
    <hyperlink ref="J792" r:id="rId789" xr:uid="{6AE28B38-5869-4A0C-B521-1409922A1291}"/>
    <hyperlink ref="J793" r:id="rId790" xr:uid="{677B8000-44CB-46A4-9F69-69372D10493E}"/>
    <hyperlink ref="J794" r:id="rId791" xr:uid="{40B5986E-DED0-4F37-B40A-C7D2DFE33721}"/>
    <hyperlink ref="J795" r:id="rId792" xr:uid="{B0988CC4-9F00-48DB-A01F-3CE8BB4E23E5}"/>
    <hyperlink ref="J796" r:id="rId793" xr:uid="{417F5588-EA0F-40AE-B12B-1CF21E7FF0BD}"/>
    <hyperlink ref="J797" r:id="rId794" xr:uid="{15804DA2-F8AC-4CC8-A671-0F764B1812BD}"/>
    <hyperlink ref="J798" r:id="rId795" xr:uid="{4A57597B-EEA0-411D-A573-E1AD47D2A574}"/>
    <hyperlink ref="J799" r:id="rId796" xr:uid="{91FC426B-1790-4EBA-B1DF-A7A911569F86}"/>
    <hyperlink ref="J800" r:id="rId797" xr:uid="{589A2E87-A0EB-4BCE-A735-AB4F19BDBA91}"/>
    <hyperlink ref="J801" r:id="rId798" xr:uid="{EE8B07D0-FF87-4750-86C6-B7AD20188811}"/>
    <hyperlink ref="J802" r:id="rId799" xr:uid="{7DAE13F2-301F-4FDA-8092-F9CFE9E2E8C1}"/>
    <hyperlink ref="J803" r:id="rId800" xr:uid="{5D6EF087-5366-4707-B520-30FE0E73DF7B}"/>
    <hyperlink ref="J804" r:id="rId801" xr:uid="{6A6911FE-BF4B-412E-82B5-C18D35805329}"/>
    <hyperlink ref="J805" r:id="rId802" xr:uid="{32C66FC1-CF11-4DA4-BEC0-8DA5D986EF74}"/>
    <hyperlink ref="J806" r:id="rId803" xr:uid="{C38C95C2-1F34-4F49-BDBD-CE9CBA2D2319}"/>
    <hyperlink ref="J807" r:id="rId804" xr:uid="{35D67EC8-3878-4B3D-979F-B02DDE876EF9}"/>
    <hyperlink ref="J808" r:id="rId805" xr:uid="{C2DC08CF-C037-4EA9-8024-60EDC6AAD1FB}"/>
    <hyperlink ref="J809" r:id="rId806" xr:uid="{ECA1264A-6847-4D15-9802-53EB76F4C6BD}"/>
    <hyperlink ref="J810" r:id="rId807" xr:uid="{711A56F1-3F9B-4430-B7DB-80903487AE73}"/>
    <hyperlink ref="J811" r:id="rId808" xr:uid="{AD703118-52E9-44FE-960A-BF1097BCB207}"/>
    <hyperlink ref="J812" r:id="rId809" xr:uid="{92115C61-C623-4E3A-B2E3-34D76F4F0460}"/>
    <hyperlink ref="J813" r:id="rId810" xr:uid="{65F5FCF0-E5FE-4F79-A40B-F7FC489042C9}"/>
    <hyperlink ref="J814" r:id="rId811" xr:uid="{B6D12D95-2795-4F7F-8235-70F08CAE7D79}"/>
    <hyperlink ref="J815" r:id="rId812" xr:uid="{2DF49BBF-6D71-44A5-BE53-10A30D0FED48}"/>
    <hyperlink ref="J816" r:id="rId813" xr:uid="{CEE57B6F-5313-437D-BC30-88781283CF6D}"/>
    <hyperlink ref="J817" r:id="rId814" xr:uid="{B06BE44B-C821-462E-9B20-2963748292C9}"/>
    <hyperlink ref="J818" r:id="rId815" xr:uid="{D1C53730-F4B5-4901-BBFF-6A69EB6021D4}"/>
    <hyperlink ref="J819" r:id="rId816" xr:uid="{398F2DFC-95D1-4DBB-8A74-9FDF63DF4C01}"/>
    <hyperlink ref="J820" r:id="rId817" xr:uid="{38965EAA-FEB8-411E-99C1-CEB0AA1CFD8F}"/>
    <hyperlink ref="J821" r:id="rId818" xr:uid="{8A5D8E08-4BCD-452F-B43C-07289D89C962}"/>
    <hyperlink ref="J822" r:id="rId819" xr:uid="{9523A974-99F7-46D7-B928-BF8CF9E25266}"/>
    <hyperlink ref="J823" r:id="rId820" xr:uid="{BE8BA9C1-8CBE-49B1-B2B3-B06EC21ACA2B}"/>
    <hyperlink ref="J824" r:id="rId821" xr:uid="{A462146C-ABAD-4E42-933E-AE241D139DB9}"/>
    <hyperlink ref="J825" r:id="rId822" xr:uid="{86342445-D4C8-47B7-B50C-BF6E956FF0E9}"/>
    <hyperlink ref="J826" r:id="rId823" xr:uid="{CCD31299-1BC5-45D2-9280-4D87E183CFF4}"/>
    <hyperlink ref="J827" r:id="rId824" xr:uid="{5ECCC857-180B-44AF-B7C2-77B2E840F786}"/>
    <hyperlink ref="J828" r:id="rId825" xr:uid="{92681BD7-DD81-4208-8FB9-3BED3E70E96A}"/>
    <hyperlink ref="J829" r:id="rId826" xr:uid="{54A957AF-9F9D-4662-BA5A-1EDE943F43C3}"/>
    <hyperlink ref="J830" r:id="rId827" xr:uid="{CE3E5C5F-FE40-4476-80AC-58C1849E401D}"/>
    <hyperlink ref="J831" r:id="rId828" xr:uid="{F096D901-45E2-4644-AEEE-04EFE9E419CE}"/>
    <hyperlink ref="J832" r:id="rId829" xr:uid="{6A52E8EE-DC6B-4EBD-8387-39DE64016CFD}"/>
    <hyperlink ref="J833" r:id="rId830" xr:uid="{036F82D0-B871-4B21-A8CE-78B05DE84B91}"/>
    <hyperlink ref="J834" r:id="rId831" xr:uid="{45C21717-54F2-42D8-9A03-5123D22C8E30}"/>
    <hyperlink ref="J835" r:id="rId832" xr:uid="{7ECF5F81-0B45-4C3E-AC94-402F90B8E454}"/>
    <hyperlink ref="J836" r:id="rId833" xr:uid="{9677544B-B29F-4C60-8CFD-18C9467F709F}"/>
    <hyperlink ref="J837" r:id="rId834" xr:uid="{3C4B8907-5D10-4B91-A605-3E534ACCCED0}"/>
    <hyperlink ref="J838" r:id="rId835" xr:uid="{4CE6A6E0-CD0B-4EB6-BC03-737AEB58F44B}"/>
    <hyperlink ref="J839" r:id="rId836" xr:uid="{832C6E68-32CB-4415-B902-3264823576E0}"/>
    <hyperlink ref="J840" r:id="rId837" xr:uid="{1F451C04-C7F0-4059-BAB2-2346ACE69C11}"/>
    <hyperlink ref="J841" r:id="rId838" xr:uid="{3579CA95-BAE7-4D33-8C8A-88B1E1B623A4}"/>
    <hyperlink ref="J842" r:id="rId839" xr:uid="{7E8588BE-FA9D-4C19-B5B3-C83426BC975C}"/>
    <hyperlink ref="J843" r:id="rId840" xr:uid="{08D72363-1946-4BE7-9476-3F992FA2F21A}"/>
    <hyperlink ref="J844" r:id="rId841" xr:uid="{6014472B-BC9E-4C95-9C8A-60BB1F0B7B62}"/>
    <hyperlink ref="J845" r:id="rId842" xr:uid="{20E47F47-77FC-4A48-9A37-14FA5F3A505D}"/>
    <hyperlink ref="J846" r:id="rId843" xr:uid="{48700477-A9B9-4C83-95D0-B65E9262B0E8}"/>
    <hyperlink ref="J847" r:id="rId844" xr:uid="{96716C2B-8D2F-486B-937D-E949CBDD47D5}"/>
    <hyperlink ref="J848" r:id="rId845" xr:uid="{3509935C-1BAF-4A9F-A464-07A12EC4A2BD}"/>
    <hyperlink ref="J849" r:id="rId846" xr:uid="{9E27FDCE-DFD9-4E3D-AB76-5542FA3CAD3B}"/>
    <hyperlink ref="J850" r:id="rId847" xr:uid="{4D001586-8FB9-4EA1-9AEB-CAAF85BD1819}"/>
    <hyperlink ref="J851" r:id="rId848" xr:uid="{4045C377-C416-4BBA-99E6-67C87B59B51F}"/>
    <hyperlink ref="J852" r:id="rId849" xr:uid="{F16C5BE6-F6A3-4D71-9DA1-A05C33333C2C}"/>
    <hyperlink ref="J853" r:id="rId850" xr:uid="{3C852064-5ACB-4ADF-890B-0E990B1820DD}"/>
    <hyperlink ref="J854" r:id="rId851" xr:uid="{BCA41C23-D351-45DC-8428-230F6A5BCFEA}"/>
    <hyperlink ref="J855" r:id="rId852" xr:uid="{6D9D9F8D-78DD-4CF0-BE34-8FE13E3DFAF6}"/>
    <hyperlink ref="J856" r:id="rId853" xr:uid="{2DDAFDB9-9809-438A-87E1-63CCAD2063AF}"/>
    <hyperlink ref="J857" r:id="rId854" xr:uid="{0B1B17C8-AC30-46BA-9AAA-CA0E578580F9}"/>
    <hyperlink ref="J858" r:id="rId855" xr:uid="{DF3F4EE9-B9DF-495C-8091-4B3CC216687C}"/>
    <hyperlink ref="J859" r:id="rId856" xr:uid="{B97D78B2-8567-41F5-8B33-C6ADFF30047D}"/>
    <hyperlink ref="J860" r:id="rId857" xr:uid="{482FA89D-09A3-4478-97EF-849ACA05475A}"/>
    <hyperlink ref="J861" r:id="rId858" xr:uid="{B6602897-1D4E-4903-830B-3EC27992537E}"/>
    <hyperlink ref="J862" r:id="rId859" xr:uid="{7C2DA51F-693C-4C7E-8BE1-63E6BE95C8ED}"/>
    <hyperlink ref="J863" r:id="rId860" xr:uid="{4D1044DF-529E-4624-91C2-37208D1B5052}"/>
    <hyperlink ref="J864" r:id="rId861" xr:uid="{6886A19F-4F3A-400C-BE40-FA1ECD3F4072}"/>
    <hyperlink ref="J865" r:id="rId862" xr:uid="{00649AEE-355A-4FBF-BBD0-534A86CC76D3}"/>
    <hyperlink ref="J866" r:id="rId863" xr:uid="{1D8E85B5-EAF4-4E1E-8F4C-D0004A222449}"/>
    <hyperlink ref="J867" r:id="rId864" xr:uid="{A8235C3F-C896-496A-AC39-49B97F4050FF}"/>
    <hyperlink ref="J868" r:id="rId865" xr:uid="{F4551DB4-388B-4A32-88EA-00C344BA955F}"/>
    <hyperlink ref="J869" r:id="rId866" xr:uid="{440DB473-7407-45C4-B556-0A381E0933C1}"/>
    <hyperlink ref="J870" r:id="rId867" xr:uid="{FB702051-C8DC-4E74-B6BA-485434AD2FB2}"/>
    <hyperlink ref="J871" r:id="rId868" xr:uid="{ECF57439-538D-43F3-A779-CECE7A6B4443}"/>
    <hyperlink ref="J872" r:id="rId869" xr:uid="{1C350302-AEBA-49E6-9278-6D85571B2CC9}"/>
    <hyperlink ref="J873" r:id="rId870" xr:uid="{90F0D713-D09F-40D4-A29D-B497014E23A4}"/>
    <hyperlink ref="J874" r:id="rId871" xr:uid="{02F1C98E-201E-4807-9C4E-300B712947CC}"/>
    <hyperlink ref="J875" r:id="rId872" xr:uid="{8E383C10-EEF2-4F48-BF8D-BAFB189352E7}"/>
    <hyperlink ref="J876" r:id="rId873" xr:uid="{443AE9AC-C8DB-4137-8645-7550C6F8966A}"/>
    <hyperlink ref="J877" r:id="rId874" xr:uid="{09D6CE98-A1B8-4F8C-BE89-0EE5AC28DBE0}"/>
    <hyperlink ref="J878" r:id="rId875" xr:uid="{C71D43B7-27CC-42DB-8768-758885C9EEC1}"/>
    <hyperlink ref="J879" r:id="rId876" xr:uid="{DB3E3426-8337-44FB-A04A-113BF0AF99D0}"/>
    <hyperlink ref="J880" r:id="rId877" xr:uid="{BFDEC4C9-FF66-48C0-8357-018CD0732902}"/>
    <hyperlink ref="J881" r:id="rId878" xr:uid="{4D35167B-BF45-4DC5-81C7-35AED826CD9E}"/>
    <hyperlink ref="J882" r:id="rId879" xr:uid="{B4B3EB3B-4F75-4500-87D5-F7A593F83A2C}"/>
    <hyperlink ref="J883" r:id="rId880" xr:uid="{7F2CE8DF-8C53-4860-BCA0-22BE1E035920}"/>
    <hyperlink ref="J884" r:id="rId881" xr:uid="{01909A3A-AAB1-4873-BFE2-C893189EB6B3}"/>
    <hyperlink ref="J885" r:id="rId882" xr:uid="{C0578D0E-4E74-4E36-8768-330A8702F38E}"/>
    <hyperlink ref="J886" r:id="rId883" xr:uid="{3D6D2A11-1E5A-4420-8489-854BF3A99C11}"/>
    <hyperlink ref="J887" r:id="rId884" xr:uid="{AF55303B-FDEC-42EA-B8CC-62458A923F26}"/>
    <hyperlink ref="J888" r:id="rId885" xr:uid="{616B5326-A2E6-46B2-8EA7-183FC764CFA1}"/>
    <hyperlink ref="J889" r:id="rId886" xr:uid="{724A7861-7E05-4B4F-8478-0C671AD63203}"/>
    <hyperlink ref="J890" r:id="rId887" xr:uid="{91714F77-D9F4-4CF1-8BCB-ADB594D3EC22}"/>
    <hyperlink ref="J891" r:id="rId888" xr:uid="{CED6E22E-055D-4171-80ED-FD00E495010D}"/>
    <hyperlink ref="J892" r:id="rId889" xr:uid="{EA40677F-620A-4528-8D47-2D7B3B2D275C}"/>
    <hyperlink ref="J893" r:id="rId890" xr:uid="{1F0D5B7F-6D1B-4DEE-AB16-939D06DB4FA2}"/>
    <hyperlink ref="J894" r:id="rId891" xr:uid="{5A8FE554-5D84-41D6-9A7E-6787F4B790CF}"/>
    <hyperlink ref="J895" r:id="rId892" xr:uid="{E6E35A15-9EB6-4C1D-9D7B-4A4419AB18DC}"/>
    <hyperlink ref="J896" r:id="rId893" xr:uid="{1DCFB4F3-49AD-43CB-B12D-6D233D4172F1}"/>
    <hyperlink ref="J897" r:id="rId894" xr:uid="{00ED6F7D-DEF8-4CAA-945A-21148E3DA062}"/>
    <hyperlink ref="J898" r:id="rId895" xr:uid="{AB7240FA-3CB2-48EA-A0B7-3CA3A161A09B}"/>
    <hyperlink ref="J899" r:id="rId896" xr:uid="{D10C348D-4B39-431D-B61B-AD1374ADA4EA}"/>
    <hyperlink ref="J900" r:id="rId897" xr:uid="{5F43864C-C888-4960-859A-E1D1401C6849}"/>
    <hyperlink ref="J901" r:id="rId898" xr:uid="{77B05BF0-3487-4A74-8361-05EBB8021B01}"/>
    <hyperlink ref="J902" r:id="rId899" xr:uid="{6828D793-1ADD-4AAB-B71E-FF1C54423B32}"/>
    <hyperlink ref="J903" r:id="rId900" xr:uid="{72B097D6-1F6F-4BAF-95C9-A20DED55D033}"/>
    <hyperlink ref="J904" r:id="rId901" xr:uid="{19383AF6-0C43-401E-82E0-85F265140BD8}"/>
    <hyperlink ref="J905" r:id="rId902" xr:uid="{05A1F84D-9D5B-44A8-9BED-DAEE87C81076}"/>
    <hyperlink ref="J906" r:id="rId903" xr:uid="{31EA983B-325A-4F12-8263-4ADEB20D141A}"/>
    <hyperlink ref="J907" r:id="rId904" xr:uid="{A6A45930-16A1-445C-93BC-7BE9EC1A0B42}"/>
    <hyperlink ref="J908" r:id="rId905" xr:uid="{2A7E63B8-4439-4A19-AFA2-69100E14432B}"/>
    <hyperlink ref="J909" r:id="rId906" xr:uid="{9580E04C-C4C6-4C9F-AA1F-4FC828D4BF65}"/>
    <hyperlink ref="J910" r:id="rId907" xr:uid="{18267B46-13A8-4933-A36E-C0A541DD17DD}"/>
    <hyperlink ref="J911" r:id="rId908" xr:uid="{23CA4923-6C83-4207-B5DA-FDFBD8862923}"/>
    <hyperlink ref="J912" r:id="rId909" xr:uid="{688240AB-7CAD-489D-92C4-94E5ACB72898}"/>
    <hyperlink ref="J913" r:id="rId910" xr:uid="{FCF79F34-D6B3-4A45-ADDB-775837E27819}"/>
    <hyperlink ref="J914" r:id="rId911" xr:uid="{E2271634-AB0C-46A2-B09E-18EE468537C1}"/>
    <hyperlink ref="J915" r:id="rId912" xr:uid="{EBD41578-395B-426E-9D6E-49AAA0E7C727}"/>
    <hyperlink ref="J916" r:id="rId913" xr:uid="{2BDE9CE1-E102-4B21-BC84-1B871F43B044}"/>
    <hyperlink ref="J917" r:id="rId914" xr:uid="{FA7A44D8-E3D4-4E77-8DCA-E876AAE603AB}"/>
    <hyperlink ref="J918" r:id="rId915" xr:uid="{E469D76F-3DE2-4DB4-8721-BE560C8401F3}"/>
    <hyperlink ref="J919" r:id="rId916" xr:uid="{A0F81599-8E1B-4B37-BC3E-5E06DF398F93}"/>
    <hyperlink ref="J920" r:id="rId917" xr:uid="{5EFEE89B-4931-49D4-9005-3D9A75E8B382}"/>
    <hyperlink ref="J921" r:id="rId918" xr:uid="{C79C4226-B5D7-41CE-8741-35AF8B760959}"/>
    <hyperlink ref="J922" r:id="rId919" xr:uid="{F64F10C2-A11B-4FB9-9A21-D63151BCD4FA}"/>
    <hyperlink ref="J923" r:id="rId920" xr:uid="{C5E819BC-B79D-406D-BDF0-55094F78A3FF}"/>
    <hyperlink ref="J924" r:id="rId921" xr:uid="{218939CA-3356-4054-B20B-677F8977CB94}"/>
    <hyperlink ref="J925" r:id="rId922" xr:uid="{A6077A37-FE7C-494B-AD79-5319F14B2334}"/>
    <hyperlink ref="J926" r:id="rId923" xr:uid="{93ED807B-C866-45DB-A9B4-3F47F1CC21EA}"/>
    <hyperlink ref="J927" r:id="rId924" xr:uid="{C232BC63-9C60-4D33-AC53-24AC732CC9E1}"/>
    <hyperlink ref="J928" r:id="rId925" xr:uid="{DBA88DDB-F552-44BD-B1A2-4ADB0890B779}"/>
    <hyperlink ref="J929" r:id="rId926" xr:uid="{906B25B6-5B17-458E-B8E5-A8DAEEA46719}"/>
    <hyperlink ref="J930" r:id="rId927" xr:uid="{0CB26B6B-ABE6-4587-A5EB-C04563D19975}"/>
    <hyperlink ref="J931" r:id="rId928" xr:uid="{7C2CFBFF-86EB-480B-83BA-2B5113BD332B}"/>
    <hyperlink ref="J932" r:id="rId929" xr:uid="{F8A3CE3C-B29B-495C-8696-54B24752195F}"/>
    <hyperlink ref="J933" r:id="rId930" xr:uid="{82354BA9-26CE-4E29-881D-0F83131BF411}"/>
    <hyperlink ref="J934" r:id="rId931" xr:uid="{124ECEB4-6F80-4747-B721-9841171E9EAD}"/>
    <hyperlink ref="J935" r:id="rId932" xr:uid="{4802123A-2842-4229-8488-AAFCD33BADED}"/>
    <hyperlink ref="J936" r:id="rId933" xr:uid="{F71569C6-DF3D-43C7-ACF1-7826134CFB88}"/>
    <hyperlink ref="J937" r:id="rId934" xr:uid="{73AAAA68-13B1-4EAA-804B-2DCCD82D1D0F}"/>
    <hyperlink ref="J938" r:id="rId935" xr:uid="{0926178C-3435-4A4E-ACD3-6601AC11ADCF}"/>
    <hyperlink ref="J939" r:id="rId936" xr:uid="{EF495D18-E504-4D83-BD42-1A5A0C950031}"/>
    <hyperlink ref="J940" r:id="rId937" xr:uid="{02B82F17-98CE-4063-BC24-893033D5D5CF}"/>
    <hyperlink ref="J941" r:id="rId938" xr:uid="{B9DD6645-17A2-48A5-AE9D-AB008F0D99AA}"/>
    <hyperlink ref="J942" r:id="rId939" xr:uid="{05413994-E523-4DB5-80E0-24227CF2619A}"/>
    <hyperlink ref="J943" r:id="rId940" xr:uid="{94E6BE84-0828-4F72-BFB1-5E68301517AA}"/>
    <hyperlink ref="J944" r:id="rId941" xr:uid="{6EC763DF-E164-4135-8AC9-E4984F63CC8B}"/>
    <hyperlink ref="J945" r:id="rId942" xr:uid="{4EC7FF41-2FE7-45B5-B389-097A0E5816BA}"/>
    <hyperlink ref="J946" r:id="rId943" xr:uid="{C9E9BA7E-4480-402F-81BE-B7765AAA37CB}"/>
    <hyperlink ref="J947" r:id="rId944" xr:uid="{E929CD37-16A2-43C3-96CE-1C26B5CCB5A8}"/>
    <hyperlink ref="J948" r:id="rId945" xr:uid="{715189D9-301A-4574-A20D-B8853C31D2EE}"/>
    <hyperlink ref="J949" r:id="rId946" xr:uid="{1810D346-9847-472C-A2E9-0B28C3D4B8AC}"/>
    <hyperlink ref="J950" r:id="rId947" xr:uid="{D1098520-AAF1-43E5-8F24-31213ABD25C2}"/>
    <hyperlink ref="J951" r:id="rId948" xr:uid="{18332847-A3BF-4A04-B542-77EDBA738BDE}"/>
    <hyperlink ref="J952" r:id="rId949" xr:uid="{B6A628A1-7F96-471F-A600-E639A1BED985}"/>
    <hyperlink ref="J953" r:id="rId950" xr:uid="{C3063C85-711A-4301-B81D-319DD1FEE6B7}"/>
    <hyperlink ref="J954" r:id="rId951" xr:uid="{293DB5C4-FC39-4638-8976-B43226F97A30}"/>
    <hyperlink ref="J955" r:id="rId952" xr:uid="{DA86E95C-83E7-4B71-8CCF-7338F8E17D7E}"/>
    <hyperlink ref="J956" r:id="rId953" xr:uid="{AC367776-598F-4725-8310-3EFF6D49B85A}"/>
    <hyperlink ref="J957" r:id="rId954" xr:uid="{81A8AB85-41E1-46D7-BA0B-0F4304D657D4}"/>
    <hyperlink ref="J958" r:id="rId955" xr:uid="{87DEE936-EC0A-484F-BF44-C5840D555B0E}"/>
    <hyperlink ref="J959" r:id="rId956" xr:uid="{2BC0096F-BC58-4ADF-85B3-CE052E2604AC}"/>
    <hyperlink ref="J960" r:id="rId957" xr:uid="{C55D9491-0152-4284-9D25-32FC5EB0A116}"/>
    <hyperlink ref="J961" r:id="rId958" xr:uid="{CE41E254-56CF-452F-9DB6-8FE7A0B07ADD}"/>
    <hyperlink ref="J962" r:id="rId959" xr:uid="{F68D3504-281B-4560-8CB3-663DCE3A3855}"/>
    <hyperlink ref="J963" r:id="rId960" xr:uid="{8CDF4984-F8F3-4BD3-816D-26EF47CA3E12}"/>
    <hyperlink ref="J964" r:id="rId961" xr:uid="{A132D7E0-7110-4A6A-B493-D181C7868DFF}"/>
    <hyperlink ref="J965" r:id="rId962" xr:uid="{CEC38F93-EF86-48A3-A342-5B749DCDCA9C}"/>
    <hyperlink ref="J966" r:id="rId963" xr:uid="{DA220E8B-5F64-4EC6-B11F-BEBFDCF7B515}"/>
    <hyperlink ref="J967" r:id="rId964" xr:uid="{B895D529-CC39-46E0-AD80-08547C228C79}"/>
    <hyperlink ref="J968" r:id="rId965" xr:uid="{5F3DFE3E-A074-4302-A5F3-994441650910}"/>
    <hyperlink ref="J969" r:id="rId966" xr:uid="{D72B9399-726F-4717-81CF-08B0BEC43236}"/>
    <hyperlink ref="J970" r:id="rId967" xr:uid="{45304096-9AB0-4E02-991C-DD9EF9C7B5A5}"/>
    <hyperlink ref="J971" r:id="rId968" xr:uid="{E51FB2FF-E2E7-4085-AF75-93E957DDCD70}"/>
    <hyperlink ref="J972" r:id="rId969" xr:uid="{3D9FC368-723E-4EE4-82CF-F5D35B2C107D}"/>
    <hyperlink ref="J973" r:id="rId970" xr:uid="{873572CA-C099-4BF2-B4E0-8B049147A1E9}"/>
    <hyperlink ref="J974" r:id="rId971" xr:uid="{46F8B8F7-0FFF-4D8B-95E9-6BAE7D6CCADB}"/>
    <hyperlink ref="J975" r:id="rId972" xr:uid="{ECE99FFB-0047-49B6-82F9-2EB7A1B7224F}"/>
    <hyperlink ref="J976" r:id="rId973" xr:uid="{2D8DA6E7-A837-4E05-865B-4FC56BF894F4}"/>
    <hyperlink ref="J977" r:id="rId974" xr:uid="{6EB13034-56ED-4D24-9D15-86CC7A336845}"/>
    <hyperlink ref="J978" r:id="rId975" xr:uid="{BFCE4E55-CAD5-4351-8331-079A26D79B7B}"/>
    <hyperlink ref="J979" r:id="rId976" xr:uid="{89B25A10-6D4F-4915-B5C2-B7BFD462D81A}"/>
    <hyperlink ref="J980" r:id="rId977" xr:uid="{16106E00-6381-4B0E-A6E4-B7C8475AC620}"/>
    <hyperlink ref="J981" r:id="rId978" xr:uid="{52122149-3F3B-472B-8A85-D14E96C09C97}"/>
    <hyperlink ref="J982" r:id="rId979" xr:uid="{38E02CC9-83D8-4353-BDE2-AF8DDBF44DF9}"/>
    <hyperlink ref="J983" r:id="rId980" xr:uid="{251BAD1E-8FEF-4924-A195-476E9D60714C}"/>
    <hyperlink ref="J984" r:id="rId981" xr:uid="{B07432B9-1C6C-4C52-B042-6C3E07C08B55}"/>
    <hyperlink ref="J985" r:id="rId982" xr:uid="{F752D3DD-DB22-4CF9-A54F-E68DC2256C11}"/>
    <hyperlink ref="J986" r:id="rId983" xr:uid="{841EAA6F-A185-429B-A750-F8798822E1E3}"/>
    <hyperlink ref="J987" r:id="rId984" xr:uid="{196BA023-40D4-4E2D-B54E-E82546D14A29}"/>
    <hyperlink ref="J988" r:id="rId985" xr:uid="{4D59AF68-330C-4FEC-AD2C-BEB204E919F5}"/>
    <hyperlink ref="J989" r:id="rId986" xr:uid="{8FECA163-3F88-4D3A-8599-9DE460FBE7B6}"/>
    <hyperlink ref="J990" r:id="rId987" xr:uid="{47A05AF5-17A7-4950-94E8-AA536433B0A9}"/>
    <hyperlink ref="J991" r:id="rId988" xr:uid="{44AB67CA-E34A-4032-9D80-08D34A161021}"/>
    <hyperlink ref="J992" r:id="rId989" xr:uid="{1837B724-A7A0-4C7E-BCDA-CD34CD35B1EA}"/>
    <hyperlink ref="J993" r:id="rId990" xr:uid="{A844588C-FF09-4E13-8F88-E23F36C9C524}"/>
    <hyperlink ref="J994" r:id="rId991" xr:uid="{8A527083-AAF3-4EB5-A825-FDB79CDE5503}"/>
    <hyperlink ref="J995" r:id="rId992" xr:uid="{A9393383-8A2D-45D7-9D96-D8FB01B87142}"/>
    <hyperlink ref="J996" r:id="rId993" xr:uid="{2FB7670B-F497-434A-987B-2568F32D3D21}"/>
    <hyperlink ref="J997" r:id="rId994" xr:uid="{BEE4AB91-6D7B-499B-A2DA-20DE073CFCEF}"/>
    <hyperlink ref="J998" r:id="rId995" xr:uid="{85F7FD78-8655-459E-89E8-ED1CB8994C1F}"/>
    <hyperlink ref="J999" r:id="rId996" xr:uid="{963E7508-CA95-4629-927B-ABEC721C4E88}"/>
    <hyperlink ref="J1000" r:id="rId997" xr:uid="{CCC72654-0268-4844-AB35-A61646D69215}"/>
    <hyperlink ref="J1001" r:id="rId998" xr:uid="{C0A2B718-E1D1-455F-8AF4-72C0C1294F6F}"/>
    <hyperlink ref="J1002" r:id="rId999" xr:uid="{F5385D0A-37E9-498F-8014-D3B97EAB9108}"/>
    <hyperlink ref="J1003" r:id="rId1000" xr:uid="{59C2851F-5DBD-4472-BD65-C357264512FC}"/>
    <hyperlink ref="J1004" r:id="rId1001" xr:uid="{96C9B4EB-F8F8-4F11-9E15-95229A508B35}"/>
    <hyperlink ref="J1005" r:id="rId1002" xr:uid="{77044251-176A-40B0-AF88-062B218DEDCF}"/>
    <hyperlink ref="J1006" r:id="rId1003" xr:uid="{2DF3E739-95A0-4670-85E7-91A90B3D023C}"/>
    <hyperlink ref="J1007" r:id="rId1004" xr:uid="{F5BD9F24-B557-4AF5-8376-FF7F93C6758F}"/>
    <hyperlink ref="J1008" r:id="rId1005" xr:uid="{18BCA1D1-D859-4DC7-90BF-76FA98A3A68F}"/>
    <hyperlink ref="J1009" r:id="rId1006" xr:uid="{896CBE4A-2140-4F85-ACC8-0E689E28E512}"/>
    <hyperlink ref="J1010" r:id="rId1007" xr:uid="{559983BF-1103-4325-8DE3-63D9E619CE04}"/>
    <hyperlink ref="J1011" r:id="rId1008" xr:uid="{2EA12B83-C26F-44E0-90D2-EBB41889F6FF}"/>
    <hyperlink ref="J1012" r:id="rId1009" xr:uid="{F62F141A-801F-42F6-8250-007D7C4418AB}"/>
    <hyperlink ref="J1013" r:id="rId1010" xr:uid="{5F757747-7C9C-4E9B-AA75-C2DD8132C5FD}"/>
    <hyperlink ref="J1014" r:id="rId1011" xr:uid="{2B6F1BA2-0AE2-4E18-A29B-D67A305E989D}"/>
    <hyperlink ref="J1015" r:id="rId1012" xr:uid="{170883F2-FE56-49E6-9DFF-12A27908B8C3}"/>
    <hyperlink ref="J1016" r:id="rId1013" xr:uid="{07E36F37-69C9-4826-AF08-42188951BE2E}"/>
    <hyperlink ref="J1017" r:id="rId1014" xr:uid="{C830413F-E59D-4057-B4ED-FEF6FB069EB8}"/>
    <hyperlink ref="J1018" r:id="rId1015" xr:uid="{68933868-5C95-4D26-B083-CBAF7C65D2DC}"/>
    <hyperlink ref="J1019" r:id="rId1016" xr:uid="{48961E61-36F4-481F-BAE8-4E7B0406AF8E}"/>
    <hyperlink ref="J1020" r:id="rId1017" xr:uid="{5E5CA929-83FA-44DE-966A-D592456AA751}"/>
    <hyperlink ref="J1021" r:id="rId1018" xr:uid="{04775D01-F474-4C5B-969A-3B9D60488A09}"/>
    <hyperlink ref="J1022" r:id="rId1019" xr:uid="{CA2DBE6C-10CD-4ABB-BCB4-01397C99913D}"/>
    <hyperlink ref="J1023" r:id="rId1020" xr:uid="{7BA0E6A4-33CE-461F-B062-8794CC41EA79}"/>
    <hyperlink ref="J1024" r:id="rId1021" xr:uid="{12BE8C59-C64B-4AAC-BEDC-4A336CC687DB}"/>
    <hyperlink ref="J1025" r:id="rId1022" xr:uid="{7D2C1589-B429-4C23-BA9D-A5798FDBE1C7}"/>
    <hyperlink ref="J1026" r:id="rId1023" xr:uid="{BF1F601F-50F4-4D81-B7DA-7B408C00F19A}"/>
    <hyperlink ref="J1027" r:id="rId1024" xr:uid="{143D3D5D-3DF7-45AB-8F3E-EAA75F3AB164}"/>
    <hyperlink ref="J1028" r:id="rId1025" xr:uid="{E281A299-81E8-49E2-9381-524A5B90182D}"/>
    <hyperlink ref="J1029" r:id="rId1026" xr:uid="{9BAF4CA6-48F1-4B26-B784-36308B9ED9D9}"/>
    <hyperlink ref="J1030" r:id="rId1027" xr:uid="{4A6306D8-B37C-49F1-A426-2F0391682C81}"/>
    <hyperlink ref="J1031" r:id="rId1028" xr:uid="{E03E5E2B-7467-4BC9-BC5C-A4E83345E111}"/>
    <hyperlink ref="J1032" r:id="rId1029" xr:uid="{158167DF-8FD9-4082-BCF9-65DD1CE9BCB8}"/>
    <hyperlink ref="J1033" r:id="rId1030" xr:uid="{0DF7A5F7-6A1C-4E87-84FB-6E2618BD6258}"/>
    <hyperlink ref="J1034" r:id="rId1031" xr:uid="{39BD2845-8070-4B9E-BC42-B1AE352077C3}"/>
    <hyperlink ref="J1035" r:id="rId1032" xr:uid="{360F6546-2ACF-4310-AEF1-4CC32FE380CB}"/>
    <hyperlink ref="J1036" r:id="rId1033" xr:uid="{5EDF3B98-656A-4D5A-B735-6F5A3392D17E}"/>
    <hyperlink ref="J1037" r:id="rId1034" xr:uid="{AA558B90-771D-4608-B988-8C0EBAE0857B}"/>
    <hyperlink ref="J1038" r:id="rId1035" xr:uid="{A10A08C8-44F1-4600-86FC-E66443E188B2}"/>
    <hyperlink ref="J1039" r:id="rId1036" xr:uid="{954981B8-592B-4CC7-A28D-C619E510B90E}"/>
    <hyperlink ref="J1040" r:id="rId1037" xr:uid="{73EA1390-5458-44AC-8C56-1E19F1AF0B2B}"/>
    <hyperlink ref="J1041" r:id="rId1038" xr:uid="{5E92807F-1A8F-414C-B5A1-F3ED5135EF0D}"/>
    <hyperlink ref="J1042" r:id="rId1039" xr:uid="{7426704B-8B68-43F5-A700-B404D3AEF967}"/>
    <hyperlink ref="J1043" r:id="rId1040" xr:uid="{15897F5A-321D-4445-99DD-55BD9BE2681E}"/>
    <hyperlink ref="J1044" r:id="rId1041" xr:uid="{DA592F10-BC25-4A9A-9725-3DC3FA7475FB}"/>
    <hyperlink ref="J1045" r:id="rId1042" xr:uid="{EB07181A-C311-43B6-81F5-C1ADD5CEA997}"/>
    <hyperlink ref="J1046" r:id="rId1043" xr:uid="{9E984B74-4F8E-4746-807E-785F7C957517}"/>
    <hyperlink ref="J1047" r:id="rId1044" xr:uid="{A14816A4-AD65-47EE-827E-609F3ABA0AD3}"/>
    <hyperlink ref="J1048" r:id="rId1045" xr:uid="{60A62413-8076-4900-AA8D-F317590F4E2E}"/>
    <hyperlink ref="J1049" r:id="rId1046" xr:uid="{AAEC715C-60EE-427B-BDAE-E74149CB9614}"/>
    <hyperlink ref="J1050" r:id="rId1047" xr:uid="{DC7AD540-D352-4CE7-AEF9-826D5D24094C}"/>
    <hyperlink ref="J1051" r:id="rId1048" xr:uid="{A92500F0-8CF1-45C3-B1A0-1BC1F2B4BC35}"/>
    <hyperlink ref="J1052" r:id="rId1049" xr:uid="{15EBB30F-5268-44D3-ACD1-2A78268E592D}"/>
    <hyperlink ref="J1053" r:id="rId1050" xr:uid="{E0C14CD4-0405-4B29-9546-399C1C8A118D}"/>
    <hyperlink ref="J1054" r:id="rId1051" xr:uid="{6876E96D-041B-46FC-8A9B-860A05F8FD56}"/>
    <hyperlink ref="J1055" r:id="rId1052" xr:uid="{C2758008-29F0-481D-9B1E-11F344BE441C}"/>
    <hyperlink ref="J1056" r:id="rId1053" xr:uid="{C4B363C4-F202-4300-BF5D-B4D40DBA22D6}"/>
    <hyperlink ref="J1057" r:id="rId1054" xr:uid="{4D5841EC-F356-4941-B374-D893C7C7FC96}"/>
    <hyperlink ref="J1058" r:id="rId1055" xr:uid="{9A118484-60BF-4E50-821E-5CF902DD62AC}"/>
    <hyperlink ref="J1059" r:id="rId1056" xr:uid="{ED80D648-7003-4E8D-951E-FC18FA3AC7CD}"/>
    <hyperlink ref="J1060" r:id="rId1057" xr:uid="{5668BAF4-93B0-4104-B5D4-AAB1B98604FF}"/>
    <hyperlink ref="J1061" r:id="rId1058" xr:uid="{03819D15-061B-47B8-BF8C-089B633500A0}"/>
    <hyperlink ref="J1062" r:id="rId1059" xr:uid="{BE0EF2D1-5777-4C85-99F7-30BB41EBD720}"/>
    <hyperlink ref="J1063" r:id="rId1060" xr:uid="{410F4567-75DC-46B4-9F5C-5E7255F21083}"/>
    <hyperlink ref="J1064" r:id="rId1061" xr:uid="{B2F5D578-C25E-4EEC-9E4B-C69D3F7DF18C}"/>
    <hyperlink ref="J1065" r:id="rId1062" xr:uid="{94CA9671-99B7-4987-8921-7CD64C8E2E55}"/>
    <hyperlink ref="J1066" r:id="rId1063" xr:uid="{1CF1A6CC-FA87-4AFA-B10E-9C80230357E2}"/>
    <hyperlink ref="J1067" r:id="rId1064" xr:uid="{C8160712-F6FA-43F6-AE0B-EDA9F3D714AD}"/>
    <hyperlink ref="J1068" r:id="rId1065" xr:uid="{15FCAFF5-D5F2-4C67-A8FE-E04E4643A257}"/>
    <hyperlink ref="J1069" r:id="rId1066" xr:uid="{CE25751A-1B9C-4C88-8C66-37F438CCFAD0}"/>
    <hyperlink ref="J1070" r:id="rId1067" xr:uid="{59CE3FB8-2631-4CA6-B7D1-5D6BBD374D73}"/>
    <hyperlink ref="J1071" r:id="rId1068" xr:uid="{BFA8402C-FCAC-4EB8-A337-0EB4B8885BA6}"/>
    <hyperlink ref="J1072" r:id="rId1069" xr:uid="{3CEA9C0A-27F5-46DF-A328-F2EF6E381755}"/>
    <hyperlink ref="J1073" r:id="rId1070" xr:uid="{FE318342-A636-4895-AC0F-9893009FA2EE}"/>
    <hyperlink ref="J1074" r:id="rId1071" xr:uid="{20B69450-9BB1-4AEC-AC3A-FFBE974EE3CA}"/>
    <hyperlink ref="J1075" r:id="rId1072" xr:uid="{AC353E94-2367-41E4-8A57-D1B00C163E50}"/>
    <hyperlink ref="J1076" r:id="rId1073" xr:uid="{63DEA317-5CBA-4A41-9A4C-F9FACB216C28}"/>
    <hyperlink ref="J1077" r:id="rId1074" xr:uid="{6F5B8AB6-EDB6-4CA8-84A0-02E41B3001B6}"/>
    <hyperlink ref="J1078" r:id="rId1075" xr:uid="{16AB04D9-FA77-4D4A-8349-355EB16F2DE0}"/>
    <hyperlink ref="J1079" r:id="rId1076" xr:uid="{03F4806B-E709-4944-A971-B9A38FA963AF}"/>
    <hyperlink ref="J1080" r:id="rId1077" xr:uid="{32030A35-799F-4AE8-B64A-F73DE74B9C21}"/>
    <hyperlink ref="J1081" r:id="rId1078" xr:uid="{F3B67118-A7FD-4F68-903F-5F69184065A6}"/>
    <hyperlink ref="J1082" r:id="rId1079" xr:uid="{E7383FDD-D1EC-4070-9E8D-A926A0DE8170}"/>
    <hyperlink ref="J1083" r:id="rId1080" xr:uid="{29FA0822-ABDC-422B-9F7D-73CFFDDB7E56}"/>
    <hyperlink ref="J1084" r:id="rId1081" xr:uid="{C5ED375B-2B06-44C5-ACFD-EE77A1E8ED63}"/>
    <hyperlink ref="J1085" r:id="rId1082" xr:uid="{FA987DB6-2955-451F-9B06-1D337A6E8217}"/>
    <hyperlink ref="J1086" r:id="rId1083" xr:uid="{2D7050C6-7FAF-4C6A-873D-D3847BCC819B}"/>
    <hyperlink ref="J1087" r:id="rId1084" xr:uid="{EBAD04AD-46B3-44BC-978D-4059E41983D3}"/>
    <hyperlink ref="J1088" r:id="rId1085" xr:uid="{2F41BC99-6E3D-4948-9D3E-202C1EF551EC}"/>
    <hyperlink ref="J1089" r:id="rId1086" xr:uid="{A886BBAB-4A42-4766-B14A-E67035B3012C}"/>
    <hyperlink ref="J1090" r:id="rId1087" xr:uid="{325975BC-5243-4922-8486-8D5FA731CA45}"/>
    <hyperlink ref="J1091" r:id="rId1088" xr:uid="{66C3A265-F514-4291-836D-3EE616AA714C}"/>
    <hyperlink ref="J1092" r:id="rId1089" xr:uid="{FEB85B61-DDD9-47E4-A563-7706A7A035CA}"/>
    <hyperlink ref="J1093" r:id="rId1090" xr:uid="{1070B8B7-FF2E-4C7D-9152-72228F7BA30D}"/>
    <hyperlink ref="J1094" r:id="rId1091" xr:uid="{4E38EAE9-CE23-4D20-9AE4-115B0186B39C}"/>
    <hyperlink ref="J1095" r:id="rId1092" xr:uid="{973FA394-C1EC-466B-834E-ABA47003875D}"/>
    <hyperlink ref="J1096" r:id="rId1093" xr:uid="{0F808F30-0124-45EF-99FB-F47731F4AFBD}"/>
    <hyperlink ref="J1097" r:id="rId1094" xr:uid="{89B939C4-EF56-489B-9471-9EF244F7EDFC}"/>
    <hyperlink ref="J1098" r:id="rId1095" xr:uid="{AA0D698A-F002-49FB-8CD3-853DA3A61AD0}"/>
    <hyperlink ref="J1099" r:id="rId1096" xr:uid="{43651083-F762-4F41-AE73-5487EE47A394}"/>
    <hyperlink ref="J1100" r:id="rId1097" xr:uid="{09AC90FE-C5AA-4C16-AB50-D9F7AA196B95}"/>
    <hyperlink ref="J1101" r:id="rId1098" xr:uid="{9888FB11-3ECB-4EFE-8687-995CE94A3DB4}"/>
    <hyperlink ref="J1102" r:id="rId1099" xr:uid="{3951BECF-60F8-40C9-9CE7-FE05CE10858C}"/>
    <hyperlink ref="J1103" r:id="rId1100" xr:uid="{C28C60C4-BEDF-4DA4-8DDB-45B0B7BA630D}"/>
    <hyperlink ref="J1104" r:id="rId1101" xr:uid="{4D43788F-92F1-4EB9-BE14-8BB4BE0A5C41}"/>
    <hyperlink ref="J1105" r:id="rId1102" xr:uid="{125DE7B9-E42B-4050-9312-73C0562B9091}"/>
    <hyperlink ref="J1106" r:id="rId1103" xr:uid="{7A1488D7-161F-4957-8850-69705BC43990}"/>
    <hyperlink ref="J1107" r:id="rId1104" xr:uid="{51E6F8C1-671A-469C-BE1E-10F8F3E746C8}"/>
    <hyperlink ref="J1108" r:id="rId1105" xr:uid="{F0CB53A6-AEAB-4242-B25B-44F6AABF77FD}"/>
    <hyperlink ref="J1109" r:id="rId1106" xr:uid="{05A034AA-7FA0-4DA4-9C0C-5A352C410E54}"/>
    <hyperlink ref="J1110" r:id="rId1107" xr:uid="{71D3D262-9D15-4C52-94AC-9DEC961B3D10}"/>
    <hyperlink ref="J1111" r:id="rId1108" xr:uid="{75008E8E-7CCD-42DE-BD4C-EA21D8193FAA}"/>
    <hyperlink ref="J1112" r:id="rId1109" xr:uid="{09BEC642-E8C6-4A8D-BCE9-F03FCF83EAA1}"/>
    <hyperlink ref="J1113" r:id="rId1110" xr:uid="{D05F7733-200B-495A-AF3E-1300EBC68249}"/>
    <hyperlink ref="J1114" r:id="rId1111" xr:uid="{1FF7EE4C-F3BF-4936-990E-E9223FAE20D5}"/>
    <hyperlink ref="J1115" r:id="rId1112" xr:uid="{9A24990E-C794-46D3-8708-3DABDCA0AD24}"/>
    <hyperlink ref="J1116" r:id="rId1113" xr:uid="{DBD4729D-B46E-4A04-98BE-1E016FC6164C}"/>
    <hyperlink ref="J1117" r:id="rId1114" xr:uid="{D0C12213-625A-4D15-A593-B9B965D3D5AC}"/>
    <hyperlink ref="J1118" r:id="rId1115" xr:uid="{600E239C-DB74-431C-9331-DCFC2EFCD46F}"/>
    <hyperlink ref="J1119" r:id="rId1116" xr:uid="{ED1BE8B6-1EB6-4BC0-A196-1DD1545CF589}"/>
    <hyperlink ref="J1120" r:id="rId1117" xr:uid="{FA7FD4C7-6AE6-4B4E-A433-A22628E22D80}"/>
    <hyperlink ref="J1121" r:id="rId1118" xr:uid="{05D45770-7819-4E86-B49C-3D2B56FC5AA9}"/>
    <hyperlink ref="J1122" r:id="rId1119" xr:uid="{EC5A967C-AE80-472B-B834-0B84BD970198}"/>
    <hyperlink ref="J1123" r:id="rId1120" xr:uid="{E9C97C98-8F49-445B-8618-8F5BEECA7F4A}"/>
    <hyperlink ref="J1124" r:id="rId1121" xr:uid="{80D9A6AD-AE8C-49D5-A943-7B005393BE22}"/>
    <hyperlink ref="J1125" r:id="rId1122" xr:uid="{67AC4B26-F750-41AD-BE1F-237CA8F2F4E1}"/>
    <hyperlink ref="J1126" r:id="rId1123" xr:uid="{3BA6CF46-A2F3-4D96-9C57-FE60849CB42C}"/>
    <hyperlink ref="J1127" r:id="rId1124" xr:uid="{98D17A83-896D-432C-ACA0-60DC67A9EAD1}"/>
    <hyperlink ref="J1128" r:id="rId1125" xr:uid="{85F870DE-2E56-4C40-BE79-826FD354650C}"/>
    <hyperlink ref="J1129" r:id="rId1126" xr:uid="{33246E1F-2653-47C5-8C8B-4774A08661DC}"/>
    <hyperlink ref="J1130" r:id="rId1127" xr:uid="{D5AC1C86-6639-4409-820C-178C467B129D}"/>
    <hyperlink ref="J1131" r:id="rId1128" xr:uid="{1A9E4155-E7E1-4996-86A2-38E4B635D1B9}"/>
    <hyperlink ref="J1132" r:id="rId1129" xr:uid="{985AB784-810D-4BC4-A32E-9A134B34115E}"/>
    <hyperlink ref="J1133" r:id="rId1130" xr:uid="{4E2EBCD0-72CD-4676-9F72-394E8B1243F5}"/>
    <hyperlink ref="J1134" r:id="rId1131" xr:uid="{CF427F30-8D00-4CF8-8319-08ED65513F41}"/>
    <hyperlink ref="J1135" r:id="rId1132" xr:uid="{AB49497A-D7C2-490A-B170-6675533695DE}"/>
    <hyperlink ref="J1136" r:id="rId1133" xr:uid="{7B594E5F-41BA-47AA-8C8A-4837926613BF}"/>
    <hyperlink ref="J1137" r:id="rId1134" xr:uid="{40A39ACE-87AB-4A3E-87FA-06B1D50899E3}"/>
    <hyperlink ref="J1138" r:id="rId1135" xr:uid="{03795A5B-379C-4CF3-A7D0-6B4E6D5D4EB5}"/>
    <hyperlink ref="J1139" r:id="rId1136" xr:uid="{EA62208A-292D-4D68-A5B5-D1B43881A9E2}"/>
    <hyperlink ref="J1140" r:id="rId1137" xr:uid="{C7BFDBE5-2BC3-42A0-B08B-3A46ABEDC584}"/>
    <hyperlink ref="J1141" r:id="rId1138" xr:uid="{63F6E2A0-D706-46FB-95B9-95D4572E330B}"/>
    <hyperlink ref="J1142" r:id="rId1139" xr:uid="{19630A55-1F28-451C-85BC-3744A7DA47A5}"/>
    <hyperlink ref="J1143" r:id="rId1140" xr:uid="{A642554E-D360-4C27-8754-B34259D0EFEF}"/>
    <hyperlink ref="J1144" r:id="rId1141" xr:uid="{1392C62C-D454-4101-9F95-DEA9E273565B}"/>
    <hyperlink ref="J1145" r:id="rId1142" xr:uid="{FFDCFACF-41DF-487E-8D43-24F871C305A7}"/>
    <hyperlink ref="J1146" r:id="rId1143" xr:uid="{C2F2FD68-EB64-4EAB-A9BF-6964FAFAD1CE}"/>
    <hyperlink ref="J1147" r:id="rId1144" xr:uid="{4261AAB6-92B1-4E1E-A948-1AE3C69521FD}"/>
    <hyperlink ref="J1148" r:id="rId1145" xr:uid="{AE8D7566-74B0-456F-9544-2CBBFC36986B}"/>
    <hyperlink ref="J1149" r:id="rId1146" xr:uid="{6429C02A-B631-4008-8BC7-323FAF081677}"/>
    <hyperlink ref="J1150" r:id="rId1147" xr:uid="{E5720A48-E24C-4071-8005-4146BC777D4F}"/>
    <hyperlink ref="J1151" r:id="rId1148" xr:uid="{440E1B15-D448-4744-A12A-2F4C732B7862}"/>
    <hyperlink ref="J1152" r:id="rId1149" xr:uid="{7D736702-9476-4D8A-A265-0186D11BB1BA}"/>
    <hyperlink ref="J1153" r:id="rId1150" xr:uid="{37F19B2E-AB3D-4687-BEF7-FCC16BD1AC3E}"/>
    <hyperlink ref="J1154" r:id="rId1151" xr:uid="{BFC9AA66-B093-4F15-A49E-2A130CCB5E04}"/>
    <hyperlink ref="J1155" r:id="rId1152" xr:uid="{BF96E7FD-9914-4774-817C-324AFB41B97F}"/>
    <hyperlink ref="J1156" r:id="rId1153" xr:uid="{B1582C86-FBA6-4E84-98B6-7BAFA97A2E72}"/>
    <hyperlink ref="J1157" r:id="rId1154" xr:uid="{64688463-3B23-4B3E-9C94-A5F68063DB74}"/>
    <hyperlink ref="J1158" r:id="rId1155" xr:uid="{0B11212B-AD35-4ECD-B1AA-D3A06E10F188}"/>
    <hyperlink ref="J1159" r:id="rId1156" xr:uid="{59D73BB7-E470-45FB-B2BE-5602E32A7F46}"/>
    <hyperlink ref="J1160" r:id="rId1157" xr:uid="{A4570528-E40C-4757-94DA-9FF2B07E5BCA}"/>
    <hyperlink ref="J1161" r:id="rId1158" xr:uid="{590A78AE-6C62-4C21-8399-4B4F70A685C0}"/>
    <hyperlink ref="J1162" r:id="rId1159" xr:uid="{DB21844A-6EC4-4230-92BA-CA057043907E}"/>
    <hyperlink ref="J1163" r:id="rId1160" xr:uid="{6BFDBB38-6EAC-4A28-BAAB-D389E7134E19}"/>
    <hyperlink ref="J1164" r:id="rId1161" xr:uid="{EF632796-3339-47E8-AC4E-869D47B91D94}"/>
    <hyperlink ref="J1165" r:id="rId1162" xr:uid="{ED138B38-8532-4222-A6EE-60A65FFD717C}"/>
    <hyperlink ref="J1166" r:id="rId1163" xr:uid="{EA099C28-B8DB-488F-8740-F6CB445BF444}"/>
    <hyperlink ref="J1167" r:id="rId1164" xr:uid="{8BD50EB0-3EE1-4F65-87AD-CB15CA67FF95}"/>
    <hyperlink ref="J1168" r:id="rId1165" xr:uid="{F852DB26-BF66-4083-8C49-0CB0DB431321}"/>
    <hyperlink ref="J1169" r:id="rId1166" xr:uid="{62BDF5E6-7779-47F3-95DF-BD88C885FF41}"/>
    <hyperlink ref="J1170" r:id="rId1167" xr:uid="{C5E6940D-E2CB-4DAE-B411-B2347920E314}"/>
    <hyperlink ref="J1171" r:id="rId1168" xr:uid="{66D0DE34-C60E-419B-805A-30A138699E22}"/>
    <hyperlink ref="J1172" r:id="rId1169" xr:uid="{C2014DC7-A4D7-46C6-AAC1-9AA71DDE49B1}"/>
    <hyperlink ref="J1173" r:id="rId1170" xr:uid="{B8799689-0741-42F1-BF66-8A67B28FB8B9}"/>
    <hyperlink ref="J1174" r:id="rId1171" xr:uid="{AA621ADB-60FE-44D8-9A5D-F051A986117A}"/>
    <hyperlink ref="J1175" r:id="rId1172" xr:uid="{FBC48E82-36BA-47A6-8581-61ABA8D2F02D}"/>
    <hyperlink ref="J1176" r:id="rId1173" xr:uid="{C5461A55-8CAC-4BFB-8220-A6F56FC7B402}"/>
    <hyperlink ref="J1177" r:id="rId1174" xr:uid="{CC0CC4F4-AF9D-4624-A72F-0B37A8D0ABBD}"/>
    <hyperlink ref="J1178" r:id="rId1175" xr:uid="{75246144-08BD-4F8F-AC77-020C5022CBF9}"/>
    <hyperlink ref="J1179" r:id="rId1176" xr:uid="{EB6083A6-D9D8-4168-81BD-F4D0BA3868F6}"/>
    <hyperlink ref="J1180" r:id="rId1177" xr:uid="{FB5DE16F-5D42-463C-A39C-31A5B77A77FF}"/>
    <hyperlink ref="J1181" r:id="rId1178" xr:uid="{2AF6C654-48AB-4CF3-BBE4-3A3CD7823CE2}"/>
    <hyperlink ref="J1182" r:id="rId1179" xr:uid="{4A016532-8F25-4499-8AE7-6813AD3F1CE6}"/>
    <hyperlink ref="J1183" r:id="rId1180" xr:uid="{12D60ED9-2570-49F3-82FE-7E43009B9C0A}"/>
    <hyperlink ref="J1184" r:id="rId1181" xr:uid="{66780762-7CB9-40C8-BE57-5C9FD06AF77D}"/>
    <hyperlink ref="J1185" r:id="rId1182" xr:uid="{DF036FC4-8613-49CA-B463-53A430A3B942}"/>
    <hyperlink ref="J1186" r:id="rId1183" xr:uid="{398A2FD6-D35D-4B01-942B-16F76EC9C5DF}"/>
    <hyperlink ref="J1187" r:id="rId1184" xr:uid="{B0536B76-FCC4-4FD5-AD40-21D182C966E8}"/>
    <hyperlink ref="J1188" r:id="rId1185" xr:uid="{319D5C6E-C5A1-4028-AC8B-133B5BB08E9A}"/>
    <hyperlink ref="J1189" r:id="rId1186" xr:uid="{5E80F400-E599-42D2-9C23-42274957CEEF}"/>
    <hyperlink ref="J1190" r:id="rId1187" xr:uid="{4FD6C3A1-D307-4D37-A9F5-E09F616648C5}"/>
    <hyperlink ref="J1191" r:id="rId1188" xr:uid="{B13AE0EC-F0EB-40B4-9630-BDC117E25197}"/>
    <hyperlink ref="J1192" r:id="rId1189" xr:uid="{F575EC37-7A05-4F31-8889-18D17D6E6057}"/>
    <hyperlink ref="J1193" r:id="rId1190" xr:uid="{A87C3965-6894-4596-B9CC-BECE84831EE7}"/>
    <hyperlink ref="J1194" r:id="rId1191" xr:uid="{12F5BBE5-E82F-449E-B950-BED2826C0386}"/>
    <hyperlink ref="J1195" r:id="rId1192" xr:uid="{5FD910A4-B648-4DD3-ACB3-74CF29DF33E1}"/>
    <hyperlink ref="J1196" r:id="rId1193" xr:uid="{04EFE978-75F1-448A-B97E-39F44875A2E9}"/>
    <hyperlink ref="J1197" r:id="rId1194" xr:uid="{E4F83A53-53EF-4D2D-8325-1E49FBC738B0}"/>
    <hyperlink ref="J1198" r:id="rId1195" xr:uid="{6E27DB83-F7CF-42F1-82F9-85E0AB96C22D}"/>
    <hyperlink ref="J1199" r:id="rId1196" xr:uid="{AC1CE71C-E6B8-4741-B9C7-9DB7564A0560}"/>
    <hyperlink ref="J1200" r:id="rId1197" xr:uid="{28B422DF-433C-489C-9147-B57096C36B8C}"/>
    <hyperlink ref="J1201" r:id="rId1198" xr:uid="{B063B2A4-3BEE-4F1B-8DB4-B548D3AB4E50}"/>
    <hyperlink ref="J1202" r:id="rId1199" xr:uid="{3E5A1CE3-60F7-49F6-8EE5-6C5DCA1F42A3}"/>
    <hyperlink ref="J1203" r:id="rId1200" xr:uid="{A6477DFB-259A-4448-A6C4-70E0B0643EA9}"/>
    <hyperlink ref="J1204" r:id="rId1201" xr:uid="{11513E99-1867-45A4-925C-DA2E88EE67F7}"/>
    <hyperlink ref="J1205" r:id="rId1202" xr:uid="{A7830B03-3754-48AF-8F80-AF1F62535686}"/>
    <hyperlink ref="J1206" r:id="rId1203" xr:uid="{234A4DC7-0E6E-467E-ABD1-7B6FE11CB582}"/>
    <hyperlink ref="J1207" r:id="rId1204" xr:uid="{93B569F5-5E0B-4521-AA8D-C8337C93C421}"/>
    <hyperlink ref="J1208" r:id="rId1205" xr:uid="{96F3E04E-B6D5-4D7A-9CC1-DF6B31B7FE4B}"/>
    <hyperlink ref="J1209" r:id="rId1206" xr:uid="{5CE7BA81-7142-4A6F-AB26-D9242DBD00D2}"/>
    <hyperlink ref="J1210" r:id="rId1207" xr:uid="{486C8133-4976-44B5-AF8F-4D1BD1918445}"/>
    <hyperlink ref="J1211" r:id="rId1208" xr:uid="{AD6E9147-E3F6-4F6E-ABF7-431E9311C58C}"/>
    <hyperlink ref="J1212" r:id="rId1209" xr:uid="{38EBD78B-6EC2-4675-88B2-A7673DEE58D2}"/>
    <hyperlink ref="J1213" r:id="rId1210" xr:uid="{5F610142-2624-4CCC-A825-B660F1C1D02D}"/>
    <hyperlink ref="J1214" r:id="rId1211" xr:uid="{70FBA097-AECB-439C-AE86-AC78186036CD}"/>
    <hyperlink ref="J1215" r:id="rId1212" xr:uid="{6F35EC5C-EC86-4A40-A892-8254FB12DFF9}"/>
    <hyperlink ref="J1216" r:id="rId1213" xr:uid="{3F55B276-8B49-4BFF-A545-492BDE3112BC}"/>
    <hyperlink ref="J1217" r:id="rId1214" xr:uid="{AC14420E-484F-401B-88A7-08B5B80E3245}"/>
    <hyperlink ref="J1218" r:id="rId1215" xr:uid="{CF0300B8-7056-4A5B-9849-53D0CED6FBE2}"/>
    <hyperlink ref="J1219" r:id="rId1216" xr:uid="{AEB2B895-4236-4119-BBB4-F6C85C7A8E07}"/>
    <hyperlink ref="J1220" r:id="rId1217" xr:uid="{9DAB2B0D-AEA7-4869-94D5-2967C108C726}"/>
    <hyperlink ref="J1221" r:id="rId1218" xr:uid="{75D4F6FE-3E5C-403C-A564-DAE42176DCEC}"/>
    <hyperlink ref="J1222" r:id="rId1219" xr:uid="{1B56FA37-D3DE-4DBD-9FE1-64349B5E0E4E}"/>
    <hyperlink ref="J1223" r:id="rId1220" xr:uid="{AF407C17-CD9F-40A8-BD60-335AA4E199F8}"/>
    <hyperlink ref="J1224" r:id="rId1221" xr:uid="{C8428025-ADDE-4CB0-8748-654F2620C62F}"/>
    <hyperlink ref="J1225" r:id="rId1222" xr:uid="{30EF74BF-237C-4C2A-BADD-3542BA77A357}"/>
    <hyperlink ref="J1226" r:id="rId1223" xr:uid="{077D1200-9E6C-452B-A442-52B3ADCBD76D}"/>
    <hyperlink ref="J1227" r:id="rId1224" xr:uid="{5C7FEB96-2271-4167-94FD-78D7834CFB25}"/>
    <hyperlink ref="J1228" r:id="rId1225" xr:uid="{6632F16F-2FE0-4D3E-AB78-27729E38DDA7}"/>
    <hyperlink ref="J1229" r:id="rId1226" xr:uid="{51F84751-186B-4BC1-871B-25A52C77C2BF}"/>
    <hyperlink ref="J1230" r:id="rId1227" xr:uid="{A5BAC938-49EC-4450-BEF4-5AC68C8DB108}"/>
    <hyperlink ref="J1231" r:id="rId1228" xr:uid="{EE21E3ED-C423-4954-A940-F87A5EE253CE}"/>
    <hyperlink ref="J1232" r:id="rId1229" xr:uid="{8C06EF64-21C7-4547-A225-1D94C2844C4F}"/>
    <hyperlink ref="J1233" r:id="rId1230" xr:uid="{7A21ABC0-BA8E-4CCA-B047-58DB1B62EE57}"/>
    <hyperlink ref="J1234" r:id="rId1231" xr:uid="{DEB8B67E-3031-4709-9DD1-C73342CEB638}"/>
    <hyperlink ref="J1235" r:id="rId1232" xr:uid="{B8C4E435-04B6-4A1A-A8EF-B5DBA4415CAF}"/>
    <hyperlink ref="J1236" r:id="rId1233" xr:uid="{836925BE-634D-4F40-AF9D-D24EF1B1DD7B}"/>
    <hyperlink ref="J1237" r:id="rId1234" xr:uid="{44C4324B-928D-4759-B6EF-35BB5E79EF0C}"/>
    <hyperlink ref="J1238" r:id="rId1235" xr:uid="{E967B8FD-5E9F-4022-A612-18F755D2632F}"/>
    <hyperlink ref="J1239" r:id="rId1236" xr:uid="{4A8A7A0F-259C-48AF-A3FF-CC96E74AF429}"/>
    <hyperlink ref="J1240" r:id="rId1237" xr:uid="{84D6DBF6-0DA4-4232-A8C7-81CCBB80C2F9}"/>
    <hyperlink ref="J1241" r:id="rId1238" xr:uid="{D9B92DC9-BC25-4357-A696-36368F5E2DC3}"/>
    <hyperlink ref="J1242" r:id="rId1239" xr:uid="{5BEBC052-D740-4A6D-A046-B972A5C3B211}"/>
    <hyperlink ref="J1243" r:id="rId1240" xr:uid="{4225F75A-7E0F-485D-845C-DD94A72C09CA}"/>
    <hyperlink ref="J1244" r:id="rId1241" xr:uid="{EB944EDA-32AF-427F-8217-5341FF226B7A}"/>
    <hyperlink ref="J1245" r:id="rId1242" xr:uid="{FC0F5342-4510-4943-A755-D009B4FBE057}"/>
    <hyperlink ref="J1246" r:id="rId1243" xr:uid="{487C1D1E-4A37-499E-8512-8C401DB4D2FE}"/>
    <hyperlink ref="J1247" r:id="rId1244" xr:uid="{50BE4423-B3A3-4D21-9D61-31F86DA6DB59}"/>
    <hyperlink ref="J1248" r:id="rId1245" xr:uid="{AFF96994-C1CF-4EA5-A273-036B2479BF35}"/>
    <hyperlink ref="J1249" r:id="rId1246" xr:uid="{921DBBC1-E495-4FEC-8125-793056D5DD77}"/>
    <hyperlink ref="J1250" r:id="rId1247" xr:uid="{3794E43A-8E13-4DA4-9584-6DC86DEF052C}"/>
    <hyperlink ref="J1251" r:id="rId1248" xr:uid="{01BBA78F-97DD-4760-B06F-D19610E67278}"/>
    <hyperlink ref="J1252" r:id="rId1249" xr:uid="{7162FE08-1EFD-4F31-8E01-FDD46C6668E0}"/>
    <hyperlink ref="J1253" r:id="rId1250" xr:uid="{AAAD5B43-F4B0-4F88-98D6-B6A4059ABBC1}"/>
    <hyperlink ref="J1254" r:id="rId1251" xr:uid="{69A9F77F-44FF-43D8-B476-8440C5659B04}"/>
    <hyperlink ref="J1255" r:id="rId1252" xr:uid="{C87EA8DA-F932-4CE4-A6E4-382DC5C1974D}"/>
    <hyperlink ref="J1256" r:id="rId1253" xr:uid="{1DA36BA0-83CC-47C8-ADF1-7DA4FC3102F8}"/>
    <hyperlink ref="J1257" r:id="rId1254" xr:uid="{B4B0A02C-A195-45DC-BBE7-90607DB8D3A7}"/>
    <hyperlink ref="J1258" r:id="rId1255" xr:uid="{6CF4ADEB-A9DE-40DC-8996-144861AB3A73}"/>
    <hyperlink ref="J1259" r:id="rId1256" xr:uid="{BD193456-F126-4317-AE35-7E3713990D2B}"/>
    <hyperlink ref="J1260" r:id="rId1257" xr:uid="{6EABB1BE-CB4A-4BA4-8824-03722D04A7E4}"/>
    <hyperlink ref="J1261" r:id="rId1258" xr:uid="{86E0254C-9676-4F8F-969C-A800D77C3D62}"/>
    <hyperlink ref="J1262" r:id="rId1259" xr:uid="{3CECD7E3-4848-4E83-B158-170AA0CC4401}"/>
    <hyperlink ref="J1263" r:id="rId1260" xr:uid="{E8919DC4-153D-4BD3-9A2E-4270CA88EC1B}"/>
    <hyperlink ref="J1264" r:id="rId1261" xr:uid="{6CD3F39B-8680-4EF4-B0DC-93B60BA114F3}"/>
    <hyperlink ref="J1265" r:id="rId1262" xr:uid="{75CD4E48-8CCE-4F5C-9E5D-75AC56C33145}"/>
    <hyperlink ref="J1266" r:id="rId1263" xr:uid="{12778879-33FD-404F-A5A6-9F2C62BF2274}"/>
    <hyperlink ref="J1267" r:id="rId1264" xr:uid="{F0F6B1BC-4E77-4FCE-9A97-40A8E15BF233}"/>
    <hyperlink ref="J1268" r:id="rId1265" xr:uid="{4B8896A0-C5A0-4A27-8167-AF97A77CED05}"/>
    <hyperlink ref="J1269" r:id="rId1266" xr:uid="{4DDC66E6-057A-4DE0-BAA0-6B1DDA46B3BE}"/>
    <hyperlink ref="J1270" r:id="rId1267" xr:uid="{AA032287-BB22-41A2-A4D8-B409812BBEA3}"/>
    <hyperlink ref="J1271" r:id="rId1268" xr:uid="{FF1238E8-F992-4B10-B7E7-BBD7A6CE7A62}"/>
    <hyperlink ref="J1272" r:id="rId1269" xr:uid="{149381E6-DED6-4C99-A098-95D55B0A5AEF}"/>
    <hyperlink ref="J1273" r:id="rId1270" xr:uid="{1E639887-CE32-46F1-8B91-4C26F2D7A9B9}"/>
    <hyperlink ref="J1274" r:id="rId1271" xr:uid="{CB6C1B5A-1709-438D-8F2A-7CC2D040D645}"/>
    <hyperlink ref="J1275" r:id="rId1272" xr:uid="{2C16393F-9CB0-44C2-A584-ADFA180B1D73}"/>
    <hyperlink ref="J1276" r:id="rId1273" xr:uid="{E419F94A-BE75-4775-BE59-613A1A61A44F}"/>
    <hyperlink ref="J1277" r:id="rId1274" xr:uid="{898130F8-24AC-4879-B338-CC99CAE131E6}"/>
    <hyperlink ref="J1278" r:id="rId1275" xr:uid="{31372961-F2E3-4437-B4F0-116AF73A47CC}"/>
    <hyperlink ref="J1279" r:id="rId1276" xr:uid="{49EC000F-6E64-4FDC-B044-6FA182643F13}"/>
    <hyperlink ref="J1280" r:id="rId1277" xr:uid="{583949DC-DC68-494E-A5B9-D9489574637A}"/>
    <hyperlink ref="J1281" r:id="rId1278" xr:uid="{4C650709-BF74-4772-A724-11C93789750C}"/>
    <hyperlink ref="J1282" r:id="rId1279" xr:uid="{CCD696DE-0F69-496D-AC14-FA77A3F88F24}"/>
    <hyperlink ref="J1283" r:id="rId1280" xr:uid="{DF51E1AA-A5D9-4389-9DE7-B143D2BBD022}"/>
    <hyperlink ref="J1284" r:id="rId1281" xr:uid="{FE7E966E-8800-4688-A300-E95A7A979170}"/>
    <hyperlink ref="J1285" r:id="rId1282" xr:uid="{1065BF86-F825-428D-9643-C5DBE181B72F}"/>
    <hyperlink ref="J1286" r:id="rId1283" xr:uid="{EBC025C4-47FF-4253-8BB0-8EF01FBF6012}"/>
    <hyperlink ref="J1287" r:id="rId1284" xr:uid="{045C95A2-9670-4516-923A-1835D741F865}"/>
    <hyperlink ref="J1288" r:id="rId1285" xr:uid="{224ED345-F454-41BB-AEB9-A5A03F96BF8D}"/>
    <hyperlink ref="J1289" r:id="rId1286" xr:uid="{D1294560-0C14-4C3D-A60B-8A852500BD5B}"/>
    <hyperlink ref="J1290" r:id="rId1287" xr:uid="{106FC9A1-1734-4CD4-A9CB-20638A50058F}"/>
    <hyperlink ref="J1291" r:id="rId1288" xr:uid="{185D7FC1-D26A-4048-AF4D-F2269BED4201}"/>
    <hyperlink ref="J1292" r:id="rId1289" xr:uid="{573E74D4-46A3-417A-85B3-2989A31C93B3}"/>
    <hyperlink ref="J1293" r:id="rId1290" xr:uid="{0621930F-C0D4-41E2-9C6E-D4E40141FBFF}"/>
    <hyperlink ref="J1294" r:id="rId1291" xr:uid="{92398A9F-973E-4ACC-9573-7AA555573582}"/>
    <hyperlink ref="J1295" r:id="rId1292" xr:uid="{59390DD3-FC43-4621-BB2C-AE139D508771}"/>
    <hyperlink ref="J1296" r:id="rId1293" xr:uid="{65B66519-7D50-41DA-B719-44F4ABE4C854}"/>
    <hyperlink ref="J1297" r:id="rId1294" xr:uid="{C922C3D4-947D-4B72-AB98-A23318BEF22B}"/>
    <hyperlink ref="J1298" r:id="rId1295" xr:uid="{32895226-7EE2-40A0-BC49-FE4D1F110384}"/>
    <hyperlink ref="J1299" r:id="rId1296" xr:uid="{05C28841-7B69-4941-B044-DCC77D067A5D}"/>
    <hyperlink ref="J1300" r:id="rId1297" xr:uid="{6A0942C3-3B62-4234-8E14-C7426227AA45}"/>
    <hyperlink ref="J1301" r:id="rId1298" xr:uid="{B7EDCAED-D766-4B76-AAFF-3A04AAA966E8}"/>
    <hyperlink ref="J1302" r:id="rId1299" xr:uid="{2E72BF50-19AE-4ABE-8344-DB217607013C}"/>
    <hyperlink ref="J1303" r:id="rId1300" xr:uid="{88910E95-C301-4FC8-BB86-C732456EABE4}"/>
    <hyperlink ref="J1304" r:id="rId1301" xr:uid="{551013AD-F2EE-4EB8-9AFF-168F83CE6EFF}"/>
    <hyperlink ref="J1305" r:id="rId1302" xr:uid="{15BF96C1-A9D6-4DE2-80C5-98FAAD33CA32}"/>
    <hyperlink ref="J1306" r:id="rId1303" xr:uid="{3E2A76BE-33B3-4BC8-BC6A-C0937553571A}"/>
    <hyperlink ref="J1307" r:id="rId1304" xr:uid="{490EDD1E-BF33-4E8C-B83F-791812B831CB}"/>
    <hyperlink ref="J1308" r:id="rId1305" xr:uid="{E7EFBED0-516B-428D-8AD7-2DCA54EB4713}"/>
    <hyperlink ref="J1309" r:id="rId1306" xr:uid="{48D01044-6D60-434D-8DFD-D2FDC775E257}"/>
    <hyperlink ref="J1310" r:id="rId1307" xr:uid="{FEFD05C8-9D44-4F42-89BE-4EFAB0F160E2}"/>
    <hyperlink ref="J1311" r:id="rId1308" xr:uid="{C8CC5B20-FF63-4973-B038-6C56D118AB1A}"/>
    <hyperlink ref="J1312" r:id="rId1309" xr:uid="{2C39BAA7-217F-4F66-9177-3BCCC813E447}"/>
    <hyperlink ref="J1313" r:id="rId1310" xr:uid="{ED337116-509E-4E48-97ED-1F4A0421D9ED}"/>
    <hyperlink ref="J1314" r:id="rId1311" xr:uid="{8B9D04D4-024E-4105-9F90-80BAA30FE8B4}"/>
    <hyperlink ref="J1315" r:id="rId1312" xr:uid="{51507EE0-FD85-40FB-938A-C2B5D517D777}"/>
    <hyperlink ref="J1316" r:id="rId1313" xr:uid="{308B8F5B-030A-4B74-98E2-18DFD77FA007}"/>
    <hyperlink ref="J1317" r:id="rId1314" xr:uid="{8E494C2C-281A-4550-BBF5-7B124B35C13C}"/>
    <hyperlink ref="J1318" r:id="rId1315" xr:uid="{678FB6FB-DE95-4C97-B3C6-548212CB39DA}"/>
    <hyperlink ref="J1319" r:id="rId1316" xr:uid="{1E1017CA-1B89-44E5-969B-2194989F60E6}"/>
    <hyperlink ref="J1320" r:id="rId1317" xr:uid="{2BAF3BBA-F033-46C4-90DF-55370C6363DD}"/>
    <hyperlink ref="J1321" r:id="rId1318" xr:uid="{074E3664-F4F9-4697-9C3B-267B760D1236}"/>
    <hyperlink ref="J1322" r:id="rId1319" xr:uid="{4BA0B6E2-CAE8-4331-98C3-FE3CB96AA16F}"/>
    <hyperlink ref="J1323" r:id="rId1320" xr:uid="{4BFD6E20-A9D5-4DC4-8D23-4514FF505FD3}"/>
    <hyperlink ref="J1324" r:id="rId1321" xr:uid="{8C0F72E4-60FE-47D8-8191-D4EB53757FC2}"/>
    <hyperlink ref="J1325" r:id="rId1322" xr:uid="{601BED16-3B5B-48D9-9AEC-038BF8EEBA5C}"/>
    <hyperlink ref="J1326" r:id="rId1323" xr:uid="{AAA346E8-4772-428F-8A8F-698DD3F76182}"/>
    <hyperlink ref="J1327" r:id="rId1324" xr:uid="{57F7AAE8-5FE2-4A00-9A77-E933BD201562}"/>
    <hyperlink ref="J1328" r:id="rId1325" xr:uid="{E583A37D-92E1-4535-BD83-E939CA549C7F}"/>
    <hyperlink ref="J1329" r:id="rId1326" xr:uid="{92507871-1772-4D29-8C15-C6CFD71AC321}"/>
    <hyperlink ref="J1330" r:id="rId1327" xr:uid="{6626F2FF-8E09-4154-9089-80656B615433}"/>
    <hyperlink ref="J1331" r:id="rId1328" xr:uid="{95E8A458-A7B5-42AA-B8CD-DC5CBA0A5E01}"/>
    <hyperlink ref="J1332" r:id="rId1329" xr:uid="{2BB213B9-B9D9-41B7-A67C-ECDFDA955D20}"/>
    <hyperlink ref="J1333" r:id="rId1330" xr:uid="{3A68AFE9-B4F5-43D7-9E80-42E8C69C1944}"/>
    <hyperlink ref="J1334" r:id="rId1331" xr:uid="{2F126D9E-50EF-4307-B966-49F711E66CB4}"/>
    <hyperlink ref="J1335" r:id="rId1332" xr:uid="{A393E684-4458-4186-BB09-AC22EA9513D7}"/>
    <hyperlink ref="J1336" r:id="rId1333" xr:uid="{13CC9EEE-E817-4A28-ADCB-89ABCFCF813B}"/>
    <hyperlink ref="J1337" r:id="rId1334" xr:uid="{299493F7-D27E-41F0-8790-529F5D4C419A}"/>
    <hyperlink ref="J1338" r:id="rId1335" xr:uid="{CF6A5AEA-8E22-4B06-882D-3CE3C5859AAF}"/>
    <hyperlink ref="J1339" r:id="rId1336" xr:uid="{4AFEEA5F-1DD7-4717-8875-38D3F25D43A3}"/>
    <hyperlink ref="J1340" r:id="rId1337" xr:uid="{FF0C6458-6CEC-47D4-9052-8B0674AFF962}"/>
    <hyperlink ref="J1341" r:id="rId1338" xr:uid="{F330941D-1FBC-44CE-8423-687D36AF8465}"/>
    <hyperlink ref="J1342" r:id="rId1339" xr:uid="{BF525B48-95CF-44EF-86A5-3EFA7205596B}"/>
    <hyperlink ref="J1343" r:id="rId1340" xr:uid="{D117D771-4842-4676-BA89-48A8C2BB185A}"/>
    <hyperlink ref="J1344" r:id="rId1341" xr:uid="{33E46A50-9FDF-438D-95E5-15D23FCD83FF}"/>
    <hyperlink ref="J1345" r:id="rId1342" xr:uid="{DE184930-8AAF-408B-9490-E9D1A2E77595}"/>
    <hyperlink ref="J1346" r:id="rId1343" xr:uid="{0656E0DC-2A5C-497D-9D15-0524F93AAE26}"/>
    <hyperlink ref="J1347" r:id="rId1344" xr:uid="{EA8D217A-FD40-4AEF-BDF9-1335F71EB426}"/>
    <hyperlink ref="J1348" r:id="rId1345" xr:uid="{F133C331-4AA4-4AC5-B43C-C9A2F84CF892}"/>
    <hyperlink ref="J1349" r:id="rId1346" xr:uid="{FC3A263B-2CE1-429D-9A11-6999DECD201F}"/>
    <hyperlink ref="J1350" r:id="rId1347" xr:uid="{B2707A79-881D-4381-B440-9A917097E5F6}"/>
    <hyperlink ref="J1351" r:id="rId1348" xr:uid="{C8489E18-2E03-44AD-97E2-97B63D9CF75D}"/>
    <hyperlink ref="J1352" r:id="rId1349" xr:uid="{D672979F-006F-45A6-BC1B-71CEB38C9B4F}"/>
    <hyperlink ref="J1353" r:id="rId1350" xr:uid="{7B9C1FA3-0217-40D9-81BF-18C14D356643}"/>
    <hyperlink ref="J1354" r:id="rId1351" xr:uid="{877C1F67-426E-4608-B4C2-C8088E546A2A}"/>
    <hyperlink ref="J1355" r:id="rId1352" xr:uid="{8A1DFE61-B9CD-4445-B3C4-D56280EE7923}"/>
    <hyperlink ref="J1356" r:id="rId1353" xr:uid="{9F10442C-FE5F-44A5-848F-7EBC3467EB92}"/>
    <hyperlink ref="J1357" r:id="rId1354" xr:uid="{C675A71D-95B1-4801-83AA-10E9F14E6250}"/>
    <hyperlink ref="J1358" r:id="rId1355" xr:uid="{B8F959F3-B0B8-4671-A665-91BF93D05611}"/>
    <hyperlink ref="J1359" r:id="rId1356" xr:uid="{FA1EC2A8-5CC5-43AB-ADF3-1831743298F8}"/>
    <hyperlink ref="J1360" r:id="rId1357" xr:uid="{F47123BA-3F75-4945-ADCF-C7D52FA8EF56}"/>
    <hyperlink ref="J1361" r:id="rId1358" xr:uid="{FDF89253-309F-4C91-97FD-343A5277E9E4}"/>
    <hyperlink ref="J1362" r:id="rId1359" xr:uid="{A9F5FD56-961F-4EAB-B8D7-3153D47DEE67}"/>
    <hyperlink ref="J1363" r:id="rId1360" xr:uid="{75D6FAF1-3CC2-47CC-8882-39CD5FC55C08}"/>
    <hyperlink ref="J1364" r:id="rId1361" xr:uid="{B815D8F5-D3ED-4F07-9339-A81FADCC7E88}"/>
    <hyperlink ref="J1365" r:id="rId1362" xr:uid="{BC88C819-8A3B-403D-A5EA-DD539DE74C15}"/>
    <hyperlink ref="J1366" r:id="rId1363" xr:uid="{C66A82DA-ADEA-4101-816A-63CDAC18CEA6}"/>
    <hyperlink ref="J1367" r:id="rId1364" xr:uid="{B0462AD4-9A74-4BAD-9713-00A1A09BCC77}"/>
    <hyperlink ref="J1368" r:id="rId1365" xr:uid="{036B311F-2043-4470-86E5-BB7557214117}"/>
    <hyperlink ref="J1369" r:id="rId1366" xr:uid="{09090F34-9C44-48DC-A9E1-965D52C3E490}"/>
    <hyperlink ref="J1370" r:id="rId1367" xr:uid="{D2C9F3BE-46A6-4B45-A573-CBCBDBEBF44D}"/>
    <hyperlink ref="J1371" r:id="rId1368" xr:uid="{B94D4672-BCCB-4C67-B15B-F4E026472FF4}"/>
    <hyperlink ref="J1372" r:id="rId1369" xr:uid="{9B396AB0-C9E5-4A4E-AFB3-520A219D04B5}"/>
    <hyperlink ref="J1373" r:id="rId1370" xr:uid="{A6E61935-2262-416B-A4BA-99BB2BA1EE41}"/>
    <hyperlink ref="J1374" r:id="rId1371" xr:uid="{C9F1F4A9-6B50-4C8B-BAE6-55277B4096B7}"/>
    <hyperlink ref="J1375" r:id="rId1372" xr:uid="{BBAD7189-BF3D-4E58-BC56-21DEE353102B}"/>
    <hyperlink ref="J1376" r:id="rId1373" xr:uid="{55CAA4E1-E289-4CAB-AB8E-D41AFF069B15}"/>
    <hyperlink ref="J1377" r:id="rId1374" xr:uid="{EF3FDE24-700B-4A3C-8630-2C8B386966B7}"/>
    <hyperlink ref="J1378" r:id="rId1375" xr:uid="{03A952EB-A7AE-47F6-87D3-F052A210AE4E}"/>
    <hyperlink ref="J1379" r:id="rId1376" xr:uid="{321CE5EB-3EC1-44D2-AB5F-4D70E1AF1B72}"/>
    <hyperlink ref="J1380" r:id="rId1377" xr:uid="{91FA1A1B-51EF-4611-9A6C-52E8F3B9F1BC}"/>
    <hyperlink ref="J1381" r:id="rId1378" xr:uid="{F12D779E-9CCF-4802-9A21-3D0D376832C4}"/>
    <hyperlink ref="J1382" r:id="rId1379" xr:uid="{037BEBB2-F15F-4C3F-9EB9-FBBC2F9C4C94}"/>
    <hyperlink ref="J1383" r:id="rId1380" xr:uid="{71F20C2E-3E7D-4071-A50B-7AD63055D75D}"/>
    <hyperlink ref="J1384" r:id="rId1381" xr:uid="{233D6F74-09FF-4F1B-A7F2-F6396375F813}"/>
    <hyperlink ref="J1385" r:id="rId1382" xr:uid="{3F069707-5EFF-4998-9329-5F13B35CF4E5}"/>
    <hyperlink ref="J1386" r:id="rId1383" xr:uid="{0AEC5A46-446B-4358-9DBD-E3F66535E6C3}"/>
    <hyperlink ref="J1387" r:id="rId1384" xr:uid="{9ABFE9F6-C9D7-4A3B-AA2C-CA5A7BE49250}"/>
    <hyperlink ref="J1388" r:id="rId1385" xr:uid="{FA753364-DEF0-4981-9C94-F5FE049F5BDA}"/>
    <hyperlink ref="J1389" r:id="rId1386" xr:uid="{518E8D9D-2CED-4792-BC8D-8E5E1A71B03B}"/>
    <hyperlink ref="J1390" r:id="rId1387" xr:uid="{4877BD48-7DE1-49DC-8E0A-B3A8C6318C70}"/>
    <hyperlink ref="J1391" r:id="rId1388" xr:uid="{D9D8D614-37C8-4566-A9AB-DECDB1D74769}"/>
    <hyperlink ref="J1392" r:id="rId1389" xr:uid="{F8D2476A-33BE-4878-98B9-572987D19D52}"/>
    <hyperlink ref="J1393" r:id="rId1390" xr:uid="{28DA6AEC-9B3A-48E6-9FE5-2647A0B02FEE}"/>
    <hyperlink ref="J1394" r:id="rId1391" xr:uid="{15EEFFC6-6F01-4829-8E88-7827DDA8CF05}"/>
    <hyperlink ref="J1395" r:id="rId1392" xr:uid="{E595D302-607C-4F3D-B733-BFFAE283B8ED}"/>
    <hyperlink ref="J1396" r:id="rId1393" xr:uid="{4B41CA71-F68D-4EBF-AD9D-CE8094BD5983}"/>
    <hyperlink ref="J1397" r:id="rId1394" xr:uid="{613BF542-8695-474E-A4FA-9D47FD9411E5}"/>
    <hyperlink ref="J1398" r:id="rId1395" xr:uid="{93D837B1-0AD4-4C5A-BC72-153E161A20D1}"/>
    <hyperlink ref="J1399" r:id="rId1396" xr:uid="{EE2F98DE-EB76-4010-B2A8-E7B1BC310651}"/>
    <hyperlink ref="J1400" r:id="rId1397" xr:uid="{5E0C4EEF-4B96-47BB-B4E2-DDBA439153C9}"/>
    <hyperlink ref="J1401" r:id="rId1398" xr:uid="{CBC6D38D-78C5-440E-BFFF-F2FEB1379CC0}"/>
    <hyperlink ref="J1402" r:id="rId1399" xr:uid="{684B1506-2915-4B83-ACE1-C35F7F2EAE41}"/>
    <hyperlink ref="J1403" r:id="rId1400" xr:uid="{FA63123E-CD47-467A-85A2-3D870DAE54D7}"/>
    <hyperlink ref="J1404" r:id="rId1401" xr:uid="{FEAAECE9-ABCA-4077-921D-2D5E1BD6BEB5}"/>
    <hyperlink ref="J1405" r:id="rId1402" xr:uid="{6BA41C57-96FD-43BC-A04A-14C8DA6A4F0C}"/>
    <hyperlink ref="J1406" r:id="rId1403" xr:uid="{4F7514F5-F2FA-4C3B-BDD1-3F21BB7B7727}"/>
    <hyperlink ref="J1407" r:id="rId1404" xr:uid="{014A2B54-304C-4AC6-A849-195EBA6FD4D5}"/>
    <hyperlink ref="J1408" r:id="rId1405" xr:uid="{AC20F567-2F74-45B4-849F-2B6752FF5884}"/>
    <hyperlink ref="J1409" r:id="rId1406" xr:uid="{1095C3F6-8CFC-4E8E-A1BD-718E9184F0AB}"/>
    <hyperlink ref="J1410" r:id="rId1407" xr:uid="{3619DD4B-2A11-48BB-8519-93B267ACA35E}"/>
    <hyperlink ref="J1411" r:id="rId1408" xr:uid="{421CBF0D-BA23-49DF-A193-90778D80503D}"/>
    <hyperlink ref="J1412" r:id="rId1409" xr:uid="{23436E89-1F7F-461A-8852-4FE218840B3A}"/>
    <hyperlink ref="J1413" r:id="rId1410" xr:uid="{30DE1423-6255-4D99-8587-7E28188D6D2F}"/>
    <hyperlink ref="J1414" r:id="rId1411" xr:uid="{F8E345D9-A450-41EE-8614-ABFCE65F2BDE}"/>
    <hyperlink ref="J1415" r:id="rId1412" xr:uid="{37C485EE-DE5D-4B3D-AEFE-D33DA5E03797}"/>
    <hyperlink ref="J1416" r:id="rId1413" xr:uid="{9D191C9F-FAE9-4260-8FAF-7CF2CEA9B577}"/>
    <hyperlink ref="J1417" r:id="rId1414" xr:uid="{0A610C49-417A-4532-B78F-95175690838E}"/>
    <hyperlink ref="J1418" r:id="rId1415" xr:uid="{88434C27-867D-4A32-9221-48F4FD518A75}"/>
    <hyperlink ref="J1419" r:id="rId1416" xr:uid="{220DB8EC-0D9E-4C7D-B33E-C49051422651}"/>
    <hyperlink ref="J1420" r:id="rId1417" xr:uid="{F6C9FAA5-2737-4FC6-8761-4DF94C47D0FA}"/>
    <hyperlink ref="J1421" r:id="rId1418" xr:uid="{E2B29699-FB62-45E7-B39D-5E929CF7AC91}"/>
    <hyperlink ref="J1422" r:id="rId1419" xr:uid="{70FB87F7-E7CA-4F5D-9D1C-03DD4F146656}"/>
    <hyperlink ref="J1423" r:id="rId1420" xr:uid="{FA979322-E7F4-4A14-B862-8F413B9D6C8C}"/>
    <hyperlink ref="J1424" r:id="rId1421" xr:uid="{C06B0EF4-74AA-4D8B-85C6-2B9CE992B054}"/>
    <hyperlink ref="J1425" r:id="rId1422" xr:uid="{9C6A92D5-1DE2-40FB-98F8-E2F0774CD67F}"/>
    <hyperlink ref="J1426" r:id="rId1423" xr:uid="{158A7FCC-EC73-46F2-ABA5-4B7DADC08A0D}"/>
    <hyperlink ref="J1427" r:id="rId1424" xr:uid="{E1654C55-CFDA-419F-AF4C-6369683FA9BC}"/>
    <hyperlink ref="J1428" r:id="rId1425" xr:uid="{54A9656F-8EE6-46D1-AA4F-2B934DA5C8A9}"/>
    <hyperlink ref="J1429" r:id="rId1426" xr:uid="{325BB633-8F6A-4539-A207-D03126637AC7}"/>
    <hyperlink ref="J1430" r:id="rId1427" xr:uid="{31716D96-190C-4CB2-8014-C457D6800AEC}"/>
    <hyperlink ref="J1431" r:id="rId1428" xr:uid="{CA86769D-3ABB-42D6-8939-4CB293FEDE8B}"/>
    <hyperlink ref="J1432" r:id="rId1429" xr:uid="{12541E1A-2A15-4308-9BFF-9E06292194BF}"/>
    <hyperlink ref="J1433" r:id="rId1430" xr:uid="{F47AA008-5CCB-47D7-815D-AA67F3B3E18D}"/>
    <hyperlink ref="J1434" r:id="rId1431" xr:uid="{7E7E93E3-A86D-46CE-A771-916F46C3D9A3}"/>
    <hyperlink ref="J1435" r:id="rId1432" xr:uid="{0EF7E44F-C704-4B6D-AC90-B68C0F375F8F}"/>
    <hyperlink ref="J1436" r:id="rId1433" xr:uid="{B16AAC4C-4B3F-4D7E-9555-35EF2F132518}"/>
    <hyperlink ref="J1437" r:id="rId1434" xr:uid="{53A453A6-FF1C-4A22-9284-BBBF18B0CD14}"/>
    <hyperlink ref="J1438" r:id="rId1435" xr:uid="{CD76B46C-9305-4288-A526-E0375EEE35AE}"/>
    <hyperlink ref="J1439" r:id="rId1436" xr:uid="{ECBC58A7-6877-4C81-9AFB-A2F56058EEF8}"/>
    <hyperlink ref="J1440" r:id="rId1437" xr:uid="{CEBD5020-DB90-4821-B0B8-38FCCFBD1B0B}"/>
    <hyperlink ref="J1441" r:id="rId1438" xr:uid="{2E93F4A3-0ADF-4748-9786-115A1A906E8A}"/>
    <hyperlink ref="J1442" r:id="rId1439" xr:uid="{9AAA20DA-F487-4B90-B6D8-27E59720C402}"/>
    <hyperlink ref="J1443" r:id="rId1440" xr:uid="{678479E8-0257-4D4F-86A6-B8A0E9649678}"/>
    <hyperlink ref="J1444" r:id="rId1441" xr:uid="{152E86A6-8F55-46BF-9E4C-96D8C8E5309E}"/>
    <hyperlink ref="J1445" r:id="rId1442" xr:uid="{29BF69CA-59FB-44B2-BD42-830545FF28EB}"/>
    <hyperlink ref="J1446" r:id="rId1443" xr:uid="{9D921795-3325-43B9-BDA6-FD8860691C6F}"/>
    <hyperlink ref="J1447" r:id="rId1444" xr:uid="{C88A8908-8296-4FEF-BBA2-82E7EDB8B1D2}"/>
    <hyperlink ref="J1448" r:id="rId1445" xr:uid="{32E8872D-3583-4FB9-AC1B-DC9C8CE39243}"/>
    <hyperlink ref="J1449" r:id="rId1446" xr:uid="{EA2D76B3-97FC-4C16-9DD2-CB080CC9521E}"/>
    <hyperlink ref="J1450" r:id="rId1447" xr:uid="{BA78A114-AEA9-4548-85A0-944C94D587CD}"/>
    <hyperlink ref="J1451" r:id="rId1448" xr:uid="{27AE1F3E-8079-4051-9B9E-0C90B7376E8E}"/>
    <hyperlink ref="J1452" r:id="rId1449" xr:uid="{CCE5E381-B198-448B-BCEA-82A22FD4253F}"/>
    <hyperlink ref="J1453" r:id="rId1450" xr:uid="{329C785A-67FB-45D7-BA65-6F71958EB633}"/>
    <hyperlink ref="J1454" r:id="rId1451" xr:uid="{44C6CF08-2F1C-454E-9DF9-16D32365FC4C}"/>
    <hyperlink ref="J1455" r:id="rId1452" xr:uid="{E3D5D435-A222-428D-8A80-2C5E4C53B154}"/>
    <hyperlink ref="J1456" r:id="rId1453" xr:uid="{3F15E42A-D8F2-4A0A-A531-57EDB72FB78F}"/>
    <hyperlink ref="J1457" r:id="rId1454" xr:uid="{2BEC525F-13C1-4248-BB06-D027FD531C32}"/>
    <hyperlink ref="J1458" r:id="rId1455" xr:uid="{EC7188AE-A5DE-4336-9C90-D2D288EF29F1}"/>
    <hyperlink ref="J1459" r:id="rId1456" xr:uid="{7A890934-61D7-4BB0-858D-92AB5CBEC22F}"/>
    <hyperlink ref="J1460" r:id="rId1457" xr:uid="{3A6AD0CB-67C2-4AF9-9283-231A92DF298E}"/>
    <hyperlink ref="J1461" r:id="rId1458" xr:uid="{C7FEDD96-D3B2-4C2E-8129-FA5040C01878}"/>
    <hyperlink ref="J1462" r:id="rId1459" xr:uid="{DD10F06E-0027-4613-BDE4-31B152D677BF}"/>
    <hyperlink ref="J1463" r:id="rId1460" xr:uid="{9E2817B6-8CE2-427D-8D25-85BEFF462EFC}"/>
    <hyperlink ref="J1464" r:id="rId1461" xr:uid="{50935E46-E09D-42DC-BB6E-E354EBC9DFCF}"/>
    <hyperlink ref="J1465" r:id="rId1462" xr:uid="{A1D9D6ED-9515-4969-B5BF-8AB528684895}"/>
    <hyperlink ref="J1466" r:id="rId1463" xr:uid="{3D6E7D12-D5EB-46A4-BC31-61AD10BF114E}"/>
    <hyperlink ref="J1467" r:id="rId1464" xr:uid="{89928688-0353-4AED-BF4F-AF6193FA4514}"/>
    <hyperlink ref="J1468" r:id="rId1465" xr:uid="{AA21DA9F-BE51-4CF5-B4ED-8F2345CF5F5E}"/>
    <hyperlink ref="J1469" r:id="rId1466" xr:uid="{C651B11B-5E69-46B8-9F23-5AC0E5D055A1}"/>
    <hyperlink ref="J1470" r:id="rId1467" xr:uid="{BA178565-0CFA-4921-B18B-A1FBC06542B2}"/>
    <hyperlink ref="J1471" r:id="rId1468" xr:uid="{75F53352-EB8C-4093-9536-828B71870BD2}"/>
    <hyperlink ref="J1472" r:id="rId1469" xr:uid="{F117BCD8-510C-40E3-8C9E-1B6867289552}"/>
    <hyperlink ref="J1473" r:id="rId1470" xr:uid="{67FF578F-3F99-4402-962E-F82BD5B6A1DC}"/>
    <hyperlink ref="J1474" r:id="rId1471" xr:uid="{992E917E-221D-48A5-87F5-6366C7A8E38C}"/>
    <hyperlink ref="J1475" r:id="rId1472" xr:uid="{C3A497BF-D801-4E05-A6CA-9C60BC31F7D1}"/>
    <hyperlink ref="J1476" r:id="rId1473" xr:uid="{A42BC282-3149-4E00-B692-2D535E2F6822}"/>
    <hyperlink ref="J1477" r:id="rId1474" xr:uid="{F7712592-1792-445E-9144-6604F0F99ADA}"/>
    <hyperlink ref="J1478" r:id="rId1475" xr:uid="{2BDFB255-082B-4CC3-A6B4-CCA8D737070B}"/>
    <hyperlink ref="J1479" r:id="rId1476" xr:uid="{59B4CDBB-DEE8-4172-8025-B09A35EF0014}"/>
    <hyperlink ref="J1480" r:id="rId1477" xr:uid="{7FCD02A4-7608-49B4-8D58-92C5814B15F2}"/>
    <hyperlink ref="J1481" r:id="rId1478" xr:uid="{F9B107CC-DAC9-4844-8917-5C0519A0B74C}"/>
    <hyperlink ref="J1482" r:id="rId1479" xr:uid="{5AA8FD39-CDEB-4AAA-BEC8-95950CE715BD}"/>
    <hyperlink ref="J1483" r:id="rId1480" xr:uid="{3F2CFC88-069F-4B72-A193-8187AFC0DB09}"/>
    <hyperlink ref="J1484" r:id="rId1481" xr:uid="{6AC771E7-89A0-4666-9C07-EC93802C4045}"/>
    <hyperlink ref="J1485" r:id="rId1482" xr:uid="{67BB48B4-6D06-487E-AB39-A2E1F3F7DA2D}"/>
    <hyperlink ref="J1486" r:id="rId1483" xr:uid="{0908D047-369F-4EDB-A69A-867B825C4175}"/>
    <hyperlink ref="J1487" r:id="rId1484" xr:uid="{F0020761-09F6-4A8E-BE13-67D400A92449}"/>
    <hyperlink ref="J1488" r:id="rId1485" xr:uid="{FFAC66A2-7BA4-4D1F-A8B8-574D19C29796}"/>
    <hyperlink ref="J1489" r:id="rId1486" xr:uid="{028F994A-417A-4751-AB53-E9603E03E2EF}"/>
    <hyperlink ref="J1490" r:id="rId1487" xr:uid="{B19D2459-3FEE-4169-98E5-FE2F2A11AB0C}"/>
    <hyperlink ref="J1491" r:id="rId1488" xr:uid="{38F829D7-45DE-47B4-BB4F-DCF6945BE9E6}"/>
    <hyperlink ref="J1492" r:id="rId1489" xr:uid="{C3B8AF2A-E7AD-437D-AF61-724906C67EE7}"/>
    <hyperlink ref="J1493" r:id="rId1490" xr:uid="{52C1A908-5017-4667-8A85-3D9FE531FA02}"/>
    <hyperlink ref="J1494" r:id="rId1491" xr:uid="{D87A5996-FDB7-46B8-A672-69DA295BDBB6}"/>
    <hyperlink ref="J1495" r:id="rId1492" xr:uid="{3B3CE54F-825B-4376-BD2A-04548B99CA4A}"/>
    <hyperlink ref="J1496" r:id="rId1493" xr:uid="{09A898D6-A032-41C5-A86B-B22A4E6FA38A}"/>
    <hyperlink ref="J1497" r:id="rId1494" xr:uid="{83B75FD0-CEEF-4FAE-8F56-AA4181F8D37C}"/>
    <hyperlink ref="J1498" r:id="rId1495" xr:uid="{0E879219-43FC-4433-8E08-CB82422885BD}"/>
    <hyperlink ref="J1499" r:id="rId1496" xr:uid="{829CFC16-17E3-4047-AF7D-D0A4C23E1E7D}"/>
    <hyperlink ref="J1500" r:id="rId1497" xr:uid="{6BBE228C-BCDA-426A-A382-713442071F04}"/>
    <hyperlink ref="J1501" r:id="rId1498" xr:uid="{7F46799E-EE0F-41DC-A660-7B23D5828D20}"/>
    <hyperlink ref="J1502" r:id="rId1499" xr:uid="{DB19A3C2-5CDC-41D6-8D1B-CF6EB308082D}"/>
    <hyperlink ref="J1503" r:id="rId1500" xr:uid="{3DCAEAE6-5BF9-47AF-887E-81A0788901B7}"/>
    <hyperlink ref="J1504" r:id="rId1501" xr:uid="{38F460C3-2F44-4BA9-8FFF-16B6B0A36CA4}"/>
    <hyperlink ref="J1505" r:id="rId1502" xr:uid="{D5EA84CE-C872-46BD-A99F-AC8961ABD6F3}"/>
    <hyperlink ref="J1506" r:id="rId1503" xr:uid="{72484D2D-5462-48BA-B9D2-7E7DC2A88023}"/>
    <hyperlink ref="J1507" r:id="rId1504" xr:uid="{8797B1F9-A173-4993-83A6-2C4361836CE4}"/>
    <hyperlink ref="J1508" r:id="rId1505" xr:uid="{F634D655-19A0-445A-AD48-C90CEEA98F67}"/>
    <hyperlink ref="J1509" r:id="rId1506" xr:uid="{67AAA44C-E9E4-40F1-8EFD-FD99A54FC591}"/>
    <hyperlink ref="J1510" r:id="rId1507" xr:uid="{05C88B97-57EF-44BF-B5A1-09D000EB31EF}"/>
    <hyperlink ref="J1511" r:id="rId1508" xr:uid="{BC557A7D-8F30-4E75-ADCC-AA566AE25A04}"/>
    <hyperlink ref="J1512" r:id="rId1509" xr:uid="{28111889-283C-4609-ABE3-6952D44C0B5F}"/>
    <hyperlink ref="J1513" r:id="rId1510" xr:uid="{9571518A-4629-449B-9316-26D9C12BF169}"/>
    <hyperlink ref="J1514" r:id="rId1511" xr:uid="{423DD2C5-16D7-46C7-974A-DADF33B1CF3B}"/>
    <hyperlink ref="J1515" r:id="rId1512" xr:uid="{4C51CCAF-89DB-4B88-BE35-F3FFB03B2559}"/>
    <hyperlink ref="J1516" r:id="rId1513" xr:uid="{D3A258C2-BE4A-47D6-BAE0-0460FD7F243A}"/>
    <hyperlink ref="J1517" r:id="rId1514" xr:uid="{4F1A31FA-D5A7-4B14-B78E-A285C5203F17}"/>
    <hyperlink ref="J1518" r:id="rId1515" xr:uid="{E0809EEE-601B-45BA-BAE0-DC3B1A933529}"/>
    <hyperlink ref="J1519" r:id="rId1516" xr:uid="{E06CCFDC-CED7-498D-9271-22AA4EABC70C}"/>
    <hyperlink ref="J1520" r:id="rId1517" xr:uid="{44C19613-CE60-4C2B-B031-5E176A00D50F}"/>
    <hyperlink ref="J1521" r:id="rId1518" xr:uid="{67A62ECB-315A-4C01-B022-788F90ED8078}"/>
    <hyperlink ref="J1522" r:id="rId1519" xr:uid="{41436BF4-DA5B-4CD0-9B12-98E06ECFCC77}"/>
    <hyperlink ref="J1523" r:id="rId1520" xr:uid="{B6FA3BE5-33D4-438A-832A-975898EFC86A}"/>
    <hyperlink ref="J1524" r:id="rId1521" xr:uid="{E4AB3C31-70BA-48E3-8246-C509951B8EDE}"/>
    <hyperlink ref="J1525" r:id="rId1522" xr:uid="{72A3165A-DE67-458E-8E6B-80FF55E94ED1}"/>
    <hyperlink ref="J1526" r:id="rId1523" xr:uid="{86CB4408-8364-4A78-BAA2-89919E149B48}"/>
    <hyperlink ref="J1527" r:id="rId1524" xr:uid="{189986AD-50D9-4F06-8E31-7AA8342C72E5}"/>
    <hyperlink ref="J1528" r:id="rId1525" xr:uid="{5CD910AC-722C-426A-8454-5C86C2F5396E}"/>
    <hyperlink ref="J1529" r:id="rId1526" xr:uid="{D35F59A4-C328-46D6-9E13-0FD18CA49884}"/>
    <hyperlink ref="J1530" r:id="rId1527" xr:uid="{799EB9CB-1FCC-461D-B1F8-5F76EF708F5B}"/>
    <hyperlink ref="J1531" r:id="rId1528" xr:uid="{187097AF-0A3A-4DB1-9CEC-B6C03DDEF164}"/>
    <hyperlink ref="J1532" r:id="rId1529" xr:uid="{F61DE78A-4F28-4843-BAAE-55D89415D27A}"/>
    <hyperlink ref="J1533" r:id="rId1530" xr:uid="{806353AE-2CCD-48A5-969E-CB29E7E5688A}"/>
    <hyperlink ref="J1534" r:id="rId1531" xr:uid="{F267D823-8F52-4C41-954D-947AF256E330}"/>
    <hyperlink ref="J1535" r:id="rId1532" xr:uid="{308EE2DF-63A6-4D1D-AC92-3DA217A3B60D}"/>
    <hyperlink ref="J1536" r:id="rId1533" xr:uid="{A3B213D5-B630-4E1B-9BAF-F31D6D8D5367}"/>
    <hyperlink ref="J1537" r:id="rId1534" xr:uid="{F2F6F1C9-E181-43FE-9586-8AA64DDA803E}"/>
    <hyperlink ref="J1538" r:id="rId1535" xr:uid="{A1E21EB7-CF57-431A-B753-D927C981C44C}"/>
    <hyperlink ref="J1539" r:id="rId1536" xr:uid="{2F3F90F0-1055-480B-B9C3-A93ACB56B460}"/>
    <hyperlink ref="J1540" r:id="rId1537" xr:uid="{43B98BA2-7A4F-4D33-9FD0-52E0F921D082}"/>
    <hyperlink ref="J1541" r:id="rId1538" xr:uid="{8FE63B3D-9073-4EDE-B51B-DE01443FE5C2}"/>
    <hyperlink ref="J1542" r:id="rId1539" xr:uid="{8925245A-9940-4C56-B093-2051FD8FCE86}"/>
    <hyperlink ref="J1543" r:id="rId1540" xr:uid="{356D9470-7EAB-4430-920E-A5CFA82BA806}"/>
    <hyperlink ref="J1544" r:id="rId1541" xr:uid="{D848F67B-73A2-4F9F-BE8E-9B76BE189534}"/>
    <hyperlink ref="J1545" r:id="rId1542" xr:uid="{C867F1D5-5AAD-44F8-83A6-E426B134526A}"/>
    <hyperlink ref="J1546" r:id="rId1543" xr:uid="{E88627F1-300C-464A-8A0A-C87D85D66761}"/>
    <hyperlink ref="J1547" r:id="rId1544" xr:uid="{A9D64345-505A-4945-BA7A-76247F0CB127}"/>
    <hyperlink ref="J1548" r:id="rId1545" xr:uid="{4C85F957-87AD-4AF0-9563-0772E5008276}"/>
    <hyperlink ref="J1549" r:id="rId1546" xr:uid="{39D07791-EADB-4DAD-8BB8-A1730E84C2C7}"/>
    <hyperlink ref="J1550" r:id="rId1547" xr:uid="{0E817282-16A0-4A11-A644-AB39A079200D}"/>
    <hyperlink ref="J1551" r:id="rId1548" xr:uid="{401A3E6D-AF07-42B8-A133-42A771CF6CE4}"/>
    <hyperlink ref="J1552" r:id="rId1549" xr:uid="{6446F627-E808-48E1-9CF5-20A17483C2C3}"/>
    <hyperlink ref="J1553" r:id="rId1550" xr:uid="{CCBB690A-BEF2-4579-B017-F033C8292A5D}"/>
    <hyperlink ref="J1554" r:id="rId1551" xr:uid="{B9F88054-6F1A-4B3D-9C31-C26A557579DD}"/>
    <hyperlink ref="J1555" r:id="rId1552" xr:uid="{088A9095-16B2-4E79-B718-BA8A24E813EA}"/>
    <hyperlink ref="J1556" r:id="rId1553" xr:uid="{611F5FEE-FE69-45C6-BD7F-C847AAB18E65}"/>
    <hyperlink ref="J1557" r:id="rId1554" xr:uid="{49F0F123-A077-4858-A6CC-123386DDA3BF}"/>
    <hyperlink ref="J1558" r:id="rId1555" xr:uid="{43E1248E-CE81-4B98-B0DB-3441B7272360}"/>
    <hyperlink ref="J1559" r:id="rId1556" xr:uid="{CA1D7D37-0FAE-4270-9FAC-ABB638B44ED9}"/>
    <hyperlink ref="J1560" r:id="rId1557" xr:uid="{02984F72-C337-4A0E-B323-E46810E52457}"/>
    <hyperlink ref="J1561" r:id="rId1558" xr:uid="{4971FC8F-DC4F-4B6A-9006-EA6A8EF660D5}"/>
    <hyperlink ref="J1562" r:id="rId1559" xr:uid="{35FD76BE-7E2F-4032-BA9D-CA1FA9B5F68B}"/>
    <hyperlink ref="J1563" r:id="rId1560" xr:uid="{83AC06D9-9572-4F14-B392-02F1F6D372B7}"/>
    <hyperlink ref="J1564" r:id="rId1561" xr:uid="{B2991464-1AAB-4412-B341-EAB003601C45}"/>
    <hyperlink ref="J1565" r:id="rId1562" xr:uid="{AB25FC5E-D047-47E5-A14D-A04C8BFE6778}"/>
    <hyperlink ref="J1566" r:id="rId1563" xr:uid="{2DF17FC0-C339-4C05-8455-D107CD4B3C46}"/>
    <hyperlink ref="J1567" r:id="rId1564" xr:uid="{ED339B3C-1548-451E-AC5E-F7FA3DE5F868}"/>
    <hyperlink ref="J1568" r:id="rId1565" xr:uid="{8422A3C7-B358-427D-AA3E-28454F33793D}"/>
    <hyperlink ref="J1569" r:id="rId1566" xr:uid="{9BB98648-CE6D-41A1-9D5C-7F5D307E3426}"/>
    <hyperlink ref="J1570" r:id="rId1567" xr:uid="{215E14D1-A0B7-496C-9D89-993454932640}"/>
    <hyperlink ref="J1571" r:id="rId1568" xr:uid="{C384A86F-B4CE-4550-868A-D50E9F264397}"/>
    <hyperlink ref="J1572" r:id="rId1569" xr:uid="{699D8799-EED1-4AA6-B0DA-877D264C081A}"/>
    <hyperlink ref="J1573" r:id="rId1570" xr:uid="{3A6B485F-912D-450E-BDC2-3E9962E3633C}"/>
    <hyperlink ref="J1574" r:id="rId1571" xr:uid="{E29222F6-BC24-42BD-BC52-AF93AD779AF6}"/>
    <hyperlink ref="J1575" r:id="rId1572" xr:uid="{8B05A02E-1783-439E-BA04-0BBC30DC8F8A}"/>
    <hyperlink ref="J1576" r:id="rId1573" xr:uid="{15F59A46-8CDC-425C-9E4A-D87D637FF49B}"/>
    <hyperlink ref="J1577" r:id="rId1574" xr:uid="{95D6B6C7-1997-41B4-98F3-84876C529354}"/>
    <hyperlink ref="J1578" r:id="rId1575" xr:uid="{09EE4920-6A13-4E21-9480-7692E693D18D}"/>
    <hyperlink ref="J1579" r:id="rId1576" xr:uid="{FB0A14CD-438E-45D6-AE6A-E28E1B1F7FB8}"/>
    <hyperlink ref="J1580" r:id="rId1577" xr:uid="{E89F76F8-1542-4173-8F8F-EF3308A17C26}"/>
    <hyperlink ref="J1581" r:id="rId1578" xr:uid="{D2A89B0D-6149-4198-A2E4-9E3AAFCACC5F}"/>
    <hyperlink ref="J1582" r:id="rId1579" xr:uid="{C32F5D4A-0532-43DD-8654-7824206DE9EB}"/>
    <hyperlink ref="J1583" r:id="rId1580" xr:uid="{6F82F738-7326-436F-A35F-67D28E455AA2}"/>
    <hyperlink ref="J1584" r:id="rId1581" xr:uid="{F345A76B-1C78-44BC-8FEB-7526EE97C23D}"/>
    <hyperlink ref="J1585" r:id="rId1582" xr:uid="{F01A8B59-F4C5-4FB5-AC4D-6857C3F82919}"/>
    <hyperlink ref="J1586" r:id="rId1583" xr:uid="{F6896833-062B-4A83-A581-5268A4A801BF}"/>
    <hyperlink ref="J1587" r:id="rId1584" xr:uid="{9B8390A4-EF0F-471B-B0E3-00F562A0743A}"/>
    <hyperlink ref="J1588" r:id="rId1585" xr:uid="{260C9D27-74A0-485F-BA28-A8679BF0C949}"/>
    <hyperlink ref="J1589" r:id="rId1586" xr:uid="{3B5F56BC-44E8-4419-9DDE-8F720F04917A}"/>
    <hyperlink ref="J1590" r:id="rId1587" xr:uid="{26A6526D-5727-4E66-AD94-3CFD2C59A6B1}"/>
    <hyperlink ref="J1591" r:id="rId1588" xr:uid="{2BB2025E-09D4-46BC-9DB6-6D21832F92F0}"/>
    <hyperlink ref="J1592" r:id="rId1589" xr:uid="{8A5930C0-DBF5-456C-BD88-49FAFA80E204}"/>
    <hyperlink ref="J1593" r:id="rId1590" xr:uid="{81139328-4AD1-4CF4-AF29-FFDC9175A682}"/>
    <hyperlink ref="J1594" r:id="rId1591" xr:uid="{28693D0D-64DD-4C26-A396-324F68F9DF90}"/>
    <hyperlink ref="J1595" r:id="rId1592" xr:uid="{BFE11E25-8993-4309-B2B6-AB269E14A938}"/>
    <hyperlink ref="J1596" r:id="rId1593" xr:uid="{888EFFBE-1D90-4445-8E15-3CBFB37A9BA6}"/>
    <hyperlink ref="J1597" r:id="rId1594" xr:uid="{FA9CD97D-899D-40B8-A55F-93CB523EC9BA}"/>
    <hyperlink ref="J1598" r:id="rId1595" xr:uid="{D4BAF570-79E7-4FD6-845C-050934374712}"/>
    <hyperlink ref="J1599" r:id="rId1596" xr:uid="{72F2E5F5-F0B3-4D83-8E45-F920A61B5951}"/>
    <hyperlink ref="J1600" r:id="rId1597" xr:uid="{04D73022-FF52-4C06-A6DA-BBE29E39EB6F}"/>
    <hyperlink ref="J1601" r:id="rId1598" xr:uid="{07716B0D-DCED-49D7-A35C-A1A52FB41C0B}"/>
    <hyperlink ref="J1602" r:id="rId1599" xr:uid="{DF9C1512-5352-4EC8-BE20-AA0C88660BFF}"/>
    <hyperlink ref="J1603" r:id="rId1600" xr:uid="{C6A93A60-30AA-4FAB-92DC-1CC851861AC0}"/>
    <hyperlink ref="J1604" r:id="rId1601" xr:uid="{2447ED57-EFCB-4B36-8C44-9B505A928A37}"/>
    <hyperlink ref="J1605" r:id="rId1602" xr:uid="{48B85DDE-97CF-4011-B25A-5072117F6D8D}"/>
    <hyperlink ref="J1606" r:id="rId1603" xr:uid="{901BBE18-696B-4C90-9A2D-105CC32E6220}"/>
    <hyperlink ref="J1607" r:id="rId1604" xr:uid="{2C1DAE3D-C9AB-4F2B-AF8F-35D397719AA2}"/>
    <hyperlink ref="J1608" r:id="rId1605" xr:uid="{534CFACB-F3EE-4F8E-B9F5-5ADDAA99A796}"/>
    <hyperlink ref="J1609" r:id="rId1606" xr:uid="{7CCAC428-D855-4F80-A30E-7D227971C331}"/>
    <hyperlink ref="J1610" r:id="rId1607" xr:uid="{73271240-C89D-4E49-AB90-F4AAB778E41D}"/>
    <hyperlink ref="J1611" r:id="rId1608" xr:uid="{0F0E7E62-74E6-4C61-A0C5-48F2D9932B03}"/>
    <hyperlink ref="J1612" r:id="rId1609" xr:uid="{3E3303E5-8B28-4548-8D34-7ECEE0996C55}"/>
    <hyperlink ref="J1613" r:id="rId1610" xr:uid="{D34549A5-A53A-4029-AA77-80779738304D}"/>
    <hyperlink ref="J1614" r:id="rId1611" xr:uid="{4AE1A51F-BDCD-4C5D-A04C-7E546463DF61}"/>
    <hyperlink ref="J1615" r:id="rId1612" xr:uid="{38C2A702-3EE9-451D-9427-FDED83F36A19}"/>
    <hyperlink ref="J1616" r:id="rId1613" xr:uid="{F1EB462A-D21D-40B6-8786-1281D9C53262}"/>
    <hyperlink ref="J1617" r:id="rId1614" xr:uid="{1DE7E97A-1D62-4FE6-9136-B74DB406D1F7}"/>
    <hyperlink ref="J1618" r:id="rId1615" xr:uid="{2234E03F-FAB3-467D-81F2-482153713E3B}"/>
    <hyperlink ref="J1619" r:id="rId1616" xr:uid="{3C05A95E-E5B0-4182-BBFF-C10A902A591F}"/>
    <hyperlink ref="J1620" r:id="rId1617" xr:uid="{1EF9557A-801A-4B2F-BE8F-8461FE8B7C46}"/>
    <hyperlink ref="J1621" r:id="rId1618" xr:uid="{21CB90D0-8A53-4B99-A0D1-35F29E8F120B}"/>
    <hyperlink ref="J1622" r:id="rId1619" xr:uid="{3D4EDA7F-5211-4916-B97A-546BB3F6A311}"/>
    <hyperlink ref="J1623" r:id="rId1620" xr:uid="{EF0927D1-3BB1-43B5-A3C4-EA020E246F1B}"/>
    <hyperlink ref="J1624" r:id="rId1621" xr:uid="{4DF0EF68-2F96-47BD-BBDD-A2D54C642B04}"/>
    <hyperlink ref="J1625" r:id="rId1622" xr:uid="{B1E82C2F-4AFC-4889-B088-AF0FDA9CE5EB}"/>
    <hyperlink ref="J1626" r:id="rId1623" xr:uid="{E359E2A7-7825-4076-9C51-2C531D2D55F3}"/>
    <hyperlink ref="J1627" r:id="rId1624" xr:uid="{7672C25C-C035-41EA-ABA7-6EF02EA65930}"/>
    <hyperlink ref="J1628" r:id="rId1625" xr:uid="{7AED73DC-3382-4094-A03E-F485A8D96083}"/>
    <hyperlink ref="J1629" r:id="rId1626" xr:uid="{6D45E53C-F055-46C1-97C3-6718AF8F6313}"/>
    <hyperlink ref="J1630" r:id="rId1627" xr:uid="{C7FF2121-51BF-4A0A-A408-8DEACC6AE08B}"/>
    <hyperlink ref="J1631" r:id="rId1628" xr:uid="{42134A46-6338-4DB1-B0C3-D54A3A440F32}"/>
    <hyperlink ref="J1632" r:id="rId1629" xr:uid="{7364A6FA-31E8-43E3-B73D-0CBA64F0845A}"/>
    <hyperlink ref="J1633" r:id="rId1630" xr:uid="{62749E21-031E-4785-B9C5-3739A9B1E00E}"/>
    <hyperlink ref="J1634" r:id="rId1631" xr:uid="{DBE86673-DDA9-4516-A1E7-AF90CAD2A8C7}"/>
    <hyperlink ref="J1635" r:id="rId1632" xr:uid="{76E7826F-070A-48C7-8067-6A2B022ACEFB}"/>
    <hyperlink ref="J1636" r:id="rId1633" xr:uid="{34D9243E-606E-45FD-AE35-2B6D024ED57C}"/>
    <hyperlink ref="J1637" r:id="rId1634" xr:uid="{EE9DCE19-60D4-48CC-AF16-F0595D815211}"/>
    <hyperlink ref="J1638" r:id="rId1635" xr:uid="{B142FC1A-9A18-4423-A626-FCEF701990A9}"/>
    <hyperlink ref="J1639" r:id="rId1636" xr:uid="{676F7B52-00D1-4FED-A850-2E84DF9659AA}"/>
    <hyperlink ref="J1640" r:id="rId1637" xr:uid="{1B3482D7-FA73-422F-B5B8-D395733C9B24}"/>
    <hyperlink ref="J1641" r:id="rId1638" xr:uid="{85096334-4D17-4A47-A85E-F366FC99F590}"/>
    <hyperlink ref="J1642" r:id="rId1639" xr:uid="{13C5E152-033D-44F2-9356-B7DA5C3F1457}"/>
    <hyperlink ref="J1643" r:id="rId1640" xr:uid="{B5186869-F1B5-451C-8CAB-04BE01D5669C}"/>
    <hyperlink ref="J1644" r:id="rId1641" xr:uid="{3F5D7D52-10ED-475F-A3FB-9CEE4EA0D993}"/>
    <hyperlink ref="J1645" r:id="rId1642" xr:uid="{3A68217E-51BD-437A-8F6A-67D5FB2C42C1}"/>
    <hyperlink ref="J1646" r:id="rId1643" xr:uid="{55BC9147-E0C7-4A80-8935-4A12FD98B5B8}"/>
    <hyperlink ref="J1647" r:id="rId1644" xr:uid="{5F3C5E3E-7333-4783-98A7-C71B8F393059}"/>
    <hyperlink ref="J1648" r:id="rId1645" xr:uid="{CCC7B48D-9960-4E28-B5D5-10ADAE6520D1}"/>
    <hyperlink ref="J1649" r:id="rId1646" xr:uid="{9BABF753-9117-4CD8-A8EE-1629DD181DE6}"/>
    <hyperlink ref="J1650" r:id="rId1647" xr:uid="{9D845C74-DB7C-463D-B052-8484D265DC7D}"/>
    <hyperlink ref="J1651" r:id="rId1648" xr:uid="{F2331D6E-4F2A-4A1F-BEC4-B97FBC7610E5}"/>
    <hyperlink ref="J1652" r:id="rId1649" xr:uid="{1F97BE85-C839-4002-8E53-B6F1FCAD11BE}"/>
    <hyperlink ref="J1653" r:id="rId1650" xr:uid="{3A524F72-7377-43EF-A1BE-17EB1446C0CA}"/>
    <hyperlink ref="J1654" r:id="rId1651" xr:uid="{CA270766-5545-4CA8-BEEF-B713FEA6762E}"/>
    <hyperlink ref="J1655" r:id="rId1652" xr:uid="{B29A7CB9-494A-48C6-89CC-705A2D9FEFB7}"/>
    <hyperlink ref="J1656" r:id="rId1653" xr:uid="{823B2A3F-0B11-469D-BEDD-3A36B925F8F2}"/>
    <hyperlink ref="J1657" r:id="rId1654" xr:uid="{84522D9F-E74A-42EC-BA8D-1C9D2598DAC0}"/>
    <hyperlink ref="J1658" r:id="rId1655" xr:uid="{0571ABBE-9B83-45D0-AC8F-7D6D19CDDD98}"/>
    <hyperlink ref="J1659" r:id="rId1656" xr:uid="{1040759A-2689-4B9D-B18F-15A9C96C385D}"/>
    <hyperlink ref="J1660" r:id="rId1657" xr:uid="{D69678B0-8E22-4734-BD80-0F7799E6EAD6}"/>
    <hyperlink ref="J1661" r:id="rId1658" xr:uid="{E1101C8A-3B3D-4904-9B94-6231DA6A78C3}"/>
    <hyperlink ref="J1662" r:id="rId1659" xr:uid="{190A4570-E3D3-4011-8698-CFD460F904EB}"/>
    <hyperlink ref="J1663" r:id="rId1660" xr:uid="{EA8C340E-767D-4B73-A635-0EDE421CFB5B}"/>
    <hyperlink ref="J1664" r:id="rId1661" xr:uid="{86962900-1AF9-425F-B0AC-643D4E53060A}"/>
    <hyperlink ref="J1665" r:id="rId1662" xr:uid="{176E9D11-61CB-48CF-9131-44B7BB77E5B6}"/>
    <hyperlink ref="J1666" r:id="rId1663" xr:uid="{C778509C-4679-4F26-B8D1-F5854D2D8C72}"/>
    <hyperlink ref="J1667" r:id="rId1664" xr:uid="{7CC0E2B0-0FE3-4516-BA17-D139F773A6EB}"/>
    <hyperlink ref="J1668" r:id="rId1665" xr:uid="{38185464-B334-49D1-944E-A7D86F65ADE7}"/>
    <hyperlink ref="J1669" r:id="rId1666" xr:uid="{F47114AF-209D-422C-8496-8E3CC7F93647}"/>
    <hyperlink ref="J1670" r:id="rId1667" xr:uid="{107B33CC-B3C8-42D7-BD68-8171CEAE5C44}"/>
    <hyperlink ref="J1671" r:id="rId1668" xr:uid="{B4A722EE-8789-400D-ADE4-B1749A4E27CA}"/>
    <hyperlink ref="J1672" r:id="rId1669" xr:uid="{EC02C078-2498-439A-9E99-8C18951E0AEF}"/>
    <hyperlink ref="J1673" r:id="rId1670" xr:uid="{3815FFD3-748A-4023-9AFF-2E2C0662CB16}"/>
    <hyperlink ref="J1674" r:id="rId1671" xr:uid="{A443948E-CC48-4A56-9306-767B49580595}"/>
    <hyperlink ref="J1675" r:id="rId1672" xr:uid="{4B58BE76-828C-41CE-BC4A-46B0A99919D4}"/>
    <hyperlink ref="J1676" r:id="rId1673" xr:uid="{15ADE430-E201-4121-9570-4F927AB9AF9D}"/>
    <hyperlink ref="J1677" r:id="rId1674" xr:uid="{CC844055-37E5-44E6-B438-E1AC17E41569}"/>
    <hyperlink ref="J1678" r:id="rId1675" xr:uid="{4531591B-EB66-4304-A9BF-4190552A1EA8}"/>
    <hyperlink ref="J1679" r:id="rId1676" xr:uid="{64648458-5ECA-4580-BA60-1F37782B17C4}"/>
    <hyperlink ref="J1680" r:id="rId1677" xr:uid="{C8C9E4A6-16D2-4C45-A9F2-F1B303051596}"/>
    <hyperlink ref="J1681" r:id="rId1678" xr:uid="{B8B28573-DD02-4E36-9E5B-D22EBB773494}"/>
    <hyperlink ref="J1682" r:id="rId1679" xr:uid="{EB29C9DE-4111-439A-A106-639A6FCA3E49}"/>
    <hyperlink ref="J1683" r:id="rId1680" xr:uid="{8F3C0F78-D511-4BD5-BC52-72FB5A5C1639}"/>
    <hyperlink ref="J1684" r:id="rId1681" xr:uid="{DBBD5595-3D4B-4C57-8BC4-18703E5AC9E0}"/>
    <hyperlink ref="J1685" r:id="rId1682" xr:uid="{331EE480-E5F2-4FB3-8B97-62C538A23CA5}"/>
    <hyperlink ref="J1686" r:id="rId1683" xr:uid="{A5CA6882-AF42-474E-8E5B-0AECABF4AFAA}"/>
    <hyperlink ref="J1687" r:id="rId1684" xr:uid="{04A558B4-220D-4C3A-9F13-2707CF8285A8}"/>
    <hyperlink ref="J1688" r:id="rId1685" xr:uid="{99F4751C-285C-44AA-937B-A33CA2A556DF}"/>
    <hyperlink ref="J1689" r:id="rId1686" xr:uid="{6EFFA8E1-4D1D-4985-99A6-13DF4D0DD519}"/>
    <hyperlink ref="J1690" r:id="rId1687" xr:uid="{47D3CE56-7E14-4A11-9640-690AF4729A63}"/>
    <hyperlink ref="J1691" r:id="rId1688" xr:uid="{D2CE15FA-89DB-4256-B148-4FA4D3F4C229}"/>
    <hyperlink ref="J1692" r:id="rId1689" xr:uid="{C7B9F2C9-89E4-48CF-A547-8CA23E4C6454}"/>
    <hyperlink ref="J1693" r:id="rId1690" xr:uid="{9F3D5660-5B4E-4993-983C-AC3DC83AF46A}"/>
    <hyperlink ref="J1694" r:id="rId1691" xr:uid="{DF4C2E96-EA12-47A3-96F4-1C02452547AD}"/>
    <hyperlink ref="J1695" r:id="rId1692" xr:uid="{48920E22-06EB-475C-951D-416889D9A11D}"/>
    <hyperlink ref="J1696" r:id="rId1693" xr:uid="{7817CA66-2814-427A-953E-DEDCE97B4106}"/>
    <hyperlink ref="J1697" r:id="rId1694" xr:uid="{13BA8A0B-A3FB-4C9A-983D-AE4D666A2874}"/>
    <hyperlink ref="J1698" r:id="rId1695" xr:uid="{F08D05D7-12CE-432A-9E51-7B627DDFFB77}"/>
    <hyperlink ref="J1699" r:id="rId1696" xr:uid="{B38982BE-11EC-46FF-A665-BEE17BE8AB6C}"/>
    <hyperlink ref="J1700" r:id="rId1697" xr:uid="{3CC0E46A-D158-4FB7-9ECB-E7C832CDD9F6}"/>
    <hyperlink ref="J1701" r:id="rId1698" xr:uid="{13E8B079-362A-4B1B-801B-387C33432A9D}"/>
    <hyperlink ref="J1702" r:id="rId1699" xr:uid="{4B497299-4450-4631-920E-18F772B94A7F}"/>
    <hyperlink ref="J1703" r:id="rId1700" xr:uid="{BA352C66-4E28-4BF3-924A-3A63DA463B92}"/>
    <hyperlink ref="J1704" r:id="rId1701" xr:uid="{E7835384-49D3-4A98-AB93-239E17ACB34B}"/>
    <hyperlink ref="J1705" r:id="rId1702" xr:uid="{59A52D33-40E6-4220-9C1C-ABDC1ACD4E36}"/>
    <hyperlink ref="J1706" r:id="rId1703" xr:uid="{A5B61C6D-1A3F-41E9-906A-2002AA45C983}"/>
    <hyperlink ref="J1707" r:id="rId1704" xr:uid="{BA068DD9-BD8E-439B-9845-CF473FA58DDD}"/>
    <hyperlink ref="J1708" r:id="rId1705" xr:uid="{DBA5324E-DDDE-4144-B749-2AB7267E2524}"/>
    <hyperlink ref="J1709" r:id="rId1706" xr:uid="{B5053DE3-FC1D-46CB-9625-C2971D04A5C6}"/>
    <hyperlink ref="J1710" r:id="rId1707" xr:uid="{F07E85C5-BAB9-4452-B62D-A4584983CCC1}"/>
    <hyperlink ref="J1711" r:id="rId1708" xr:uid="{0A680EF1-7BDF-4CC9-A773-CF70B48D88C8}"/>
    <hyperlink ref="J1712" r:id="rId1709" xr:uid="{0262C743-9F9F-41DF-A474-7DC3626D4594}"/>
    <hyperlink ref="J1713" r:id="rId1710" xr:uid="{FA8886C8-7F6E-4785-BBDF-7AF73863FDE8}"/>
    <hyperlink ref="J1714" r:id="rId1711" xr:uid="{B34B90F6-87C1-4EE2-9615-104E3BF12EBD}"/>
    <hyperlink ref="J1715" r:id="rId1712" xr:uid="{A9F6A1D4-DF9E-484A-92B5-E9632A77E6D5}"/>
    <hyperlink ref="J1716" r:id="rId1713" xr:uid="{B8A35D12-039A-408E-8B68-5223553A2802}"/>
    <hyperlink ref="J1717" r:id="rId1714" xr:uid="{734C1CE3-5409-49C5-866E-72A6F78F1299}"/>
    <hyperlink ref="J1718" r:id="rId1715" xr:uid="{785C4988-AE4A-4A48-98DF-B1918A6D9F32}"/>
    <hyperlink ref="J1719" r:id="rId1716" xr:uid="{0F21274A-419F-4628-AEE3-303FB19E773E}"/>
    <hyperlink ref="J1720" r:id="rId1717" xr:uid="{854606EB-1F23-4EDE-ABA8-6591698F1E99}"/>
    <hyperlink ref="J1721" r:id="rId1718" xr:uid="{489F3801-C1F4-4C6D-82FA-3D9BDE24DAC1}"/>
    <hyperlink ref="J1722" r:id="rId1719" xr:uid="{46B70504-6A11-4152-B7DB-693DCC2ED5B9}"/>
    <hyperlink ref="J1723" r:id="rId1720" xr:uid="{7A1CDF29-6CAD-4F4E-9DEB-389030437588}"/>
    <hyperlink ref="J1724" r:id="rId1721" xr:uid="{CE343126-000F-4CA9-ADE5-BD6E42D7067B}"/>
    <hyperlink ref="J1725" r:id="rId1722" xr:uid="{EF43A9FF-B7C1-4901-A5C7-1ED612EB43BE}"/>
    <hyperlink ref="J1726" r:id="rId1723" xr:uid="{02FD4351-DFF2-413B-BC16-1174CF3FB946}"/>
    <hyperlink ref="J1727" r:id="rId1724" xr:uid="{5ABA20D9-9FAD-477E-A142-7CAFD9C9D940}"/>
    <hyperlink ref="J1728" r:id="rId1725" xr:uid="{91A23C0A-DF23-4181-ACAF-982F7AAB099A}"/>
    <hyperlink ref="J1729" r:id="rId1726" xr:uid="{EAB69E8F-21B1-4F1E-803A-794B44712F01}"/>
    <hyperlink ref="J1730" r:id="rId1727" xr:uid="{00D8D25B-20F8-4DA5-A9DB-32514764D2D4}"/>
    <hyperlink ref="J1731" r:id="rId1728" xr:uid="{E57CC0AE-65AD-4ED5-B26D-5674230109B8}"/>
    <hyperlink ref="J1732" r:id="rId1729" xr:uid="{519F6A65-71A8-4E3C-B6D4-FC25972DA57B}"/>
    <hyperlink ref="J1733" r:id="rId1730" xr:uid="{8F50FBF0-DEDD-4373-AD78-05244153550C}"/>
    <hyperlink ref="J1734" r:id="rId1731" xr:uid="{1D018FA6-1DA0-426D-8CA1-AE0A02DE2FA4}"/>
    <hyperlink ref="J1735" r:id="rId1732" xr:uid="{E8A7DC44-E5DD-4201-85F5-4E2AA4B13045}"/>
    <hyperlink ref="J1736" r:id="rId1733" xr:uid="{9736276F-5EBC-4346-A346-986EB903F6D4}"/>
    <hyperlink ref="J1737" r:id="rId1734" xr:uid="{717B7C46-7D58-4A18-BC21-4CD981850EA5}"/>
    <hyperlink ref="J1738" r:id="rId1735" xr:uid="{A48991A1-38C6-4C88-A392-8434CBC9B485}"/>
    <hyperlink ref="J1739" r:id="rId1736" xr:uid="{A904C901-923D-4051-AA91-CB9E450FCD46}"/>
    <hyperlink ref="J1740" r:id="rId1737" xr:uid="{CAB2609B-8619-4524-9A2C-9CB6C9BAA086}"/>
    <hyperlink ref="J1741" r:id="rId1738" xr:uid="{DD606416-E1BB-4528-A7AC-B0A4D631E9B5}"/>
    <hyperlink ref="J1742" r:id="rId1739" xr:uid="{E8D552AF-8F9F-4437-8742-5F56C1AF70B9}"/>
    <hyperlink ref="J1743" r:id="rId1740" xr:uid="{7EEDF02B-9662-4AEB-9157-5E0FD793A45F}"/>
    <hyperlink ref="J1744" r:id="rId1741" xr:uid="{FB876235-AFDE-4331-A621-D62ED6964AB2}"/>
    <hyperlink ref="J1745" r:id="rId1742" xr:uid="{8AC5709B-4E12-446A-9F36-B10479044F4C}"/>
    <hyperlink ref="J1746" r:id="rId1743" xr:uid="{B563029D-5B05-4A6B-B16C-97C20F5DCFBD}"/>
    <hyperlink ref="J1747" r:id="rId1744" xr:uid="{E9329E44-354B-46F1-81B9-1B3BE7593942}"/>
    <hyperlink ref="J1748" r:id="rId1745" xr:uid="{009FABAD-FF4A-4EBF-944A-9F7C12842416}"/>
    <hyperlink ref="J1749" r:id="rId1746" xr:uid="{E578B177-F642-40E2-ABA4-37011BACB176}"/>
    <hyperlink ref="J1750" r:id="rId1747" xr:uid="{77182601-4D9E-4E23-AEB9-4D20EDB88C5C}"/>
    <hyperlink ref="J1751" r:id="rId1748" xr:uid="{42D55E26-F588-4618-B942-BF4BFA3A5F8A}"/>
    <hyperlink ref="J1752" r:id="rId1749" xr:uid="{077612D7-AA0A-4C95-ABB3-65DAD0C26A5A}"/>
    <hyperlink ref="J1753" r:id="rId1750" xr:uid="{3EF16634-CF30-43A9-8986-EB4E1E399B25}"/>
    <hyperlink ref="J1754" r:id="rId1751" xr:uid="{44944106-139C-407F-94EE-A3F02F25E1EE}"/>
    <hyperlink ref="J1755" r:id="rId1752" xr:uid="{A64D45FA-8AE8-4985-A864-8C961B9E3971}"/>
    <hyperlink ref="J1756" r:id="rId1753" xr:uid="{30AF5483-3C5F-43E6-B629-4D9D880F4801}"/>
    <hyperlink ref="J1757" r:id="rId1754" xr:uid="{AFB6B083-47CF-423D-A1FB-91FA4D9FA40D}"/>
    <hyperlink ref="J1758" r:id="rId1755" xr:uid="{4D814359-C09A-4744-ACA2-3CE91672DA43}"/>
    <hyperlink ref="J1759" r:id="rId1756" xr:uid="{FF78961B-742F-488E-B469-688036476B6E}"/>
    <hyperlink ref="J1760" r:id="rId1757" xr:uid="{2CAADA0D-CFCA-4228-8B78-EB19E22F630C}"/>
    <hyperlink ref="J1761" r:id="rId1758" xr:uid="{8D87C7A6-D6C1-4A68-B6E0-9922566A8199}"/>
    <hyperlink ref="J1762" r:id="rId1759" xr:uid="{84411765-7BF6-4CF0-AC78-D7803712472B}"/>
    <hyperlink ref="J1763" r:id="rId1760" xr:uid="{4DCF8A49-290C-4DFC-800D-20D931AB256D}"/>
    <hyperlink ref="J1764" r:id="rId1761" xr:uid="{9D6FDB6D-C3DB-4159-B278-89E2883A819B}"/>
    <hyperlink ref="J1765" r:id="rId1762" xr:uid="{F77A90AC-7ECF-455B-A664-12FC2B830282}"/>
    <hyperlink ref="J1766" r:id="rId1763" xr:uid="{1B90B0C9-88F4-48AF-B1C6-2437BEF71B46}"/>
    <hyperlink ref="J1767" r:id="rId1764" xr:uid="{D354CFCE-6DEF-438A-AC03-1B033093954A}"/>
    <hyperlink ref="J1768" r:id="rId1765" xr:uid="{107B6E59-7BB8-4BD5-A0D2-01E6B60E8E46}"/>
    <hyperlink ref="J1769" r:id="rId1766" xr:uid="{B26F138F-5123-4A4E-8F73-EAF4B24FAFB7}"/>
    <hyperlink ref="J1770" r:id="rId1767" xr:uid="{FD2C36DF-726F-48C8-B20F-B55FE470B964}"/>
    <hyperlink ref="J1771" r:id="rId1768" xr:uid="{89C4C8D9-FD31-4093-931B-FC36A7E2C049}"/>
    <hyperlink ref="J1772" r:id="rId1769" xr:uid="{3BBEEB99-F5B6-4056-8058-C7C8FF78049F}"/>
    <hyperlink ref="J1773" r:id="rId1770" xr:uid="{9EAA77C0-A72A-46C8-AB25-5324DFFEE740}"/>
    <hyperlink ref="J1774" r:id="rId1771" xr:uid="{FC579140-377C-4243-929E-7A07436B4D96}"/>
    <hyperlink ref="J1775" r:id="rId1772" xr:uid="{792E87B4-C8C5-4868-9B5D-E7E641837E60}"/>
    <hyperlink ref="J1776" r:id="rId1773" xr:uid="{053C8C84-EA68-43C3-B8E4-BF1F5CE73B89}"/>
    <hyperlink ref="J1777" r:id="rId1774" xr:uid="{859EE52C-3D98-4032-A0E4-A07E9EAC808C}"/>
    <hyperlink ref="J1778" r:id="rId1775" xr:uid="{B0D47E35-61DF-4ACA-BE8C-2467F3C17CEE}"/>
    <hyperlink ref="J1779" r:id="rId1776" xr:uid="{0BB92201-7B4F-4DD8-906F-72DE95E0FBE3}"/>
    <hyperlink ref="J1780" r:id="rId1777" xr:uid="{7B94093F-1C05-43E0-8E0D-8F62712A4BC2}"/>
    <hyperlink ref="J1781" r:id="rId1778" xr:uid="{71CC2884-79E0-466B-AC3E-046C32EBCB0D}"/>
    <hyperlink ref="J1782" r:id="rId1779" xr:uid="{AF077707-E55A-4C60-9692-26C84F4A94DA}"/>
    <hyperlink ref="J1783" r:id="rId1780" xr:uid="{D873EB31-03FC-4ED9-BB05-FFA4493C358C}"/>
    <hyperlink ref="J1784" r:id="rId1781" xr:uid="{AEA76799-7659-412B-AB13-D6F1784DD646}"/>
    <hyperlink ref="J1785" r:id="rId1782" xr:uid="{A3AC4567-96F2-4F62-854E-8CFB99F02476}"/>
    <hyperlink ref="J1786" r:id="rId1783" xr:uid="{DA5F9B8E-DC0B-45DD-BF36-ACEE18D6505F}"/>
    <hyperlink ref="J1787" r:id="rId1784" xr:uid="{34297150-8FBD-4E0E-A9AA-CD680A43B49F}"/>
    <hyperlink ref="J1788" r:id="rId1785" xr:uid="{DBF77603-0394-419B-B173-BC2C4EC91646}"/>
    <hyperlink ref="J1789" r:id="rId1786" xr:uid="{02295942-5D31-4386-AAC1-864EA35B9251}"/>
    <hyperlink ref="J1790" r:id="rId1787" xr:uid="{37A6731B-2E09-4266-BE1E-D24C8B2324D4}"/>
    <hyperlink ref="J1791" r:id="rId1788" xr:uid="{A19F5E58-217C-4B30-A20C-4080E4C78FD1}"/>
    <hyperlink ref="J1792" r:id="rId1789" xr:uid="{059DEF74-DA5F-4779-9305-E9B6A35C48FD}"/>
    <hyperlink ref="J1793" r:id="rId1790" xr:uid="{EC933238-342E-4378-903C-7508D9BAAC09}"/>
    <hyperlink ref="J1794" r:id="rId1791" xr:uid="{E19B59D6-915E-433D-A4A2-3C372A041873}"/>
    <hyperlink ref="J1795" r:id="rId1792" xr:uid="{87F22125-9E9D-4904-80C8-185011BEA11A}"/>
    <hyperlink ref="J1796" r:id="rId1793" xr:uid="{8EB34520-ACA4-404A-A279-BA28ACC3BBC2}"/>
    <hyperlink ref="J1797" r:id="rId1794" xr:uid="{E7DF3A2F-9144-4107-8830-0D0264160543}"/>
    <hyperlink ref="J1798" r:id="rId1795" xr:uid="{7F972706-68EA-46FD-B8EE-81746B7B2480}"/>
    <hyperlink ref="J1799" r:id="rId1796" xr:uid="{B339A178-9213-4FC8-987F-2CBDC132F050}"/>
    <hyperlink ref="J1800" r:id="rId1797" xr:uid="{2F67244C-2D32-44B5-A2E7-B3E471552967}"/>
    <hyperlink ref="J1801" r:id="rId1798" xr:uid="{91C9481C-BFA0-429B-BB9E-6DB250FBC8B0}"/>
    <hyperlink ref="J1802" r:id="rId1799" xr:uid="{39BF3C07-A25D-4646-85D6-174754A5B5A0}"/>
    <hyperlink ref="J1803" r:id="rId1800" xr:uid="{AF419CE9-F0C4-420B-B79F-B52F20F9C896}"/>
    <hyperlink ref="J1804" r:id="rId1801" xr:uid="{09C2A71B-8203-442C-BC12-A51267C00EEC}"/>
    <hyperlink ref="J1805" r:id="rId1802" xr:uid="{4176EF68-8431-4337-B22A-7975734AB2A8}"/>
    <hyperlink ref="J1806" r:id="rId1803" xr:uid="{5645B957-CC2D-4F58-9703-FCA971E6DD7B}"/>
    <hyperlink ref="J1807" r:id="rId1804" xr:uid="{5E4A0498-8CE3-4B4E-B622-084EC0150A5E}"/>
    <hyperlink ref="J1808" r:id="rId1805" xr:uid="{6AEB9A51-4BCE-43E5-805E-C460F7588062}"/>
    <hyperlink ref="J1809" r:id="rId1806" xr:uid="{DE3992D3-DB59-459C-B0DD-E84DA433BA86}"/>
    <hyperlink ref="J1810" r:id="rId1807" xr:uid="{052CE34F-04FF-4886-AFF7-2871BFD0C850}"/>
    <hyperlink ref="J1811" r:id="rId1808" xr:uid="{90DEF672-B835-43DC-9ACD-D5C9A3F2CE28}"/>
    <hyperlink ref="J1812" r:id="rId1809" xr:uid="{6A109BC4-E252-456A-835F-AAB84BD2F046}"/>
    <hyperlink ref="J1813" r:id="rId1810" xr:uid="{C2D33C2E-F6F4-4C84-8640-C24F918C1F40}"/>
    <hyperlink ref="J1814" r:id="rId1811" xr:uid="{4F1C99C8-7905-4A20-80CB-9C6F9B204942}"/>
    <hyperlink ref="J1815" r:id="rId1812" xr:uid="{93935E5E-6527-4FBF-B6D7-BCD48C1217A3}"/>
    <hyperlink ref="J1816" r:id="rId1813" xr:uid="{64C1D8E1-B497-467C-8144-F25122BBA47E}"/>
    <hyperlink ref="J1817" r:id="rId1814" xr:uid="{E26061B2-7CA2-4103-82BF-2284AA8D4579}"/>
    <hyperlink ref="J1818" r:id="rId1815" xr:uid="{4A40FEC6-F130-43D2-8036-621BB7AE69F5}"/>
    <hyperlink ref="J1819" r:id="rId1816" xr:uid="{BEE558CF-0634-42DA-98CE-9D22DC7DA992}"/>
    <hyperlink ref="J1820" r:id="rId1817" xr:uid="{A1F08352-F599-4630-BBBF-EE5FC54AD4AA}"/>
    <hyperlink ref="J1821" r:id="rId1818" xr:uid="{DF484A58-C32B-43CB-8E28-19D85760B18A}"/>
    <hyperlink ref="J1822" r:id="rId1819" xr:uid="{D26F2B1D-413C-4428-94F4-05FB8195DDE3}"/>
    <hyperlink ref="J1823" r:id="rId1820" xr:uid="{80FCF361-47AB-4D45-B47D-FDACC1028F93}"/>
    <hyperlink ref="J1824" r:id="rId1821" xr:uid="{93F1E276-C5DC-431E-80E0-CB17BA57F568}"/>
    <hyperlink ref="J1825" r:id="rId1822" xr:uid="{1A81FAF4-B546-42C1-BAB8-DCFC0EDB6129}"/>
    <hyperlink ref="J1826" r:id="rId1823" xr:uid="{EF7A81A6-0728-4C4F-A0AB-D1352E3AC60E}"/>
    <hyperlink ref="J1827" r:id="rId1824" xr:uid="{E011A5F8-C031-4AA4-B8DF-7C093A2E1137}"/>
    <hyperlink ref="J1828" r:id="rId1825" xr:uid="{E0AA6B4A-A9A5-442D-85F4-35D544007EBC}"/>
    <hyperlink ref="J1829" r:id="rId1826" xr:uid="{2BF2A6FB-53B7-4535-801E-735DDAE824BD}"/>
    <hyperlink ref="J1830" r:id="rId1827" xr:uid="{15321ACB-2A79-4451-87E6-257F11E57255}"/>
    <hyperlink ref="J1831" r:id="rId1828" xr:uid="{BA3495FF-7ABD-403C-9FA0-2C612BAFAB1C}"/>
    <hyperlink ref="J1832" r:id="rId1829" xr:uid="{69F89BBB-AAFB-44A7-B197-165085D060CD}"/>
    <hyperlink ref="J1833" r:id="rId1830" xr:uid="{DA164A69-6516-4D86-8007-08CC6DB483DA}"/>
    <hyperlink ref="J1834" r:id="rId1831" xr:uid="{32F64246-017B-4A48-8EAB-AB39B7B8E721}"/>
    <hyperlink ref="J1835" r:id="rId1832" xr:uid="{7CD22139-4B01-4DC9-A516-CF868D061161}"/>
    <hyperlink ref="J1836" r:id="rId1833" xr:uid="{F67A0641-0948-417F-A9B0-4AD5FE00C013}"/>
    <hyperlink ref="J1837" r:id="rId1834" xr:uid="{5F171A10-77A4-4543-8F8D-983F1A1CDB21}"/>
    <hyperlink ref="J1838" r:id="rId1835" xr:uid="{CA2D56C1-F9FA-480A-A227-BC7136F65398}"/>
    <hyperlink ref="J1839" r:id="rId1836" xr:uid="{34DF4895-C4BC-46B6-85F5-CCAB299AFAF5}"/>
    <hyperlink ref="J1840" r:id="rId1837" xr:uid="{1603F52D-0B1C-42E9-A037-A35AFFC6AC1F}"/>
    <hyperlink ref="J1841" r:id="rId1838" xr:uid="{CFE9A04A-3A90-4B07-B20F-E3304B2172D4}"/>
    <hyperlink ref="J1842" r:id="rId1839" xr:uid="{D6096E2D-DA43-4964-B3A6-C9D44E58505E}"/>
    <hyperlink ref="J1843" r:id="rId1840" xr:uid="{ADA08D01-637B-47E8-9B6C-31309C74673A}"/>
    <hyperlink ref="J1844" r:id="rId1841" xr:uid="{47BD0E6A-7A2E-48B3-955C-DCB2A703AE80}"/>
    <hyperlink ref="J1845" r:id="rId1842" xr:uid="{7F36D01C-456C-45F7-BB47-868007BA9B73}"/>
    <hyperlink ref="J1846" r:id="rId1843" xr:uid="{3C695DAE-D94A-4FA9-8499-705285752ABE}"/>
    <hyperlink ref="J1847" r:id="rId1844" xr:uid="{4347B8A8-21EB-4A89-9296-931269ECC590}"/>
    <hyperlink ref="J1848" r:id="rId1845" xr:uid="{743C4E33-D7A6-473C-8B18-291A71C7BA27}"/>
    <hyperlink ref="J1849" r:id="rId1846" xr:uid="{4491FFE1-67FC-436B-894A-BF7634742922}"/>
    <hyperlink ref="J1850" r:id="rId1847" xr:uid="{3DEB6E00-C4DB-49A3-A3A4-7EBC1C78D455}"/>
    <hyperlink ref="J1851" r:id="rId1848" xr:uid="{8AE53875-B415-42A1-BE97-AE676D27B260}"/>
    <hyperlink ref="J1852" r:id="rId1849" xr:uid="{68DC21F2-02EF-40C9-A5D6-8E1FEB97149A}"/>
    <hyperlink ref="J1853" r:id="rId1850" xr:uid="{ADB1906D-5375-44FF-B0B8-4D21A90308C9}"/>
    <hyperlink ref="J1854" r:id="rId1851" xr:uid="{21C1F17A-14B8-471E-8849-AB1FD84D50A7}"/>
    <hyperlink ref="J1855" r:id="rId1852" xr:uid="{0E679A6B-9993-42C1-98AD-2BCA9431FE23}"/>
    <hyperlink ref="J1856" r:id="rId1853" xr:uid="{4F48662C-9A3D-48A5-B994-9CEA5213B979}"/>
    <hyperlink ref="J1857" r:id="rId1854" xr:uid="{A9B098E8-59A9-4FD9-A466-2CE4AD6CEC7B}"/>
    <hyperlink ref="J1858" r:id="rId1855" xr:uid="{63BE64B1-1602-4C3A-9BAB-7FA89438A4EE}"/>
    <hyperlink ref="J1859" r:id="rId1856" xr:uid="{667DBD97-2140-4298-B20B-8E6743D9A95F}"/>
    <hyperlink ref="J1860" r:id="rId1857" xr:uid="{E0C8B732-30D3-4103-9C76-6E4546282201}"/>
    <hyperlink ref="J1861" r:id="rId1858" xr:uid="{AAA4BBFD-FEDD-4865-9D24-A43667E7C6B2}"/>
    <hyperlink ref="J1862" r:id="rId1859" xr:uid="{D023AA3D-5454-40A5-81B2-BE218DBEDB64}"/>
    <hyperlink ref="J1863" r:id="rId1860" xr:uid="{C9F86C3F-D3B7-474D-9A29-2DC5F4014213}"/>
    <hyperlink ref="J1864" r:id="rId1861" xr:uid="{65B29B29-3842-473F-8758-EC671381208C}"/>
    <hyperlink ref="J1865" r:id="rId1862" xr:uid="{872D1290-ABE8-421F-9AA0-63D6FA397999}"/>
    <hyperlink ref="J1866" r:id="rId1863" xr:uid="{C89017C0-D235-4669-8C33-28B066F6C8FE}"/>
    <hyperlink ref="J1867" r:id="rId1864" xr:uid="{CFE8165C-C70A-4564-9A95-4B824248FB5D}"/>
    <hyperlink ref="J1868" r:id="rId1865" xr:uid="{1C65816A-4EF2-4FCA-8053-971C4BA25C31}"/>
    <hyperlink ref="J1869" r:id="rId1866" xr:uid="{2053C805-E02D-43E7-9A40-C98928EA205C}"/>
    <hyperlink ref="J1870" r:id="rId1867" xr:uid="{10FD8E9D-C011-4E55-B7D5-DD6AE03AED89}"/>
    <hyperlink ref="J1871" r:id="rId1868" xr:uid="{B3B5A3E1-E3BD-489E-A442-E933D1236CCC}"/>
    <hyperlink ref="J1872" r:id="rId1869" xr:uid="{9F83496D-BB20-4B50-9E09-CE2CE4BA4F91}"/>
    <hyperlink ref="J1873" r:id="rId1870" xr:uid="{33766A14-D748-41DA-AE3E-60D9FB55EC24}"/>
    <hyperlink ref="J1874" r:id="rId1871" xr:uid="{E08C89E5-BB9E-4A96-9F84-2234F44A66B3}"/>
    <hyperlink ref="J1875" r:id="rId1872" xr:uid="{66A7BD25-7E26-495B-BC21-CCAF55389FB3}"/>
    <hyperlink ref="J1876" r:id="rId1873" xr:uid="{F24778C5-6968-4FC0-AA13-342A97CC3CED}"/>
    <hyperlink ref="J1877" r:id="rId1874" xr:uid="{2E17B0DB-75EF-4144-9468-93D7903DD48E}"/>
    <hyperlink ref="J1878" r:id="rId1875" xr:uid="{AFAF338A-B85E-49DD-AF2F-D118A8F94C07}"/>
    <hyperlink ref="J1879" r:id="rId1876" xr:uid="{7A0DD5C7-75CA-43B5-86D2-0EE2A11FC94D}"/>
    <hyperlink ref="J1880" r:id="rId1877" xr:uid="{B16ECDD7-B73F-4E42-AC77-CF6D526E7C17}"/>
    <hyperlink ref="J1881" r:id="rId1878" xr:uid="{93E9908F-4B99-43BC-8D6E-4DC6938DED50}"/>
    <hyperlink ref="J1882" r:id="rId1879" xr:uid="{85D70D7D-B6E2-45E6-8335-884B10D9E87A}"/>
    <hyperlink ref="J1883" r:id="rId1880" xr:uid="{6AF0A029-D137-40DE-8906-9D97A5E307B2}"/>
    <hyperlink ref="J1884" r:id="rId1881" xr:uid="{81E0905B-0A43-4941-A7D9-E01AF82F0D0C}"/>
    <hyperlink ref="J1885" r:id="rId1882" xr:uid="{61E1D972-2600-40C7-8BFD-521F7F0AE7DB}"/>
    <hyperlink ref="J1886" r:id="rId1883" xr:uid="{5B5CE6A0-D9CB-4EB4-86A4-FC3879190054}"/>
    <hyperlink ref="J1887" r:id="rId1884" xr:uid="{EFD79327-8A8A-464B-8E42-79B6EBFA17A8}"/>
    <hyperlink ref="J1888" r:id="rId1885" xr:uid="{D9473070-6147-4191-BF7D-87A4525434E2}"/>
    <hyperlink ref="J1889" r:id="rId1886" xr:uid="{C2442AFF-44CB-4C0B-8ED8-D18830AE7E0D}"/>
    <hyperlink ref="J1890" r:id="rId1887" xr:uid="{8F630E9D-3888-481F-9C6C-B55839F072C3}"/>
    <hyperlink ref="J1891" r:id="rId1888" xr:uid="{3AEC959A-F4C6-4ACB-BF4F-496F82AC803E}"/>
    <hyperlink ref="J1892" r:id="rId1889" xr:uid="{C1B94880-7FB4-4B0B-919A-AF7750C4F242}"/>
    <hyperlink ref="J1893" r:id="rId1890" xr:uid="{C80B71EB-A6CD-4AAC-923D-69D240EC9636}"/>
    <hyperlink ref="J1894" r:id="rId1891" xr:uid="{453A816C-06BC-4E45-AD8C-FC1DF0F0B5BA}"/>
    <hyperlink ref="J1895" r:id="rId1892" xr:uid="{E8AD2001-647A-43D1-B36B-A8B94DC71E62}"/>
    <hyperlink ref="J1896" r:id="rId1893" xr:uid="{752AF454-D52E-4849-AD66-067A129738CD}"/>
    <hyperlink ref="J1897" r:id="rId1894" xr:uid="{F38444E3-5A7E-4987-B75C-072612BA366F}"/>
    <hyperlink ref="J1898" r:id="rId1895" xr:uid="{866BF241-10CC-44DE-9D98-67B0A16BB344}"/>
    <hyperlink ref="J1899" r:id="rId1896" xr:uid="{0468B95B-2E9F-4CE7-844B-6AFF06A73F11}"/>
    <hyperlink ref="J1900" r:id="rId1897" xr:uid="{962B86B1-EAF1-451D-948C-2DC561C99BB8}"/>
    <hyperlink ref="J1901" r:id="rId1898" xr:uid="{65A4F294-8542-4692-9E9B-BC285B402389}"/>
    <hyperlink ref="J1902" r:id="rId1899" xr:uid="{9F10D5E7-C6AA-4DBF-946B-05A460D6BCDB}"/>
    <hyperlink ref="J1903" r:id="rId1900" xr:uid="{01B751C7-F5B1-47F0-AEEA-7B5918DEA163}"/>
    <hyperlink ref="J1904" r:id="rId1901" xr:uid="{0EE1E0CF-23EF-42D6-9508-14107015655B}"/>
    <hyperlink ref="J1905" r:id="rId1902" xr:uid="{995ED004-BF10-446E-BC1E-A67AB68BA884}"/>
    <hyperlink ref="J1906" r:id="rId1903" xr:uid="{8CEECA7E-452D-4AE8-BB8D-4A0033F45C72}"/>
    <hyperlink ref="J1907" r:id="rId1904" xr:uid="{431D5F99-0B38-4AFF-AF4E-B7937DE463BE}"/>
    <hyperlink ref="J1908" r:id="rId1905" xr:uid="{2C31A4E9-C581-4372-AB9F-29AA402FCBD6}"/>
    <hyperlink ref="J1909" r:id="rId1906" xr:uid="{9599F6B6-B55A-4C51-AEEF-0D8BFFA317D1}"/>
    <hyperlink ref="J1910" r:id="rId1907" xr:uid="{FD38B412-7CBD-44A0-982D-E943C5958817}"/>
    <hyperlink ref="J1911" r:id="rId1908" xr:uid="{C66DD8A9-469D-4C83-B9FC-E5AF7886D740}"/>
    <hyperlink ref="J1912" r:id="rId1909" xr:uid="{D723A265-F163-4396-AE63-85A4D96351F5}"/>
    <hyperlink ref="J1913" r:id="rId1910" xr:uid="{B190ECED-32E3-4C23-AA9B-71CFA0265EEE}"/>
    <hyperlink ref="J1914" r:id="rId1911" xr:uid="{E93C1618-4667-4C54-965C-1675CF5346F3}"/>
    <hyperlink ref="J1915" r:id="rId1912" xr:uid="{D8A57DBB-3F36-4982-B3AA-E87E5ACE9477}"/>
    <hyperlink ref="J1916" r:id="rId1913" xr:uid="{AF0FA60E-70EE-4250-B5F5-5EDBE14E410C}"/>
    <hyperlink ref="J1917" r:id="rId1914" xr:uid="{8FBEFD50-B07D-4CDA-9B61-7683C6E5092F}"/>
    <hyperlink ref="J1918" r:id="rId1915" xr:uid="{F44CD912-1B97-4B09-9A97-89EEA6A3B338}"/>
    <hyperlink ref="J1919" r:id="rId1916" xr:uid="{9A6D322D-1647-4504-A0B7-171D029BB35A}"/>
    <hyperlink ref="J1920" r:id="rId1917" xr:uid="{AA988E03-BEA9-4C87-B8B7-1F7F8C726D13}"/>
    <hyperlink ref="J1921" r:id="rId1918" xr:uid="{4B74D700-117E-4F88-B20E-20336260B24C}"/>
    <hyperlink ref="J1922" r:id="rId1919" xr:uid="{9A310322-6A82-4A9D-9CFB-2AE01BB0E492}"/>
    <hyperlink ref="J1923" r:id="rId1920" xr:uid="{631326CD-6C45-44F5-B16A-FADE9902E17D}"/>
    <hyperlink ref="J1924" r:id="rId1921" xr:uid="{92CEFE8B-9949-4D85-ADA9-5F70BF0CF306}"/>
    <hyperlink ref="J1925" r:id="rId1922" xr:uid="{63C550FF-8F40-4375-B5F8-AB3662F5DCE6}"/>
    <hyperlink ref="J1926" r:id="rId1923" xr:uid="{836D7305-2C79-4BF3-9355-519624A9EF3C}"/>
    <hyperlink ref="J1927" r:id="rId1924" xr:uid="{C9E67335-48DD-4A65-B53B-9BD09880376B}"/>
    <hyperlink ref="J1928" r:id="rId1925" xr:uid="{611BF484-2299-4046-98E3-EB4711819718}"/>
    <hyperlink ref="J1929" r:id="rId1926" xr:uid="{64AAB536-6511-468F-A822-84BF4AF3041C}"/>
    <hyperlink ref="J1930" r:id="rId1927" xr:uid="{ECDD8DD9-F4F1-409A-9F22-C0CF7B24C169}"/>
    <hyperlink ref="J1931" r:id="rId1928" xr:uid="{7CA93CB5-55BA-4966-BC67-A51D56D358BE}"/>
    <hyperlink ref="J1932" r:id="rId1929" xr:uid="{B91561B1-2269-4891-9237-A03FE9DB7636}"/>
    <hyperlink ref="J1933" r:id="rId1930" xr:uid="{FCA82E2C-B119-409C-9C34-FA07EA230745}"/>
    <hyperlink ref="J1934" r:id="rId1931" xr:uid="{DEE92FAB-2F6D-421A-B3A6-AB0DE0E3627C}"/>
    <hyperlink ref="J1935" r:id="rId1932" xr:uid="{E8216930-C9D0-47DD-B07E-B2AE556EBABA}"/>
    <hyperlink ref="J1936" r:id="rId1933" xr:uid="{4D69EF9E-EAE9-460D-9BBD-A043E1E14D55}"/>
    <hyperlink ref="J1937" r:id="rId1934" xr:uid="{E2082E1D-43BF-4BAF-A90D-B5A24334BCDE}"/>
    <hyperlink ref="J1938" r:id="rId1935" xr:uid="{45598428-8E42-4650-8AAE-7CD9DAC14876}"/>
    <hyperlink ref="J1939" r:id="rId1936" xr:uid="{51CA04E8-9D81-402D-B158-841A4E5E2C92}"/>
    <hyperlink ref="J1940" r:id="rId1937" xr:uid="{A01998F4-F684-48FF-B458-3A230A3CBDAE}"/>
    <hyperlink ref="J1941" r:id="rId1938" xr:uid="{B9747BAD-3521-42AF-B397-8F205A62F3DB}"/>
    <hyperlink ref="J1942" r:id="rId1939" xr:uid="{552122B0-BB3C-4903-89A4-484A696D9F2F}"/>
    <hyperlink ref="J1943" r:id="rId1940" xr:uid="{BB13DCD3-D0E6-4092-BC38-FAD6E4C7019C}"/>
    <hyperlink ref="J1944" r:id="rId1941" xr:uid="{D9CA97F9-AB8B-4BB0-8510-92601B8C07D1}"/>
    <hyperlink ref="J1945" r:id="rId1942" xr:uid="{CFF04929-188F-4DF6-B897-8C54344A8F87}"/>
    <hyperlink ref="J1946" r:id="rId1943" xr:uid="{F98C4C9C-1CE4-40DF-80CF-3EEE82857798}"/>
    <hyperlink ref="J1947" r:id="rId1944" xr:uid="{8CC78C1F-8401-4814-8469-7D6711CBCBE3}"/>
    <hyperlink ref="J1948" r:id="rId1945" xr:uid="{43695E64-1703-4113-A21F-C8C9974AE20A}"/>
    <hyperlink ref="J1949" r:id="rId1946" xr:uid="{B40CEA64-D5C3-4E2F-9320-4733A89A2045}"/>
    <hyperlink ref="J1950" r:id="rId1947" xr:uid="{99CB0646-D543-4BD9-A19B-2BE8D92C57D5}"/>
    <hyperlink ref="J1951" r:id="rId1948" xr:uid="{50EBAED8-6F9B-42E7-82A9-B01A70DE1B88}"/>
    <hyperlink ref="J1952" r:id="rId1949" xr:uid="{C633639E-E24C-48DE-83AD-F85567F31F0C}"/>
    <hyperlink ref="J1953" r:id="rId1950" xr:uid="{E381CFEA-7FFD-405D-95D5-3480AB6E9196}"/>
    <hyperlink ref="J1954" r:id="rId1951" xr:uid="{BFC6CBAB-1B60-42BE-9E17-1AACB0FEB8D9}"/>
    <hyperlink ref="J1955" r:id="rId1952" xr:uid="{5183CDD0-956A-4CD9-A725-1803CEDEC34F}"/>
    <hyperlink ref="J1956" r:id="rId1953" xr:uid="{58039A35-B1B6-4D1F-B37D-97F74376B1AB}"/>
    <hyperlink ref="J1957" r:id="rId1954" xr:uid="{7E707AA0-A4DE-427D-B842-D7FD4E578707}"/>
    <hyperlink ref="J1958" r:id="rId1955" xr:uid="{691D6264-D402-4110-AEB1-C3662ACB10F2}"/>
    <hyperlink ref="J1959" r:id="rId1956" xr:uid="{FF9D730B-9854-48B6-A682-9CE0A8B61DFF}"/>
    <hyperlink ref="J1960" r:id="rId1957" xr:uid="{E27811FE-1FFD-4FFC-AFE7-D2BC3F9427E6}"/>
    <hyperlink ref="J1961" r:id="rId1958" xr:uid="{6DF779D8-0821-4B3F-B813-77FCD368FCC6}"/>
    <hyperlink ref="J1962" r:id="rId1959" xr:uid="{34112BE8-F0BD-45B1-801D-A896AB9A5FDF}"/>
    <hyperlink ref="J1963" r:id="rId1960" xr:uid="{29E51BF7-DE85-4829-9123-0E7EFF7CD6B6}"/>
    <hyperlink ref="J1964" r:id="rId1961" xr:uid="{EA5C019F-61E3-4228-BC65-681E5868F88F}"/>
    <hyperlink ref="J1965" r:id="rId1962" xr:uid="{C28056D4-A453-4FE7-B246-30670608EEAF}"/>
    <hyperlink ref="J1966" r:id="rId1963" xr:uid="{56FFAD66-2DDC-4652-B9A4-9DD51B3744A4}"/>
    <hyperlink ref="J1967" r:id="rId1964" xr:uid="{56879BBD-129D-4182-9C3D-E604D27C9A50}"/>
    <hyperlink ref="J1968" r:id="rId1965" xr:uid="{9E3A13D5-D7E8-4D45-BEB8-247C0BA88833}"/>
    <hyperlink ref="J1969" r:id="rId1966" xr:uid="{32FF4274-F4F6-4BE4-99AC-14AC0766D65B}"/>
    <hyperlink ref="J1970" r:id="rId1967" xr:uid="{64CD7D5F-FC8C-4CF7-87DE-A78701FCDFBA}"/>
    <hyperlink ref="J1971" r:id="rId1968" xr:uid="{E66F1BA4-B08D-4DD4-A5C1-F0E8509B22B8}"/>
    <hyperlink ref="J1972" r:id="rId1969" xr:uid="{8A1CB842-4980-4018-8C65-30FA793E6946}"/>
    <hyperlink ref="J1973" r:id="rId1970" xr:uid="{174BEA17-96FA-4CFF-B6C0-0252C2145C1D}"/>
    <hyperlink ref="J1974" r:id="rId1971" xr:uid="{2D388E22-D1F8-4DD2-806B-87165EB031CF}"/>
    <hyperlink ref="J1975" r:id="rId1972" xr:uid="{2CB8CC2A-A03B-4C6F-A07F-50CE02DB3454}"/>
    <hyperlink ref="J1976" r:id="rId1973" xr:uid="{592B1DEB-2E90-4702-9E9A-08F63B7032D4}"/>
    <hyperlink ref="J1977" r:id="rId1974" xr:uid="{2360566E-9B4F-4E7D-8486-D4CEC9E49C62}"/>
    <hyperlink ref="J1978" r:id="rId1975" xr:uid="{54342E5D-620A-4589-AA1C-266630673787}"/>
    <hyperlink ref="J1979" r:id="rId1976" xr:uid="{09DADF04-7FFD-4A89-BCB7-E5E1E1C7C4C9}"/>
    <hyperlink ref="J1980" r:id="rId1977" xr:uid="{AFE69FEC-0967-44FD-95F4-E0716F223D0A}"/>
    <hyperlink ref="J1981" r:id="rId1978" xr:uid="{3315FECC-1E75-411C-81FC-A85985A494C3}"/>
    <hyperlink ref="J1982" r:id="rId1979" xr:uid="{38E4E781-1C7B-4B95-BFD7-526F569AEAB8}"/>
    <hyperlink ref="J1983" r:id="rId1980" xr:uid="{3E26D20E-37EC-4203-A18F-C585A3EA2AAF}"/>
    <hyperlink ref="J1984" r:id="rId1981" xr:uid="{2251ED9C-5118-4D0E-A628-E3552A83B215}"/>
    <hyperlink ref="J1985" r:id="rId1982" xr:uid="{C6FF569F-1B35-48DD-9718-AC8A0D7528CC}"/>
    <hyperlink ref="J1986" r:id="rId1983" xr:uid="{D5452199-CEDA-48C1-9891-BD1EB8978E13}"/>
    <hyperlink ref="J1987" r:id="rId1984" xr:uid="{5F4EA9DB-CC9C-49B5-9B6D-23894BFAA5C3}"/>
    <hyperlink ref="J1988" r:id="rId1985" xr:uid="{266E7374-BA36-4628-82F9-201C2D60FAB5}"/>
    <hyperlink ref="J1989" r:id="rId1986" xr:uid="{3B4897D3-48C0-410D-8FBB-9179D269CA30}"/>
    <hyperlink ref="J1990" r:id="rId1987" xr:uid="{904EF175-300A-4779-9818-5FA3ADFDB188}"/>
    <hyperlink ref="J1991" r:id="rId1988" xr:uid="{10C42599-A06F-45E5-A62B-3E781FA29579}"/>
    <hyperlink ref="J1992" r:id="rId1989" xr:uid="{0AA22C24-0963-4737-809F-85423BD203D1}"/>
    <hyperlink ref="J1993" r:id="rId1990" xr:uid="{2922CB3E-E2FE-42B4-8C0B-0C7D12350205}"/>
    <hyperlink ref="J1994" r:id="rId1991" xr:uid="{CFDD337C-FCDA-45C0-A2B2-7318AD452C0E}"/>
    <hyperlink ref="J1995" r:id="rId1992" xr:uid="{3EFB58CC-10AD-4354-B974-8E33F9BC1388}"/>
    <hyperlink ref="J1996" r:id="rId1993" xr:uid="{7A59A01B-19F4-4A96-B56F-7022EC651BC5}"/>
    <hyperlink ref="J1997" r:id="rId1994" xr:uid="{3447BB78-C1E4-496E-8DB0-2CDFFA57EEE0}"/>
    <hyperlink ref="J1998" r:id="rId1995" xr:uid="{A994EB9E-498E-4F30-AEB3-5C85B237928A}"/>
    <hyperlink ref="J1999" r:id="rId1996" xr:uid="{94554EF4-7636-46C7-8BE1-DF768650B21D}"/>
    <hyperlink ref="J2000" r:id="rId1997" xr:uid="{8256E6E5-2514-473C-B5EE-90EFD9A306CA}"/>
    <hyperlink ref="J2001" r:id="rId1998" xr:uid="{B1CF01B2-F2C6-40C8-B6F0-1917C44EC5F6}"/>
    <hyperlink ref="J2002" r:id="rId1999" xr:uid="{FFF57B8D-7861-42A9-9579-F34788DDFE17}"/>
    <hyperlink ref="J2003" r:id="rId2000" xr:uid="{5A1D7F10-758A-488C-AEA1-8579A226C5BF}"/>
    <hyperlink ref="J2004" r:id="rId2001" xr:uid="{5DAB569A-E66E-454B-8EF3-DEBEF526CBFA}"/>
    <hyperlink ref="J2005" r:id="rId2002" xr:uid="{ACDA88C7-8E32-4E39-B998-223B3A0BD8F9}"/>
    <hyperlink ref="J2006" r:id="rId2003" xr:uid="{75714887-F8B3-4273-8BA9-97DDF5859A7A}"/>
    <hyperlink ref="J2007" r:id="rId2004" xr:uid="{47980847-9C60-4FEB-BBC8-73DF2586EF28}"/>
    <hyperlink ref="J2008" r:id="rId2005" xr:uid="{9C283A5B-6823-449A-B741-A67DD6CC32BE}"/>
    <hyperlink ref="J2009" r:id="rId2006" xr:uid="{9CB1A6ED-3B6A-4385-9597-EB32B7BFB713}"/>
    <hyperlink ref="J2010" r:id="rId2007" xr:uid="{3875BFB1-9AC7-46FD-A09C-4D55EF36B928}"/>
    <hyperlink ref="J2011" r:id="rId2008" xr:uid="{3EB33FF3-9F4D-4FB3-8AAA-6C32988B649A}"/>
    <hyperlink ref="J2012" r:id="rId2009" xr:uid="{91AF9EF3-BAFF-4BB1-B4A1-ADE259FCF286}"/>
    <hyperlink ref="J2013" r:id="rId2010" xr:uid="{C43EA0E4-6CB7-46C7-B2CD-AA2DD62074DD}"/>
    <hyperlink ref="J2014" r:id="rId2011" xr:uid="{E53C00F5-DA4E-4E5F-B44B-C1E2E25B2C04}"/>
    <hyperlink ref="J2015" r:id="rId2012" xr:uid="{40CADE9C-B90B-41FE-BC4B-0509D74F6D0C}"/>
    <hyperlink ref="J2016" r:id="rId2013" xr:uid="{9057526D-7BC0-47A7-AA47-32B0A13AEDBF}"/>
    <hyperlink ref="J2017" r:id="rId2014" xr:uid="{45BBEB03-CA3A-425E-9B9E-6DF3EC945ADE}"/>
    <hyperlink ref="J2018" r:id="rId2015" xr:uid="{4EA20A87-5184-4009-8EF1-022B688E3001}"/>
    <hyperlink ref="J2019" r:id="rId2016" xr:uid="{162D840E-9DA2-47F1-BA7A-B40EDC2E2406}"/>
    <hyperlink ref="J2020" r:id="rId2017" xr:uid="{03745819-EF39-4E13-AE15-00806F6D6266}"/>
    <hyperlink ref="J2021" r:id="rId2018" xr:uid="{2D63D519-B7B2-4289-A637-CD6139737025}"/>
    <hyperlink ref="J2022" r:id="rId2019" xr:uid="{F4693309-81AF-4468-933E-C17808CDA472}"/>
    <hyperlink ref="J2023" r:id="rId2020" xr:uid="{44B74164-0A70-4DFB-A9FF-C170F7D98DAF}"/>
    <hyperlink ref="J2024" r:id="rId2021" xr:uid="{4576DA99-D0DC-4514-B360-72FF1D952B9E}"/>
    <hyperlink ref="J2025" r:id="rId2022" xr:uid="{A8BF0A54-39B3-440B-B75B-B94649DC287E}"/>
    <hyperlink ref="J2026" r:id="rId2023" xr:uid="{22B5E4BA-9F1D-40B6-A5E4-1699134E12C8}"/>
    <hyperlink ref="J2027" r:id="rId2024" xr:uid="{FCF0A819-FC49-48D2-AA27-D77E48CC4561}"/>
    <hyperlink ref="J2028" r:id="rId2025" xr:uid="{3434188C-E1AA-4390-B5C8-4CBCAF6E9F1E}"/>
    <hyperlink ref="J2029" r:id="rId2026" xr:uid="{B6FAF602-22AA-4262-94A5-278095E2020F}"/>
    <hyperlink ref="J2030" r:id="rId2027" xr:uid="{7C0D692D-5259-4273-A859-18C069C854FD}"/>
    <hyperlink ref="J2031" r:id="rId2028" xr:uid="{682634BE-311B-4605-A036-A48A0023DBAD}"/>
    <hyperlink ref="J2032" r:id="rId2029" xr:uid="{8CA084E8-D523-4237-B0EB-939A154AED6D}"/>
    <hyperlink ref="J2033" r:id="rId2030" xr:uid="{5730026B-6C0E-4A1A-B329-ECC6DD5F076B}"/>
    <hyperlink ref="J2034" r:id="rId2031" xr:uid="{A1F16596-862D-4872-9DBF-A36B2199F58A}"/>
    <hyperlink ref="J2035" r:id="rId2032" xr:uid="{698C200C-F74A-4ED8-B9C7-32F1EDEC96D6}"/>
    <hyperlink ref="J2036" r:id="rId2033" xr:uid="{E7EAF3AE-CD3E-4C96-9C88-84039599D88D}"/>
    <hyperlink ref="J2037" r:id="rId2034" xr:uid="{BAD969DF-07ED-420A-90C3-B9D82D78D5CF}"/>
    <hyperlink ref="J2038" r:id="rId2035" xr:uid="{105ADF56-85AF-4F21-ACCE-B7C075FED41C}"/>
    <hyperlink ref="J2039" r:id="rId2036" xr:uid="{A7BF6E5F-CC61-4D39-8AC9-AF41C42D174B}"/>
    <hyperlink ref="J2040" r:id="rId2037" xr:uid="{2FD846E2-C372-4D80-994B-06CDD4109012}"/>
    <hyperlink ref="J2041" r:id="rId2038" xr:uid="{0A3956E2-AFE0-445F-84AC-C4D168FF77E8}"/>
    <hyperlink ref="J2042" r:id="rId2039" xr:uid="{72E11D19-AB5C-4BDC-82E5-6D054D15D46C}"/>
    <hyperlink ref="J2043" r:id="rId2040" xr:uid="{CCE846BC-38A8-48B1-B9B3-5A91C1A63A6A}"/>
    <hyperlink ref="J2044" r:id="rId2041" xr:uid="{26E985AC-DE84-4336-8ECA-A9387005F123}"/>
    <hyperlink ref="J2045" r:id="rId2042" xr:uid="{5262E206-98BA-4ED2-A5C8-115ACE280F01}"/>
    <hyperlink ref="J2046" r:id="rId2043" xr:uid="{22A142E8-8B7A-4396-9619-4F93DC7B293A}"/>
    <hyperlink ref="J2047" r:id="rId2044" xr:uid="{9EEEE98A-1247-4588-9A64-14F2E39C2482}"/>
    <hyperlink ref="J2048" r:id="rId2045" xr:uid="{14EE3E79-5FFA-4C26-A4AD-5377C3654727}"/>
    <hyperlink ref="J2049" r:id="rId2046" xr:uid="{24EF0883-ACF0-46BC-9CAC-48AACA566D4D}"/>
    <hyperlink ref="J2050" r:id="rId2047" xr:uid="{A3B75016-0890-40C6-A5D3-6B7992E1AFB0}"/>
    <hyperlink ref="J2051" r:id="rId2048" xr:uid="{F2EC7A53-9BFA-4076-8ADB-EB6F32664182}"/>
    <hyperlink ref="J2052" r:id="rId2049" xr:uid="{E407434D-56D9-4161-9144-E0779D93F798}"/>
    <hyperlink ref="J2053" r:id="rId2050" xr:uid="{7FE81350-652D-4FA4-84D2-C1B22F70920D}"/>
    <hyperlink ref="J2054" r:id="rId2051" xr:uid="{4BDEDC9E-853B-40FD-A1B9-DF99FFD252D7}"/>
    <hyperlink ref="J2055" r:id="rId2052" xr:uid="{94C30E85-F2DE-49A9-87A6-B5005A9AEC29}"/>
    <hyperlink ref="J2056" r:id="rId2053" xr:uid="{797ABFF1-E10A-4439-AED9-CAE354C22EAC}"/>
    <hyperlink ref="J2057" r:id="rId2054" xr:uid="{348FE5B3-FF31-465E-9C36-88466CF445A5}"/>
    <hyperlink ref="J2058" r:id="rId2055" xr:uid="{7040C609-6E7E-4772-ABF9-A30629F61725}"/>
    <hyperlink ref="J2059" r:id="rId2056" xr:uid="{BA2D1EC0-4196-4180-B74E-9808808B5BFF}"/>
    <hyperlink ref="J2060" r:id="rId2057" xr:uid="{5FA57AD0-2CB5-498C-985A-36A8901FFFE7}"/>
    <hyperlink ref="J2061" r:id="rId2058" xr:uid="{B4560467-C464-4D92-9641-936CE3357587}"/>
    <hyperlink ref="J2062" r:id="rId2059" xr:uid="{AEB05E69-7E99-4B91-9B4E-684DC8BD17D6}"/>
    <hyperlink ref="J2063" r:id="rId2060" xr:uid="{7D461106-4FE0-4D94-855D-0014A4A1FCCC}"/>
    <hyperlink ref="J2064" r:id="rId2061" xr:uid="{EF4EF3B3-C37C-4305-AD43-014AA49160BC}"/>
    <hyperlink ref="J2065" r:id="rId2062" xr:uid="{A1AAEA9B-B0C0-43B8-8D60-269F62FDA064}"/>
    <hyperlink ref="J2066" r:id="rId2063" xr:uid="{6020C039-BBDB-4A64-B975-913D4C9C16D9}"/>
    <hyperlink ref="J2067" r:id="rId2064" xr:uid="{533E3BB8-5ECD-4AEA-8110-7E76B043DE4F}"/>
    <hyperlink ref="J2068" r:id="rId2065" xr:uid="{8080B68D-BEFB-450D-B6BB-F61949DE82E7}"/>
    <hyperlink ref="J2069" r:id="rId2066" xr:uid="{90535047-0A88-424F-BB8A-AA4F68F0EAFE}"/>
    <hyperlink ref="J2070" r:id="rId2067" xr:uid="{02E83752-16BE-41BD-8147-A73CF5CF809C}"/>
    <hyperlink ref="J2071" r:id="rId2068" xr:uid="{90A50E6B-C1B0-48AF-8D9B-CEC139E4E88D}"/>
    <hyperlink ref="J2072" r:id="rId2069" xr:uid="{36AC921F-AC29-44B6-A9BF-0028F1631897}"/>
    <hyperlink ref="J2073" r:id="rId2070" xr:uid="{6D980A31-2D55-476B-969B-14D0306B8A31}"/>
    <hyperlink ref="J2074" r:id="rId2071" xr:uid="{4AD589B4-F30E-4250-8A80-599DB7CFFB7E}"/>
    <hyperlink ref="J2075" r:id="rId2072" xr:uid="{4A794A72-B7A8-484B-B5B7-0E05ECB70B71}"/>
    <hyperlink ref="J2076" r:id="rId2073" xr:uid="{8B3E2919-1D67-4CBD-A933-99D4DC8B4EF8}"/>
    <hyperlink ref="J2077" r:id="rId2074" xr:uid="{507DD0B2-57DC-4BEA-9E0B-9DCC8AEDA318}"/>
    <hyperlink ref="J2078" r:id="rId2075" xr:uid="{55AAD33F-89C6-4FFF-83E0-19E7C23025E3}"/>
    <hyperlink ref="J2079" r:id="rId2076" xr:uid="{1D4A24C8-C6CB-423C-A5A0-6B1D7BE98C8A}"/>
    <hyperlink ref="J2080" r:id="rId2077" xr:uid="{F3CB919E-CAF5-4446-BEB9-3E1A45F19E43}"/>
    <hyperlink ref="J2081" r:id="rId2078" xr:uid="{EF4871AF-4971-4001-BB21-49DDD2B806EB}"/>
    <hyperlink ref="J2082" r:id="rId2079" xr:uid="{8560AEDE-D258-485B-A63D-7DA2D86EC861}"/>
    <hyperlink ref="J2083" r:id="rId2080" xr:uid="{C32E22B5-739E-46A1-864E-AA5E944054E5}"/>
    <hyperlink ref="J2084" r:id="rId2081" xr:uid="{A930E9D7-8E75-4063-8568-A78ABF45457D}"/>
    <hyperlink ref="J2085" r:id="rId2082" xr:uid="{7F16E466-ED1A-4BCA-AF77-123E03E59FE1}"/>
    <hyperlink ref="J2086" r:id="rId2083" xr:uid="{23193DC5-32C9-49E9-938E-DD7688652D2D}"/>
    <hyperlink ref="J2087" r:id="rId2084" xr:uid="{B8C2591E-2ABF-45FD-8AE9-CAA955433CE4}"/>
    <hyperlink ref="J2088" r:id="rId2085" xr:uid="{ED05C1AC-216D-4BC3-8CCB-B0A28FD8314A}"/>
    <hyperlink ref="J2089" r:id="rId2086" xr:uid="{A00DD1BC-C508-4F16-ADC5-05E7A9D3366F}"/>
    <hyperlink ref="J2090" r:id="rId2087" xr:uid="{00800391-92F1-42AB-B7B6-046FAACD2950}"/>
    <hyperlink ref="J2091" r:id="rId2088" xr:uid="{4D9F6AE8-AC04-4DF1-8FC7-38B9E1C2807D}"/>
    <hyperlink ref="J2092" r:id="rId2089" xr:uid="{9638CA7A-BA9E-412A-8954-55BF9DCC5924}"/>
    <hyperlink ref="J2093" r:id="rId2090" xr:uid="{9F7326FA-F6D1-436F-BA84-37129DB09954}"/>
    <hyperlink ref="J2094" r:id="rId2091" xr:uid="{63AC6C6E-18FE-45F8-9E94-5DFE297C28C7}"/>
    <hyperlink ref="J2095" r:id="rId2092" xr:uid="{1C8490AD-76E2-4582-9911-434146BE31CB}"/>
    <hyperlink ref="J2096" r:id="rId2093" xr:uid="{9D6C0CF5-530A-43F6-90CB-AF63F73C912E}"/>
    <hyperlink ref="J2097" r:id="rId2094" xr:uid="{A02B1CD3-385D-4E48-ACCC-6495504BCEEF}"/>
    <hyperlink ref="J2098" r:id="rId2095" xr:uid="{590E02A8-AC1E-4D1F-9381-E0123C85FE19}"/>
    <hyperlink ref="J2099" r:id="rId2096" xr:uid="{A7E93D97-7773-4ED5-98B1-D6D6A2C97ABA}"/>
    <hyperlink ref="J2100" r:id="rId2097" xr:uid="{E7F4D217-4FB4-497F-BF7C-4BA3078F3E88}"/>
    <hyperlink ref="J2101" r:id="rId2098" xr:uid="{72E94054-5AB6-4C4E-844C-84563032F00A}"/>
    <hyperlink ref="J2102" r:id="rId2099" xr:uid="{986C9F93-6150-4BD3-B12C-34EBE35BF5A9}"/>
    <hyperlink ref="J2103" r:id="rId2100" xr:uid="{761D1B00-4A7D-45B4-A941-6566B15F8CA0}"/>
    <hyperlink ref="J2104" r:id="rId2101" xr:uid="{A68FDCFA-5CBF-4A50-AD4A-9F1AA3867A9E}"/>
    <hyperlink ref="J2105" r:id="rId2102" xr:uid="{B208EA25-5743-439B-BCDF-792851C2FAEC}"/>
    <hyperlink ref="J2106" r:id="rId2103" xr:uid="{EE1CDCCF-B7B4-4CB9-8589-E72E8253AAA8}"/>
    <hyperlink ref="J2107" r:id="rId2104" xr:uid="{C87C4478-EC89-4307-89AF-9789B9E9D7FB}"/>
    <hyperlink ref="J2108" r:id="rId2105" xr:uid="{AFAE4CA3-2E9F-4F2D-91C7-C57CF728CD6E}"/>
    <hyperlink ref="J2109" r:id="rId2106" xr:uid="{C7649B3B-2D5B-4414-AA45-C6278D76278A}"/>
    <hyperlink ref="J2110" r:id="rId2107" xr:uid="{4A521ECA-4896-4B6D-94CB-707B3DBD5E49}"/>
    <hyperlink ref="J2111" r:id="rId2108" xr:uid="{1B4575CA-B65B-41A9-BD41-ABFE075AF79C}"/>
    <hyperlink ref="J2112" r:id="rId2109" xr:uid="{2623B56F-1927-42E8-B202-C89470DC1F27}"/>
    <hyperlink ref="J2113" r:id="rId2110" xr:uid="{6D80578D-B286-4391-8C95-8365C948B62D}"/>
    <hyperlink ref="J2114" r:id="rId2111" xr:uid="{A9E59C53-4AD6-4792-8C5A-65A577293A75}"/>
    <hyperlink ref="J2115" r:id="rId2112" xr:uid="{16C7A4A3-4249-46D8-868A-43D29B782727}"/>
    <hyperlink ref="J2116" r:id="rId2113" xr:uid="{6E55A64B-DC39-48FE-9F11-605D84963173}"/>
    <hyperlink ref="J2117" r:id="rId2114" xr:uid="{2E3398BD-4899-4A44-A9C6-B21379FD7C14}"/>
    <hyperlink ref="J2118" r:id="rId2115" xr:uid="{2503EA53-A6CB-4EAF-9C8C-BC9749D3B8DA}"/>
    <hyperlink ref="J2119" r:id="rId2116" xr:uid="{4AA067D5-768A-4176-81BD-B7EBF86C57D7}"/>
    <hyperlink ref="J2120" r:id="rId2117" xr:uid="{B2342342-7F53-485D-A2AD-4996A980D16D}"/>
    <hyperlink ref="J2121" r:id="rId2118" xr:uid="{81C4BB5C-5A37-4B32-90EC-CAB59E60F5E0}"/>
    <hyperlink ref="J2122" r:id="rId2119" xr:uid="{AB7E172D-AB95-4B83-9FAD-3DD907C22321}"/>
    <hyperlink ref="J2123" r:id="rId2120" xr:uid="{2EA6B980-868D-4A89-9465-DF2B23FED04D}"/>
    <hyperlink ref="J2124" r:id="rId2121" xr:uid="{697E6447-A7F1-4743-B105-CD1180FE9A9E}"/>
    <hyperlink ref="J2125" r:id="rId2122" xr:uid="{2DF0C1BB-570E-4DA9-868A-8E42CA43E0AB}"/>
    <hyperlink ref="J2126" r:id="rId2123" xr:uid="{9C651674-218E-47A0-A5B5-176A363F7357}"/>
    <hyperlink ref="J2127" r:id="rId2124" xr:uid="{E4655C5D-E2A3-4FEF-9468-E935D4951E4A}"/>
    <hyperlink ref="J2128" r:id="rId2125" xr:uid="{F92CF8A5-FF81-4060-973D-B5DEFFC00C6C}"/>
    <hyperlink ref="J2129" r:id="rId2126" xr:uid="{4FF47039-95FE-4ABB-A9AA-E4315FA921CE}"/>
    <hyperlink ref="J2130" r:id="rId2127" xr:uid="{BDEB62AD-74F2-421B-AA42-5087CB8FB960}"/>
    <hyperlink ref="J2131" r:id="rId2128" xr:uid="{8B7E69EF-C1C4-4ED2-A4AF-CA1A79294B09}"/>
    <hyperlink ref="J2132" r:id="rId2129" xr:uid="{1CB5D2E1-AFD8-49B4-87FD-7A9AECBE00D6}"/>
    <hyperlink ref="J2133" r:id="rId2130" xr:uid="{F9142B36-7DD9-4CA3-B993-A183F5CC2AA3}"/>
    <hyperlink ref="J2134" r:id="rId2131" xr:uid="{B5128B64-7E3B-4EF6-BEF5-3D66E636AA01}"/>
    <hyperlink ref="J2135" r:id="rId2132" xr:uid="{06CBC3D6-79F4-44B4-AB74-0318F90FC147}"/>
    <hyperlink ref="J2136" r:id="rId2133" xr:uid="{823F5022-BC80-4573-89CE-55BA44A1A06F}"/>
    <hyperlink ref="J2137" r:id="rId2134" xr:uid="{FC6667B4-E744-4E6B-AA50-E2CBF5F52C92}"/>
    <hyperlink ref="J2138" r:id="rId2135" xr:uid="{E91017A0-435F-44F8-9C0A-853C2E998943}"/>
    <hyperlink ref="J2139" r:id="rId2136" xr:uid="{811BE81A-3709-4A55-9D88-8A660D493F46}"/>
    <hyperlink ref="J2140" r:id="rId2137" xr:uid="{CE1A7E1A-E3FD-490D-B37B-BD8FC6BC9689}"/>
    <hyperlink ref="J2141" r:id="rId2138" xr:uid="{139E0FF3-77B1-45DE-ADE3-EDAAC1C1547C}"/>
    <hyperlink ref="J2142" r:id="rId2139" xr:uid="{665099E6-D897-4F30-AA9C-11CF39E972C0}"/>
    <hyperlink ref="J2143" r:id="rId2140" xr:uid="{2681305E-221B-437F-95BE-17A435EDC249}"/>
    <hyperlink ref="J2144" r:id="rId2141" xr:uid="{CED604CA-9868-40AD-ABDA-AA765FF8C96A}"/>
    <hyperlink ref="J2145" r:id="rId2142" xr:uid="{A9AEC9BC-5729-4C66-A829-92FA0ED70D16}"/>
    <hyperlink ref="J2146" r:id="rId2143" xr:uid="{199AC629-8636-433D-8CD8-BF4091F9CE74}"/>
    <hyperlink ref="J2147" r:id="rId2144" xr:uid="{6919ED82-003D-4965-A340-0A1CB8E5416E}"/>
    <hyperlink ref="J2148" r:id="rId2145" xr:uid="{EEC1FE11-50E1-4A17-9B10-EC1AD93B5223}"/>
    <hyperlink ref="J2149" r:id="rId2146" xr:uid="{2CC4F7DB-17A7-44EF-8E50-707F563C5806}"/>
    <hyperlink ref="J2150" r:id="rId2147" xr:uid="{D5FA7251-8107-4BAC-887A-0565CA3F56BE}"/>
    <hyperlink ref="J2151" r:id="rId2148" xr:uid="{F0D412E7-86CB-48F8-9BA5-658642EBE1DB}"/>
    <hyperlink ref="J2152" r:id="rId2149" xr:uid="{32A38041-8424-4DC4-9686-44AF020C1AD5}"/>
    <hyperlink ref="J2153" r:id="rId2150" xr:uid="{65961763-2EBD-4064-A3A3-C282F96F465F}"/>
    <hyperlink ref="J2154" r:id="rId2151" xr:uid="{5D5A35A4-ABEF-47B1-8439-7F1EFCB9419B}"/>
    <hyperlink ref="J2155" r:id="rId2152" xr:uid="{A74D79C5-BA29-4293-98BA-901A04371B1A}"/>
    <hyperlink ref="J2156" r:id="rId2153" xr:uid="{B7517491-90FD-40F5-9220-6AE91EF52284}"/>
    <hyperlink ref="J2157" r:id="rId2154" xr:uid="{D646BE81-27E7-4E09-B269-F56CD3706A35}"/>
    <hyperlink ref="J2158" r:id="rId2155" xr:uid="{4C3291DB-5755-4D2A-ACBF-ECF6CB7EA677}"/>
    <hyperlink ref="J2159" r:id="rId2156" xr:uid="{3E846960-3104-479D-B92B-560F7335D1FB}"/>
    <hyperlink ref="J2160" r:id="rId2157" xr:uid="{893422FB-C616-40E6-9FC0-D1BED88A85C2}"/>
    <hyperlink ref="J2161" r:id="rId2158" xr:uid="{6E1C00E3-BD45-408B-B7E7-7A3208DDA02C}"/>
    <hyperlink ref="J2162" r:id="rId2159" xr:uid="{E3C3DD33-0E65-454F-85F0-18A0B88A3F81}"/>
    <hyperlink ref="J2163" r:id="rId2160" xr:uid="{C1854F04-6585-47D5-852E-0E1606EF6212}"/>
    <hyperlink ref="J2164" r:id="rId2161" xr:uid="{4FCFA82F-7312-41FA-B7EA-1F1BE004AD6E}"/>
    <hyperlink ref="J2165" r:id="rId2162" xr:uid="{80CFAE5D-3A35-40F2-8CEE-79C7E13B7433}"/>
    <hyperlink ref="J2166" r:id="rId2163" xr:uid="{1F2496D4-FC87-4DCB-A1EC-E5EA34DA4950}"/>
    <hyperlink ref="J2167" r:id="rId2164" xr:uid="{7C210DBC-6E6A-47E1-BB5C-6C06A5BEF42B}"/>
    <hyperlink ref="J2168" r:id="rId2165" xr:uid="{56B079C2-D54D-4F4F-BFD7-5802E126840B}"/>
    <hyperlink ref="J2169" r:id="rId2166" xr:uid="{6D00E370-924C-401F-BFBB-7D78F369A83B}"/>
    <hyperlink ref="J2170" r:id="rId2167" xr:uid="{F2673029-3E89-4B53-85D3-FB14B2686A66}"/>
    <hyperlink ref="J2171" r:id="rId2168" xr:uid="{25C1B0AF-7771-4F20-B21A-500250404766}"/>
    <hyperlink ref="J2172" r:id="rId2169" xr:uid="{9CD7A4EE-1F5F-4E1A-A429-7D1DB6E5F846}"/>
    <hyperlink ref="J2173" r:id="rId2170" xr:uid="{82E89CFB-62BE-471D-A232-3A0DA5FA8325}"/>
    <hyperlink ref="J2174" r:id="rId2171" xr:uid="{7EF0B7FA-1308-4727-B9A9-0663637C5EC3}"/>
    <hyperlink ref="J2175" r:id="rId2172" xr:uid="{FF2A0D9E-7334-4693-9F76-C755C272FEE8}"/>
    <hyperlink ref="J2176" r:id="rId2173" xr:uid="{AAEB7556-7B87-42AD-9D32-5A1FC06F2F6E}"/>
    <hyperlink ref="J2177" r:id="rId2174" xr:uid="{F7919558-AA70-4E3E-A196-EFDF26B3903B}"/>
    <hyperlink ref="J2178" r:id="rId2175" xr:uid="{27222FF3-33F9-40A5-8DD3-24DA6DEFDC17}"/>
    <hyperlink ref="J2179" r:id="rId2176" xr:uid="{662215AD-129F-4122-A610-FD767AE76AD2}"/>
    <hyperlink ref="J2180" r:id="rId2177" xr:uid="{1A70963F-5B24-41CF-889A-9201178F901C}"/>
    <hyperlink ref="J2181" r:id="rId2178" xr:uid="{6BF26008-C537-4C51-ACCA-3D2120EBA578}"/>
    <hyperlink ref="J2182" r:id="rId2179" xr:uid="{96298CD6-7FB6-4148-9C8E-83E58116A80A}"/>
    <hyperlink ref="J2183" r:id="rId2180" xr:uid="{060E3E50-5CE5-46EF-9645-AA6A7B37C291}"/>
    <hyperlink ref="J2184" r:id="rId2181" xr:uid="{01FE71C9-A5C3-4EBC-B66D-FBB5051F9F96}"/>
    <hyperlink ref="J2185" r:id="rId2182" xr:uid="{5478DD2B-A0C9-43A1-BBA4-B7806D810999}"/>
    <hyperlink ref="J2186" r:id="rId2183" xr:uid="{3D7C9219-BC47-41EA-B832-AE470C87BBCF}"/>
    <hyperlink ref="J2187" r:id="rId2184" xr:uid="{00121BF9-49F5-4074-BB4A-290188ECF6CA}"/>
    <hyperlink ref="J2188" r:id="rId2185" xr:uid="{47DB24DC-DC6A-48FA-98DB-2DB1EFF0C34B}"/>
    <hyperlink ref="J2189" r:id="rId2186" xr:uid="{E292D09B-E2EC-478C-97BB-C9513DCD173F}"/>
    <hyperlink ref="J2190" r:id="rId2187" xr:uid="{00C77346-8584-42E9-AEEB-F5BD4C15C2ED}"/>
    <hyperlink ref="J2191" r:id="rId2188" xr:uid="{A23D11FB-9D9F-4960-96C3-468549B74769}"/>
    <hyperlink ref="J2192" r:id="rId2189" xr:uid="{417AF2A7-3A51-41DB-8737-961229391B70}"/>
    <hyperlink ref="J2193" r:id="rId2190" xr:uid="{55550090-A393-4F82-8509-1596D2B09EA8}"/>
    <hyperlink ref="J2194" r:id="rId2191" xr:uid="{DA2FA0C3-418A-447A-9ABE-55A5FB8AB4F3}"/>
    <hyperlink ref="J2195" r:id="rId2192" xr:uid="{D7CBE1F1-0BCA-4DC9-8FC1-2CE36EF43369}"/>
    <hyperlink ref="J2196" r:id="rId2193" xr:uid="{1E6A6F44-BE95-404B-9D26-D5B4B6546059}"/>
    <hyperlink ref="J2197" r:id="rId2194" xr:uid="{0F43678B-A829-4B63-A6FD-738B7CFA9F78}"/>
    <hyperlink ref="J2198" r:id="rId2195" xr:uid="{2D5038D5-E697-43F1-8DB0-E1357EFD2205}"/>
    <hyperlink ref="J2199" r:id="rId2196" xr:uid="{4085C024-FCF3-45AB-899B-F0449E65A355}"/>
    <hyperlink ref="J2200" r:id="rId2197" xr:uid="{D5C39AFC-FCE5-4974-997F-9AB8E2D1C510}"/>
    <hyperlink ref="J2201" r:id="rId2198" xr:uid="{1F678507-EBDE-4855-A155-86378DAA9940}"/>
    <hyperlink ref="J2202" r:id="rId2199" xr:uid="{55EE650F-94F5-4873-88C7-00422632E868}"/>
    <hyperlink ref="J2203" r:id="rId2200" xr:uid="{C3EE68D7-04BF-409C-A2A7-74899BB7FEC2}"/>
    <hyperlink ref="J2204" r:id="rId2201" xr:uid="{C8A5185D-205C-446F-81D4-21DD7035ACC5}"/>
    <hyperlink ref="J2205" r:id="rId2202" xr:uid="{56166724-54A8-456E-A764-77030B7C4914}"/>
    <hyperlink ref="J2206" r:id="rId2203" xr:uid="{4C532768-E327-4A1C-83DD-595A0D30B814}"/>
    <hyperlink ref="J2207" r:id="rId2204" xr:uid="{B623306D-2D3A-45F0-BC7F-A3E45D507978}"/>
    <hyperlink ref="J2208" r:id="rId2205" xr:uid="{C48091CF-88EA-4626-80DF-5FCAEF0A155E}"/>
    <hyperlink ref="J2209" r:id="rId2206" xr:uid="{3DB7EE82-4A6B-4DE6-AF9F-E70F53D309B4}"/>
    <hyperlink ref="J2210" r:id="rId2207" xr:uid="{300D61B9-E9E9-4831-82F6-C354C4ED9B3B}"/>
    <hyperlink ref="J2211" r:id="rId2208" xr:uid="{A5DB0B6B-28F6-40BA-AF74-390E9A3F3A93}"/>
  </hyperlinks>
  <pageMargins left="0.7" right="0.7" top="0.75" bottom="0.75" header="0.3" footer="0.3"/>
  <pageSetup paperSize="9" orientation="portrait" r:id="rId2209"/>
  <drawing r:id="rId22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1510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5" customFormat="1" ht="21.95" customHeight="1" x14ac:dyDescent="0.2">
      <c r="A1" s="214" t="s">
        <v>362</v>
      </c>
      <c r="E1" s="216"/>
      <c r="L1" s="215" t="s">
        <v>6906</v>
      </c>
    </row>
    <row r="2" spans="1:13" s="209" customFormat="1" ht="36.950000000000003" customHeight="1" x14ac:dyDescent="0.2">
      <c r="A2" s="265" t="s">
        <v>1953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3" x14ac:dyDescent="0.25">
      <c r="A3" s="29" t="s">
        <v>1952</v>
      </c>
      <c r="B3" s="176"/>
      <c r="C3" s="176"/>
      <c r="D3" s="254" t="s">
        <v>166</v>
      </c>
      <c r="E3" s="254"/>
      <c r="F3" s="254"/>
      <c r="G3" s="254"/>
      <c r="H3" s="254"/>
      <c r="I3" s="254" t="s">
        <v>363</v>
      </c>
      <c r="J3" s="254"/>
      <c r="K3" s="254"/>
      <c r="L3" s="254"/>
      <c r="M3" s="244"/>
    </row>
    <row r="5" spans="1:13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217" t="s">
        <v>32</v>
      </c>
      <c r="F5" s="161" t="s">
        <v>33</v>
      </c>
      <c r="G5" s="161" t="s">
        <v>39</v>
      </c>
      <c r="H5" s="217" t="s">
        <v>88</v>
      </c>
      <c r="I5" s="161" t="s">
        <v>351</v>
      </c>
      <c r="J5" s="161" t="s">
        <v>352</v>
      </c>
      <c r="K5" s="161" t="s">
        <v>90</v>
      </c>
      <c r="L5" s="161" t="s">
        <v>92</v>
      </c>
    </row>
    <row r="6" spans="1:13" s="211" customFormat="1" x14ac:dyDescent="0.25">
      <c r="A6" s="211" t="s">
        <v>161</v>
      </c>
      <c r="B6" s="211">
        <v>1</v>
      </c>
      <c r="C6" s="211" t="s">
        <v>183</v>
      </c>
      <c r="D6" s="211">
        <v>192042544</v>
      </c>
      <c r="E6" s="218">
        <v>1060</v>
      </c>
      <c r="F6" s="211">
        <v>1274</v>
      </c>
      <c r="G6" s="211">
        <v>1004</v>
      </c>
      <c r="H6" s="218" t="s">
        <v>1954</v>
      </c>
      <c r="I6" s="211" t="s">
        <v>5850</v>
      </c>
      <c r="J6" s="212" t="s">
        <v>841</v>
      </c>
      <c r="K6" s="211" t="s">
        <v>356</v>
      </c>
      <c r="L6" s="211" t="s">
        <v>1998</v>
      </c>
    </row>
    <row r="7" spans="1:13" s="211" customFormat="1" x14ac:dyDescent="0.25">
      <c r="A7" s="211" t="s">
        <v>161</v>
      </c>
      <c r="B7" s="211">
        <v>1</v>
      </c>
      <c r="C7" s="211" t="s">
        <v>183</v>
      </c>
      <c r="D7" s="211">
        <v>192045159</v>
      </c>
      <c r="E7" s="218">
        <v>1080</v>
      </c>
      <c r="F7" s="211">
        <v>1274</v>
      </c>
      <c r="G7" s="211">
        <v>1004</v>
      </c>
      <c r="H7" s="218" t="s">
        <v>354</v>
      </c>
      <c r="I7" s="211" t="s">
        <v>6097</v>
      </c>
      <c r="J7" s="212" t="s">
        <v>841</v>
      </c>
      <c r="K7" s="211" t="s">
        <v>356</v>
      </c>
      <c r="L7" s="211" t="s">
        <v>1995</v>
      </c>
    </row>
    <row r="8" spans="1:13" s="211" customFormat="1" x14ac:dyDescent="0.25">
      <c r="A8" s="211" t="s">
        <v>161</v>
      </c>
      <c r="B8" s="211">
        <v>1</v>
      </c>
      <c r="C8" s="211" t="s">
        <v>183</v>
      </c>
      <c r="D8" s="211">
        <v>192046037</v>
      </c>
      <c r="E8" s="218">
        <v>1060</v>
      </c>
      <c r="F8" s="211">
        <v>1274</v>
      </c>
      <c r="G8" s="211">
        <v>1004</v>
      </c>
      <c r="H8" s="218" t="s">
        <v>1954</v>
      </c>
      <c r="I8" s="211" t="s">
        <v>6149</v>
      </c>
      <c r="J8" s="212" t="s">
        <v>841</v>
      </c>
      <c r="K8" s="211" t="s">
        <v>356</v>
      </c>
      <c r="L8" s="211" t="s">
        <v>1998</v>
      </c>
    </row>
    <row r="9" spans="1:13" s="211" customFormat="1" x14ac:dyDescent="0.25">
      <c r="A9" s="211" t="s">
        <v>161</v>
      </c>
      <c r="B9" s="211">
        <v>1</v>
      </c>
      <c r="C9" s="211" t="s">
        <v>183</v>
      </c>
      <c r="D9" s="211">
        <v>210228276</v>
      </c>
      <c r="E9" s="218">
        <v>1060</v>
      </c>
      <c r="F9" s="211">
        <v>1274</v>
      </c>
      <c r="G9" s="211">
        <v>1004</v>
      </c>
      <c r="H9" s="218" t="s">
        <v>1954</v>
      </c>
      <c r="I9" s="211" t="s">
        <v>6150</v>
      </c>
      <c r="J9" s="212" t="s">
        <v>841</v>
      </c>
      <c r="K9" s="211" t="s">
        <v>356</v>
      </c>
      <c r="L9" s="211" t="s">
        <v>6294</v>
      </c>
    </row>
    <row r="10" spans="1:13" s="211" customFormat="1" x14ac:dyDescent="0.25">
      <c r="A10" s="211" t="s">
        <v>161</v>
      </c>
      <c r="B10" s="211">
        <v>1</v>
      </c>
      <c r="C10" s="211" t="s">
        <v>183</v>
      </c>
      <c r="D10" s="211">
        <v>210228296</v>
      </c>
      <c r="E10" s="218">
        <v>1060</v>
      </c>
      <c r="F10" s="211">
        <v>1274</v>
      </c>
      <c r="G10" s="211">
        <v>1004</v>
      </c>
      <c r="H10" s="218" t="s">
        <v>1954</v>
      </c>
      <c r="I10" s="211" t="s">
        <v>6151</v>
      </c>
      <c r="J10" s="212" t="s">
        <v>841</v>
      </c>
      <c r="K10" s="211" t="s">
        <v>356</v>
      </c>
      <c r="L10" s="211" t="s">
        <v>6295</v>
      </c>
    </row>
    <row r="11" spans="1:13" s="211" customFormat="1" x14ac:dyDescent="0.25">
      <c r="A11" s="211" t="s">
        <v>161</v>
      </c>
      <c r="B11" s="211">
        <v>2</v>
      </c>
      <c r="C11" s="211" t="s">
        <v>184</v>
      </c>
      <c r="D11" s="211">
        <v>1261</v>
      </c>
      <c r="E11" s="218">
        <v>1020</v>
      </c>
      <c r="F11" s="211">
        <v>1121</v>
      </c>
      <c r="G11" s="211">
        <v>1004</v>
      </c>
      <c r="H11" s="218" t="s">
        <v>1954</v>
      </c>
      <c r="I11" s="211" t="s">
        <v>5673</v>
      </c>
      <c r="J11" s="212" t="s">
        <v>841</v>
      </c>
      <c r="K11" s="211" t="s">
        <v>356</v>
      </c>
      <c r="L11" s="211" t="s">
        <v>2000</v>
      </c>
    </row>
    <row r="12" spans="1:13" s="211" customFormat="1" x14ac:dyDescent="0.25">
      <c r="A12" s="211" t="s">
        <v>161</v>
      </c>
      <c r="B12" s="211">
        <v>2</v>
      </c>
      <c r="C12" s="211" t="s">
        <v>184</v>
      </c>
      <c r="D12" s="211">
        <v>191947426</v>
      </c>
      <c r="E12" s="218">
        <v>1080</v>
      </c>
      <c r="G12" s="211">
        <v>1004</v>
      </c>
      <c r="H12" s="218" t="s">
        <v>354</v>
      </c>
      <c r="I12" s="211" t="s">
        <v>1209</v>
      </c>
      <c r="J12" s="212" t="s">
        <v>841</v>
      </c>
      <c r="K12" s="211" t="s">
        <v>356</v>
      </c>
      <c r="L12" s="211" t="s">
        <v>1995</v>
      </c>
    </row>
    <row r="13" spans="1:13" s="211" customFormat="1" x14ac:dyDescent="0.25">
      <c r="A13" s="211" t="s">
        <v>161</v>
      </c>
      <c r="B13" s="211">
        <v>2</v>
      </c>
      <c r="C13" s="211" t="s">
        <v>184</v>
      </c>
      <c r="D13" s="211">
        <v>191950037</v>
      </c>
      <c r="E13" s="218">
        <v>1080</v>
      </c>
      <c r="F13" s="211">
        <v>1274</v>
      </c>
      <c r="G13" s="211">
        <v>1004</v>
      </c>
      <c r="H13" s="218" t="s">
        <v>354</v>
      </c>
      <c r="I13" s="211" t="s">
        <v>2423</v>
      </c>
      <c r="J13" s="212" t="s">
        <v>841</v>
      </c>
      <c r="K13" s="211" t="s">
        <v>356</v>
      </c>
      <c r="L13" s="211" t="s">
        <v>1995</v>
      </c>
    </row>
    <row r="14" spans="1:13" s="211" customFormat="1" x14ac:dyDescent="0.25">
      <c r="A14" s="211" t="s">
        <v>161</v>
      </c>
      <c r="B14" s="211">
        <v>2</v>
      </c>
      <c r="C14" s="211" t="s">
        <v>184</v>
      </c>
      <c r="D14" s="211">
        <v>191957293</v>
      </c>
      <c r="E14" s="218">
        <v>1080</v>
      </c>
      <c r="F14" s="211">
        <v>1274</v>
      </c>
      <c r="G14" s="211">
        <v>1004</v>
      </c>
      <c r="H14" s="218" t="s">
        <v>354</v>
      </c>
      <c r="I14" s="211" t="s">
        <v>1210</v>
      </c>
      <c r="J14" s="212" t="s">
        <v>841</v>
      </c>
      <c r="K14" s="211" t="s">
        <v>356</v>
      </c>
      <c r="L14" s="211" t="s">
        <v>1995</v>
      </c>
    </row>
    <row r="15" spans="1:13" s="211" customFormat="1" x14ac:dyDescent="0.25">
      <c r="A15" s="211" t="s">
        <v>161</v>
      </c>
      <c r="B15" s="211">
        <v>2</v>
      </c>
      <c r="C15" s="211" t="s">
        <v>184</v>
      </c>
      <c r="D15" s="211">
        <v>191959642</v>
      </c>
      <c r="E15" s="218">
        <v>1080</v>
      </c>
      <c r="F15" s="211">
        <v>1274</v>
      </c>
      <c r="G15" s="211">
        <v>1004</v>
      </c>
      <c r="H15" s="218" t="s">
        <v>354</v>
      </c>
      <c r="I15" s="211" t="s">
        <v>1211</v>
      </c>
      <c r="J15" s="212" t="s">
        <v>841</v>
      </c>
      <c r="K15" s="211" t="s">
        <v>356</v>
      </c>
      <c r="L15" s="211" t="s">
        <v>1995</v>
      </c>
    </row>
    <row r="16" spans="1:13" s="211" customFormat="1" x14ac:dyDescent="0.25">
      <c r="A16" s="211" t="s">
        <v>161</v>
      </c>
      <c r="B16" s="211">
        <v>2</v>
      </c>
      <c r="C16" s="211" t="s">
        <v>184</v>
      </c>
      <c r="D16" s="211">
        <v>191959643</v>
      </c>
      <c r="E16" s="218">
        <v>1080</v>
      </c>
      <c r="F16" s="211">
        <v>1274</v>
      </c>
      <c r="G16" s="211">
        <v>1004</v>
      </c>
      <c r="H16" s="218" t="s">
        <v>354</v>
      </c>
      <c r="I16" s="211" t="s">
        <v>1212</v>
      </c>
      <c r="J16" s="212" t="s">
        <v>841</v>
      </c>
      <c r="K16" s="211" t="s">
        <v>356</v>
      </c>
      <c r="L16" s="211" t="s">
        <v>1995</v>
      </c>
    </row>
    <row r="17" spans="1:12" s="211" customFormat="1" x14ac:dyDescent="0.25">
      <c r="A17" s="211" t="s">
        <v>161</v>
      </c>
      <c r="B17" s="211">
        <v>2</v>
      </c>
      <c r="C17" s="211" t="s">
        <v>184</v>
      </c>
      <c r="D17" s="211">
        <v>191971884</v>
      </c>
      <c r="E17" s="218">
        <v>1080</v>
      </c>
      <c r="F17" s="211">
        <v>1274</v>
      </c>
      <c r="G17" s="211">
        <v>1004</v>
      </c>
      <c r="H17" s="218" t="s">
        <v>354</v>
      </c>
      <c r="I17" s="211" t="s">
        <v>1213</v>
      </c>
      <c r="J17" s="212" t="s">
        <v>841</v>
      </c>
      <c r="K17" s="211" t="s">
        <v>356</v>
      </c>
      <c r="L17" s="211" t="s">
        <v>1995</v>
      </c>
    </row>
    <row r="18" spans="1:12" s="211" customFormat="1" x14ac:dyDescent="0.25">
      <c r="A18" s="211" t="s">
        <v>161</v>
      </c>
      <c r="B18" s="211">
        <v>2</v>
      </c>
      <c r="C18" s="211" t="s">
        <v>184</v>
      </c>
      <c r="D18" s="211">
        <v>191978613</v>
      </c>
      <c r="E18" s="218">
        <v>1060</v>
      </c>
      <c r="F18" s="211">
        <v>1242</v>
      </c>
      <c r="G18" s="211">
        <v>1004</v>
      </c>
      <c r="H18" s="218" t="s">
        <v>1954</v>
      </c>
      <c r="I18" s="211" t="s">
        <v>6266</v>
      </c>
      <c r="J18" s="212" t="s">
        <v>841</v>
      </c>
      <c r="K18" s="211" t="s">
        <v>356</v>
      </c>
      <c r="L18" s="211" t="s">
        <v>1998</v>
      </c>
    </row>
    <row r="19" spans="1:12" s="211" customFormat="1" x14ac:dyDescent="0.25">
      <c r="A19" s="211" t="s">
        <v>161</v>
      </c>
      <c r="B19" s="211">
        <v>2</v>
      </c>
      <c r="C19" s="211" t="s">
        <v>184</v>
      </c>
      <c r="D19" s="211">
        <v>191996132</v>
      </c>
      <c r="E19" s="218">
        <v>1060</v>
      </c>
      <c r="F19" s="211">
        <v>1242</v>
      </c>
      <c r="G19" s="211">
        <v>1004</v>
      </c>
      <c r="H19" s="218" t="s">
        <v>1954</v>
      </c>
      <c r="I19" s="211" t="s">
        <v>3369</v>
      </c>
      <c r="J19" s="212" t="s">
        <v>841</v>
      </c>
      <c r="K19" s="211" t="s">
        <v>356</v>
      </c>
      <c r="L19" s="211" t="s">
        <v>1998</v>
      </c>
    </row>
    <row r="20" spans="1:12" s="211" customFormat="1" x14ac:dyDescent="0.25">
      <c r="A20" s="211" t="s">
        <v>161</v>
      </c>
      <c r="B20" s="211">
        <v>2</v>
      </c>
      <c r="C20" s="211" t="s">
        <v>184</v>
      </c>
      <c r="D20" s="211">
        <v>192000432</v>
      </c>
      <c r="E20" s="218">
        <v>1060</v>
      </c>
      <c r="F20" s="211">
        <v>1242</v>
      </c>
      <c r="G20" s="211">
        <v>1004</v>
      </c>
      <c r="H20" s="218" t="s">
        <v>1954</v>
      </c>
      <c r="I20" s="211" t="s">
        <v>4245</v>
      </c>
      <c r="J20" s="212" t="s">
        <v>841</v>
      </c>
      <c r="K20" s="211" t="s">
        <v>356</v>
      </c>
      <c r="L20" s="211" t="s">
        <v>1998</v>
      </c>
    </row>
    <row r="21" spans="1:12" s="211" customFormat="1" x14ac:dyDescent="0.25">
      <c r="A21" s="211" t="s">
        <v>161</v>
      </c>
      <c r="B21" s="211">
        <v>2</v>
      </c>
      <c r="C21" s="211" t="s">
        <v>184</v>
      </c>
      <c r="D21" s="211">
        <v>201007711</v>
      </c>
      <c r="E21" s="218">
        <v>1080</v>
      </c>
      <c r="F21" s="211">
        <v>1242</v>
      </c>
      <c r="G21" s="211">
        <v>1004</v>
      </c>
      <c r="H21" s="218" t="s">
        <v>354</v>
      </c>
      <c r="I21" s="211" t="s">
        <v>1214</v>
      </c>
      <c r="J21" s="212" t="s">
        <v>841</v>
      </c>
      <c r="K21" s="211" t="s">
        <v>356</v>
      </c>
      <c r="L21" s="211" t="s">
        <v>1995</v>
      </c>
    </row>
    <row r="22" spans="1:12" s="211" customFormat="1" x14ac:dyDescent="0.25">
      <c r="A22" s="211" t="s">
        <v>161</v>
      </c>
      <c r="B22" s="211">
        <v>2</v>
      </c>
      <c r="C22" s="211" t="s">
        <v>184</v>
      </c>
      <c r="D22" s="211">
        <v>201007715</v>
      </c>
      <c r="E22" s="218">
        <v>1060</v>
      </c>
      <c r="F22" s="211">
        <v>1274</v>
      </c>
      <c r="G22" s="211">
        <v>1004</v>
      </c>
      <c r="H22" s="218" t="s">
        <v>1954</v>
      </c>
      <c r="I22" s="211" t="s">
        <v>4866</v>
      </c>
      <c r="J22" s="212" t="s">
        <v>841</v>
      </c>
      <c r="K22" s="211" t="s">
        <v>356</v>
      </c>
      <c r="L22" s="211" t="s">
        <v>1998</v>
      </c>
    </row>
    <row r="23" spans="1:12" s="211" customFormat="1" x14ac:dyDescent="0.25">
      <c r="A23" s="211" t="s">
        <v>161</v>
      </c>
      <c r="B23" s="211">
        <v>2</v>
      </c>
      <c r="C23" s="211" t="s">
        <v>184</v>
      </c>
      <c r="D23" s="211">
        <v>201023503</v>
      </c>
      <c r="E23" s="218">
        <v>1080</v>
      </c>
      <c r="F23" s="211">
        <v>1242</v>
      </c>
      <c r="G23" s="211">
        <v>1004</v>
      </c>
      <c r="H23" s="218" t="s">
        <v>354</v>
      </c>
      <c r="I23" s="211" t="s">
        <v>1215</v>
      </c>
      <c r="J23" s="212" t="s">
        <v>841</v>
      </c>
      <c r="K23" s="211" t="s">
        <v>356</v>
      </c>
      <c r="L23" s="211" t="s">
        <v>1995</v>
      </c>
    </row>
    <row r="24" spans="1:12" s="211" customFormat="1" x14ac:dyDescent="0.25">
      <c r="A24" s="211" t="s">
        <v>161</v>
      </c>
      <c r="B24" s="211">
        <v>2</v>
      </c>
      <c r="C24" s="211" t="s">
        <v>184</v>
      </c>
      <c r="D24" s="211">
        <v>210059600</v>
      </c>
      <c r="E24" s="218">
        <v>1080</v>
      </c>
      <c r="F24" s="211">
        <v>1252</v>
      </c>
      <c r="G24" s="211">
        <v>1004</v>
      </c>
      <c r="H24" s="218" t="s">
        <v>354</v>
      </c>
      <c r="I24" s="211" t="s">
        <v>1216</v>
      </c>
      <c r="J24" s="212" t="s">
        <v>841</v>
      </c>
      <c r="K24" s="211" t="s">
        <v>356</v>
      </c>
      <c r="L24" s="211" t="s">
        <v>1995</v>
      </c>
    </row>
    <row r="25" spans="1:12" s="211" customFormat="1" x14ac:dyDescent="0.25">
      <c r="A25" s="211" t="s">
        <v>161</v>
      </c>
      <c r="B25" s="211">
        <v>2</v>
      </c>
      <c r="C25" s="211" t="s">
        <v>184</v>
      </c>
      <c r="D25" s="211">
        <v>210059604</v>
      </c>
      <c r="E25" s="218">
        <v>1080</v>
      </c>
      <c r="F25" s="211">
        <v>1242</v>
      </c>
      <c r="G25" s="211">
        <v>1004</v>
      </c>
      <c r="H25" s="218" t="s">
        <v>354</v>
      </c>
      <c r="I25" s="211" t="s">
        <v>1217</v>
      </c>
      <c r="J25" s="212" t="s">
        <v>841</v>
      </c>
      <c r="K25" s="211" t="s">
        <v>356</v>
      </c>
      <c r="L25" s="211" t="s">
        <v>1995</v>
      </c>
    </row>
    <row r="26" spans="1:12" s="211" customFormat="1" x14ac:dyDescent="0.25">
      <c r="A26" s="211" t="s">
        <v>161</v>
      </c>
      <c r="B26" s="211">
        <v>2</v>
      </c>
      <c r="C26" s="211" t="s">
        <v>184</v>
      </c>
      <c r="D26" s="211">
        <v>210059836</v>
      </c>
      <c r="E26" s="218">
        <v>1080</v>
      </c>
      <c r="F26" s="211">
        <v>1252</v>
      </c>
      <c r="G26" s="211">
        <v>1004</v>
      </c>
      <c r="H26" s="218" t="s">
        <v>354</v>
      </c>
      <c r="I26" s="211" t="s">
        <v>1218</v>
      </c>
      <c r="J26" s="212" t="s">
        <v>841</v>
      </c>
      <c r="K26" s="211" t="s">
        <v>356</v>
      </c>
      <c r="L26" s="211" t="s">
        <v>1995</v>
      </c>
    </row>
    <row r="27" spans="1:12" s="211" customFormat="1" x14ac:dyDescent="0.25">
      <c r="A27" s="211" t="s">
        <v>161</v>
      </c>
      <c r="B27" s="211">
        <v>2</v>
      </c>
      <c r="C27" s="211" t="s">
        <v>184</v>
      </c>
      <c r="D27" s="211">
        <v>210059839</v>
      </c>
      <c r="E27" s="218">
        <v>1080</v>
      </c>
      <c r="F27" s="211">
        <v>1252</v>
      </c>
      <c r="G27" s="211">
        <v>1004</v>
      </c>
      <c r="H27" s="218" t="s">
        <v>354</v>
      </c>
      <c r="I27" s="211" t="s">
        <v>1219</v>
      </c>
      <c r="J27" s="212" t="s">
        <v>841</v>
      </c>
      <c r="K27" s="211" t="s">
        <v>356</v>
      </c>
      <c r="L27" s="211" t="s">
        <v>1995</v>
      </c>
    </row>
    <row r="28" spans="1:12" s="211" customFormat="1" x14ac:dyDescent="0.25">
      <c r="A28" s="211" t="s">
        <v>161</v>
      </c>
      <c r="B28" s="211">
        <v>2</v>
      </c>
      <c r="C28" s="211" t="s">
        <v>184</v>
      </c>
      <c r="D28" s="211">
        <v>210059911</v>
      </c>
      <c r="E28" s="218">
        <v>1080</v>
      </c>
      <c r="F28" s="211">
        <v>1274</v>
      </c>
      <c r="G28" s="211">
        <v>1004</v>
      </c>
      <c r="H28" s="218" t="s">
        <v>354</v>
      </c>
      <c r="I28" s="211" t="s">
        <v>1220</v>
      </c>
      <c r="J28" s="212" t="s">
        <v>841</v>
      </c>
      <c r="K28" s="211" t="s">
        <v>356</v>
      </c>
      <c r="L28" s="211" t="s">
        <v>1995</v>
      </c>
    </row>
    <row r="29" spans="1:12" s="211" customFormat="1" x14ac:dyDescent="0.25">
      <c r="A29" s="211" t="s">
        <v>161</v>
      </c>
      <c r="B29" s="211">
        <v>2</v>
      </c>
      <c r="C29" s="211" t="s">
        <v>184</v>
      </c>
      <c r="D29" s="211">
        <v>210059975</v>
      </c>
      <c r="E29" s="218">
        <v>1080</v>
      </c>
      <c r="F29" s="211">
        <v>1274</v>
      </c>
      <c r="G29" s="211">
        <v>1004</v>
      </c>
      <c r="H29" s="218" t="s">
        <v>354</v>
      </c>
      <c r="I29" s="211" t="s">
        <v>1221</v>
      </c>
      <c r="J29" s="212" t="s">
        <v>841</v>
      </c>
      <c r="K29" s="211" t="s">
        <v>356</v>
      </c>
      <c r="L29" s="211" t="s">
        <v>1995</v>
      </c>
    </row>
    <row r="30" spans="1:12" s="211" customFormat="1" x14ac:dyDescent="0.25">
      <c r="A30" s="211" t="s">
        <v>161</v>
      </c>
      <c r="B30" s="211">
        <v>2</v>
      </c>
      <c r="C30" s="211" t="s">
        <v>184</v>
      </c>
      <c r="D30" s="211">
        <v>210060058</v>
      </c>
      <c r="E30" s="218">
        <v>1080</v>
      </c>
      <c r="F30" s="211">
        <v>1274</v>
      </c>
      <c r="G30" s="211">
        <v>1004</v>
      </c>
      <c r="H30" s="218" t="s">
        <v>354</v>
      </c>
      <c r="I30" s="211" t="s">
        <v>1222</v>
      </c>
      <c r="J30" s="212" t="s">
        <v>841</v>
      </c>
      <c r="K30" s="211" t="s">
        <v>356</v>
      </c>
      <c r="L30" s="211" t="s">
        <v>1995</v>
      </c>
    </row>
    <row r="31" spans="1:12" s="211" customFormat="1" x14ac:dyDescent="0.25">
      <c r="A31" s="211" t="s">
        <v>161</v>
      </c>
      <c r="B31" s="211">
        <v>2</v>
      </c>
      <c r="C31" s="211" t="s">
        <v>184</v>
      </c>
      <c r="D31" s="211">
        <v>210060245</v>
      </c>
      <c r="E31" s="218">
        <v>1080</v>
      </c>
      <c r="F31" s="211">
        <v>1274</v>
      </c>
      <c r="G31" s="211">
        <v>1004</v>
      </c>
      <c r="H31" s="218" t="s">
        <v>354</v>
      </c>
      <c r="I31" s="211" t="s">
        <v>1223</v>
      </c>
      <c r="J31" s="212" t="s">
        <v>841</v>
      </c>
      <c r="K31" s="211" t="s">
        <v>356</v>
      </c>
      <c r="L31" s="211" t="s">
        <v>1995</v>
      </c>
    </row>
    <row r="32" spans="1:12" s="211" customFormat="1" x14ac:dyDescent="0.25">
      <c r="A32" s="211" t="s">
        <v>161</v>
      </c>
      <c r="B32" s="211">
        <v>2</v>
      </c>
      <c r="C32" s="211" t="s">
        <v>184</v>
      </c>
      <c r="D32" s="211">
        <v>210060248</v>
      </c>
      <c r="E32" s="218">
        <v>1080</v>
      </c>
      <c r="F32" s="211">
        <v>1274</v>
      </c>
      <c r="G32" s="211">
        <v>1004</v>
      </c>
      <c r="H32" s="218" t="s">
        <v>354</v>
      </c>
      <c r="I32" s="211" t="s">
        <v>1224</v>
      </c>
      <c r="J32" s="212" t="s">
        <v>841</v>
      </c>
      <c r="K32" s="211" t="s">
        <v>356</v>
      </c>
      <c r="L32" s="211" t="s">
        <v>1995</v>
      </c>
    </row>
    <row r="33" spans="1:12" s="211" customFormat="1" x14ac:dyDescent="0.25">
      <c r="A33" s="211" t="s">
        <v>161</v>
      </c>
      <c r="B33" s="211">
        <v>2</v>
      </c>
      <c r="C33" s="211" t="s">
        <v>184</v>
      </c>
      <c r="D33" s="211">
        <v>210060251</v>
      </c>
      <c r="E33" s="218">
        <v>1080</v>
      </c>
      <c r="F33" s="211">
        <v>1274</v>
      </c>
      <c r="G33" s="211">
        <v>1004</v>
      </c>
      <c r="H33" s="218" t="s">
        <v>354</v>
      </c>
      <c r="I33" s="211" t="s">
        <v>1225</v>
      </c>
      <c r="J33" s="212" t="s">
        <v>841</v>
      </c>
      <c r="K33" s="211" t="s">
        <v>356</v>
      </c>
      <c r="L33" s="211" t="s">
        <v>1995</v>
      </c>
    </row>
    <row r="34" spans="1:12" s="211" customFormat="1" x14ac:dyDescent="0.25">
      <c r="A34" s="211" t="s">
        <v>161</v>
      </c>
      <c r="B34" s="211">
        <v>2</v>
      </c>
      <c r="C34" s="211" t="s">
        <v>184</v>
      </c>
      <c r="D34" s="211">
        <v>210060269</v>
      </c>
      <c r="E34" s="218">
        <v>1060</v>
      </c>
      <c r="F34" s="211">
        <v>1271</v>
      </c>
      <c r="G34" s="211">
        <v>1004</v>
      </c>
      <c r="H34" s="218" t="s">
        <v>1954</v>
      </c>
      <c r="I34" s="211" t="s">
        <v>4269</v>
      </c>
      <c r="J34" s="212" t="s">
        <v>841</v>
      </c>
      <c r="K34" s="211" t="s">
        <v>356</v>
      </c>
      <c r="L34" s="211" t="s">
        <v>1998</v>
      </c>
    </row>
    <row r="35" spans="1:12" s="211" customFormat="1" x14ac:dyDescent="0.25">
      <c r="A35" s="211" t="s">
        <v>161</v>
      </c>
      <c r="B35" s="211">
        <v>2</v>
      </c>
      <c r="C35" s="211" t="s">
        <v>184</v>
      </c>
      <c r="D35" s="211">
        <v>210060299</v>
      </c>
      <c r="E35" s="218">
        <v>1080</v>
      </c>
      <c r="F35" s="211">
        <v>1252</v>
      </c>
      <c r="G35" s="211">
        <v>1004</v>
      </c>
      <c r="H35" s="218" t="s">
        <v>354</v>
      </c>
      <c r="I35" s="211" t="s">
        <v>1226</v>
      </c>
      <c r="J35" s="212" t="s">
        <v>841</v>
      </c>
      <c r="K35" s="211" t="s">
        <v>356</v>
      </c>
      <c r="L35" s="211" t="s">
        <v>1995</v>
      </c>
    </row>
    <row r="36" spans="1:12" s="211" customFormat="1" x14ac:dyDescent="0.25">
      <c r="A36" s="211" t="s">
        <v>161</v>
      </c>
      <c r="B36" s="211">
        <v>2</v>
      </c>
      <c r="C36" s="211" t="s">
        <v>184</v>
      </c>
      <c r="D36" s="211">
        <v>210180487</v>
      </c>
      <c r="E36" s="218">
        <v>1080</v>
      </c>
      <c r="F36" s="211">
        <v>1274</v>
      </c>
      <c r="G36" s="211">
        <v>1004</v>
      </c>
      <c r="H36" s="218" t="s">
        <v>354</v>
      </c>
      <c r="I36" s="211" t="s">
        <v>1227</v>
      </c>
      <c r="J36" s="212" t="s">
        <v>841</v>
      </c>
      <c r="K36" s="211" t="s">
        <v>356</v>
      </c>
      <c r="L36" s="211" t="s">
        <v>1995</v>
      </c>
    </row>
    <row r="37" spans="1:12" s="211" customFormat="1" x14ac:dyDescent="0.25">
      <c r="A37" s="211" t="s">
        <v>161</v>
      </c>
      <c r="B37" s="211">
        <v>2</v>
      </c>
      <c r="C37" s="211" t="s">
        <v>184</v>
      </c>
      <c r="D37" s="211">
        <v>210262151</v>
      </c>
      <c r="E37" s="218">
        <v>1080</v>
      </c>
      <c r="F37" s="211">
        <v>1274</v>
      </c>
      <c r="G37" s="211">
        <v>1004</v>
      </c>
      <c r="H37" s="218" t="s">
        <v>354</v>
      </c>
      <c r="I37" s="211" t="s">
        <v>1228</v>
      </c>
      <c r="J37" s="212" t="s">
        <v>841</v>
      </c>
      <c r="K37" s="211" t="s">
        <v>356</v>
      </c>
      <c r="L37" s="211" t="s">
        <v>1995</v>
      </c>
    </row>
    <row r="38" spans="1:12" s="211" customFormat="1" x14ac:dyDescent="0.25">
      <c r="A38" s="211" t="s">
        <v>161</v>
      </c>
      <c r="B38" s="211">
        <v>2</v>
      </c>
      <c r="C38" s="211" t="s">
        <v>184</v>
      </c>
      <c r="D38" s="211">
        <v>210262174</v>
      </c>
      <c r="E38" s="218">
        <v>1080</v>
      </c>
      <c r="F38" s="211">
        <v>1274</v>
      </c>
      <c r="G38" s="211">
        <v>1004</v>
      </c>
      <c r="H38" s="218" t="s">
        <v>354</v>
      </c>
      <c r="I38" s="211" t="s">
        <v>1229</v>
      </c>
      <c r="J38" s="212" t="s">
        <v>841</v>
      </c>
      <c r="K38" s="211" t="s">
        <v>356</v>
      </c>
      <c r="L38" s="211" t="s">
        <v>1995</v>
      </c>
    </row>
    <row r="39" spans="1:12" s="211" customFormat="1" x14ac:dyDescent="0.25">
      <c r="A39" s="211" t="s">
        <v>161</v>
      </c>
      <c r="B39" s="211">
        <v>2</v>
      </c>
      <c r="C39" s="211" t="s">
        <v>184</v>
      </c>
      <c r="D39" s="211">
        <v>210262175</v>
      </c>
      <c r="E39" s="218">
        <v>1080</v>
      </c>
      <c r="F39" s="211">
        <v>1274</v>
      </c>
      <c r="G39" s="211">
        <v>1004</v>
      </c>
      <c r="H39" s="218" t="s">
        <v>354</v>
      </c>
      <c r="I39" s="211" t="s">
        <v>1230</v>
      </c>
      <c r="J39" s="212" t="s">
        <v>841</v>
      </c>
      <c r="K39" s="211" t="s">
        <v>356</v>
      </c>
      <c r="L39" s="211" t="s">
        <v>1995</v>
      </c>
    </row>
    <row r="40" spans="1:12" s="211" customFormat="1" x14ac:dyDescent="0.25">
      <c r="A40" s="211" t="s">
        <v>161</v>
      </c>
      <c r="B40" s="211">
        <v>2</v>
      </c>
      <c r="C40" s="211" t="s">
        <v>184</v>
      </c>
      <c r="D40" s="211">
        <v>210262213</v>
      </c>
      <c r="E40" s="218">
        <v>1080</v>
      </c>
      <c r="F40" s="211">
        <v>1274</v>
      </c>
      <c r="G40" s="211">
        <v>1004</v>
      </c>
      <c r="H40" s="218" t="s">
        <v>354</v>
      </c>
      <c r="I40" s="211" t="s">
        <v>1231</v>
      </c>
      <c r="J40" s="212" t="s">
        <v>841</v>
      </c>
      <c r="K40" s="211" t="s">
        <v>356</v>
      </c>
      <c r="L40" s="211" t="s">
        <v>1995</v>
      </c>
    </row>
    <row r="41" spans="1:12" s="211" customFormat="1" x14ac:dyDescent="0.25">
      <c r="A41" s="211" t="s">
        <v>161</v>
      </c>
      <c r="B41" s="211">
        <v>2</v>
      </c>
      <c r="C41" s="211" t="s">
        <v>184</v>
      </c>
      <c r="D41" s="211">
        <v>210262219</v>
      </c>
      <c r="E41" s="218">
        <v>1080</v>
      </c>
      <c r="F41" s="211">
        <v>1274</v>
      </c>
      <c r="G41" s="211">
        <v>1004</v>
      </c>
      <c r="H41" s="218" t="s">
        <v>354</v>
      </c>
      <c r="I41" s="211" t="s">
        <v>1232</v>
      </c>
      <c r="J41" s="212" t="s">
        <v>841</v>
      </c>
      <c r="K41" s="211" t="s">
        <v>356</v>
      </c>
      <c r="L41" s="211" t="s">
        <v>1995</v>
      </c>
    </row>
    <row r="42" spans="1:12" s="211" customFormat="1" x14ac:dyDescent="0.25">
      <c r="A42" s="211" t="s">
        <v>161</v>
      </c>
      <c r="B42" s="211">
        <v>2</v>
      </c>
      <c r="C42" s="211" t="s">
        <v>184</v>
      </c>
      <c r="D42" s="211">
        <v>210262276</v>
      </c>
      <c r="E42" s="218">
        <v>1080</v>
      </c>
      <c r="F42" s="211">
        <v>1274</v>
      </c>
      <c r="G42" s="211">
        <v>1004</v>
      </c>
      <c r="H42" s="218" t="s">
        <v>354</v>
      </c>
      <c r="I42" s="211" t="s">
        <v>1233</v>
      </c>
      <c r="J42" s="212" t="s">
        <v>841</v>
      </c>
      <c r="K42" s="211" t="s">
        <v>356</v>
      </c>
      <c r="L42" s="211" t="s">
        <v>1995</v>
      </c>
    </row>
    <row r="43" spans="1:12" s="211" customFormat="1" x14ac:dyDescent="0.25">
      <c r="A43" s="211" t="s">
        <v>161</v>
      </c>
      <c r="B43" s="211">
        <v>2</v>
      </c>
      <c r="C43" s="211" t="s">
        <v>184</v>
      </c>
      <c r="D43" s="211">
        <v>210262331</v>
      </c>
      <c r="E43" s="218">
        <v>1060</v>
      </c>
      <c r="F43" s="211">
        <v>1274</v>
      </c>
      <c r="G43" s="211">
        <v>1004</v>
      </c>
      <c r="H43" s="218" t="s">
        <v>1954</v>
      </c>
      <c r="I43" s="211" t="s">
        <v>5674</v>
      </c>
      <c r="J43" s="212" t="s">
        <v>841</v>
      </c>
      <c r="K43" s="211" t="s">
        <v>356</v>
      </c>
      <c r="L43" s="211" t="s">
        <v>5697</v>
      </c>
    </row>
    <row r="44" spans="1:12" s="211" customFormat="1" x14ac:dyDescent="0.25">
      <c r="A44" s="211" t="s">
        <v>161</v>
      </c>
      <c r="B44" s="211">
        <v>2</v>
      </c>
      <c r="C44" s="211" t="s">
        <v>184</v>
      </c>
      <c r="D44" s="211">
        <v>210262336</v>
      </c>
      <c r="E44" s="218">
        <v>1080</v>
      </c>
      <c r="F44" s="211">
        <v>1274</v>
      </c>
      <c r="G44" s="211">
        <v>1004</v>
      </c>
      <c r="H44" s="218" t="s">
        <v>354</v>
      </c>
      <c r="I44" s="211" t="s">
        <v>1234</v>
      </c>
      <c r="J44" s="212" t="s">
        <v>841</v>
      </c>
      <c r="K44" s="211" t="s">
        <v>356</v>
      </c>
      <c r="L44" s="211" t="s">
        <v>1995</v>
      </c>
    </row>
    <row r="45" spans="1:12" s="211" customFormat="1" x14ac:dyDescent="0.25">
      <c r="A45" s="211" t="s">
        <v>161</v>
      </c>
      <c r="B45" s="211">
        <v>2</v>
      </c>
      <c r="C45" s="211" t="s">
        <v>184</v>
      </c>
      <c r="D45" s="211">
        <v>210262354</v>
      </c>
      <c r="E45" s="218">
        <v>1080</v>
      </c>
      <c r="F45" s="211">
        <v>1274</v>
      </c>
      <c r="G45" s="211">
        <v>1004</v>
      </c>
      <c r="H45" s="218" t="s">
        <v>354</v>
      </c>
      <c r="I45" s="211" t="s">
        <v>1235</v>
      </c>
      <c r="J45" s="212" t="s">
        <v>841</v>
      </c>
      <c r="K45" s="211" t="s">
        <v>356</v>
      </c>
      <c r="L45" s="211" t="s">
        <v>1995</v>
      </c>
    </row>
    <row r="46" spans="1:12" s="211" customFormat="1" x14ac:dyDescent="0.25">
      <c r="A46" s="211" t="s">
        <v>161</v>
      </c>
      <c r="B46" s="211">
        <v>2</v>
      </c>
      <c r="C46" s="211" t="s">
        <v>184</v>
      </c>
      <c r="D46" s="211">
        <v>210262757</v>
      </c>
      <c r="E46" s="218">
        <v>1060</v>
      </c>
      <c r="F46" s="211">
        <v>1274</v>
      </c>
      <c r="G46" s="211">
        <v>1004</v>
      </c>
      <c r="H46" s="218" t="s">
        <v>1954</v>
      </c>
      <c r="I46" s="211" t="s">
        <v>5674</v>
      </c>
      <c r="J46" s="212" t="s">
        <v>841</v>
      </c>
      <c r="K46" s="211" t="s">
        <v>356</v>
      </c>
      <c r="L46" s="211" t="s">
        <v>5697</v>
      </c>
    </row>
    <row r="47" spans="1:12" s="211" customFormat="1" x14ac:dyDescent="0.25">
      <c r="A47" s="211" t="s">
        <v>161</v>
      </c>
      <c r="B47" s="211">
        <v>2</v>
      </c>
      <c r="C47" s="211" t="s">
        <v>184</v>
      </c>
      <c r="D47" s="211">
        <v>210271789</v>
      </c>
      <c r="E47" s="218">
        <v>1080</v>
      </c>
      <c r="F47" s="211">
        <v>1252</v>
      </c>
      <c r="G47" s="211">
        <v>1004</v>
      </c>
      <c r="H47" s="218" t="s">
        <v>354</v>
      </c>
      <c r="I47" s="211" t="s">
        <v>1236</v>
      </c>
      <c r="J47" s="212" t="s">
        <v>841</v>
      </c>
      <c r="K47" s="211" t="s">
        <v>356</v>
      </c>
      <c r="L47" s="211" t="s">
        <v>1995</v>
      </c>
    </row>
    <row r="48" spans="1:12" s="211" customFormat="1" x14ac:dyDescent="0.25">
      <c r="A48" s="211" t="s">
        <v>161</v>
      </c>
      <c r="B48" s="211">
        <v>2</v>
      </c>
      <c r="C48" s="211" t="s">
        <v>184</v>
      </c>
      <c r="D48" s="211">
        <v>210287290</v>
      </c>
      <c r="E48" s="218">
        <v>1080</v>
      </c>
      <c r="F48" s="211">
        <v>1274</v>
      </c>
      <c r="G48" s="211">
        <v>1004</v>
      </c>
      <c r="H48" s="218" t="s">
        <v>354</v>
      </c>
      <c r="I48" s="211" t="s">
        <v>1237</v>
      </c>
      <c r="J48" s="212" t="s">
        <v>841</v>
      </c>
      <c r="K48" s="211" t="s">
        <v>356</v>
      </c>
      <c r="L48" s="211" t="s">
        <v>1995</v>
      </c>
    </row>
    <row r="49" spans="1:12" s="211" customFormat="1" x14ac:dyDescent="0.25">
      <c r="A49" s="211" t="s">
        <v>161</v>
      </c>
      <c r="B49" s="211">
        <v>2</v>
      </c>
      <c r="C49" s="211" t="s">
        <v>184</v>
      </c>
      <c r="D49" s="211">
        <v>210296181</v>
      </c>
      <c r="E49" s="218">
        <v>1080</v>
      </c>
      <c r="F49" s="211">
        <v>1274</v>
      </c>
      <c r="G49" s="211">
        <v>1004</v>
      </c>
      <c r="H49" s="218" t="s">
        <v>354</v>
      </c>
      <c r="I49" s="211" t="s">
        <v>1238</v>
      </c>
      <c r="J49" s="212" t="s">
        <v>841</v>
      </c>
      <c r="K49" s="211" t="s">
        <v>356</v>
      </c>
      <c r="L49" s="211" t="s">
        <v>1995</v>
      </c>
    </row>
    <row r="50" spans="1:12" s="211" customFormat="1" x14ac:dyDescent="0.25">
      <c r="A50" s="211" t="s">
        <v>161</v>
      </c>
      <c r="B50" s="211">
        <v>2</v>
      </c>
      <c r="C50" s="211" t="s">
        <v>184</v>
      </c>
      <c r="D50" s="211">
        <v>210297154</v>
      </c>
      <c r="E50" s="218">
        <v>1080</v>
      </c>
      <c r="F50" s="211">
        <v>1274</v>
      </c>
      <c r="G50" s="211">
        <v>1004</v>
      </c>
      <c r="H50" s="218" t="s">
        <v>354</v>
      </c>
      <c r="I50" s="211" t="s">
        <v>1239</v>
      </c>
      <c r="J50" s="212" t="s">
        <v>841</v>
      </c>
      <c r="K50" s="211" t="s">
        <v>356</v>
      </c>
      <c r="L50" s="211" t="s">
        <v>1995</v>
      </c>
    </row>
    <row r="51" spans="1:12" s="211" customFormat="1" x14ac:dyDescent="0.25">
      <c r="A51" s="211" t="s">
        <v>161</v>
      </c>
      <c r="B51" s="211">
        <v>2</v>
      </c>
      <c r="C51" s="211" t="s">
        <v>184</v>
      </c>
      <c r="D51" s="211">
        <v>210298084</v>
      </c>
      <c r="E51" s="218">
        <v>1080</v>
      </c>
      <c r="F51" s="211">
        <v>1274</v>
      </c>
      <c r="G51" s="211">
        <v>1004</v>
      </c>
      <c r="H51" s="218" t="s">
        <v>354</v>
      </c>
      <c r="I51" s="211" t="s">
        <v>1240</v>
      </c>
      <c r="J51" s="212" t="s">
        <v>841</v>
      </c>
      <c r="K51" s="211" t="s">
        <v>356</v>
      </c>
      <c r="L51" s="211" t="s">
        <v>1995</v>
      </c>
    </row>
    <row r="52" spans="1:12" s="211" customFormat="1" x14ac:dyDescent="0.25">
      <c r="A52" s="211" t="s">
        <v>161</v>
      </c>
      <c r="B52" s="211">
        <v>2</v>
      </c>
      <c r="C52" s="211" t="s">
        <v>184</v>
      </c>
      <c r="D52" s="211">
        <v>210298085</v>
      </c>
      <c r="E52" s="218">
        <v>1080</v>
      </c>
      <c r="F52" s="211">
        <v>1274</v>
      </c>
      <c r="G52" s="211">
        <v>1004</v>
      </c>
      <c r="H52" s="218" t="s">
        <v>354</v>
      </c>
      <c r="I52" s="211" t="s">
        <v>1241</v>
      </c>
      <c r="J52" s="212" t="s">
        <v>841</v>
      </c>
      <c r="K52" s="211" t="s">
        <v>356</v>
      </c>
      <c r="L52" s="211" t="s">
        <v>1995</v>
      </c>
    </row>
    <row r="53" spans="1:12" s="211" customFormat="1" x14ac:dyDescent="0.25">
      <c r="A53" s="211" t="s">
        <v>161</v>
      </c>
      <c r="B53" s="211">
        <v>2</v>
      </c>
      <c r="C53" s="211" t="s">
        <v>184</v>
      </c>
      <c r="D53" s="211">
        <v>210298086</v>
      </c>
      <c r="E53" s="218">
        <v>1080</v>
      </c>
      <c r="F53" s="211">
        <v>1274</v>
      </c>
      <c r="G53" s="211">
        <v>1004</v>
      </c>
      <c r="H53" s="218" t="s">
        <v>354</v>
      </c>
      <c r="I53" s="211" t="s">
        <v>1242</v>
      </c>
      <c r="J53" s="212" t="s">
        <v>841</v>
      </c>
      <c r="K53" s="211" t="s">
        <v>356</v>
      </c>
      <c r="L53" s="211" t="s">
        <v>1995</v>
      </c>
    </row>
    <row r="54" spans="1:12" s="211" customFormat="1" x14ac:dyDescent="0.25">
      <c r="A54" s="211" t="s">
        <v>161</v>
      </c>
      <c r="B54" s="211">
        <v>2</v>
      </c>
      <c r="C54" s="211" t="s">
        <v>184</v>
      </c>
      <c r="D54" s="211">
        <v>210298087</v>
      </c>
      <c r="E54" s="218">
        <v>1080</v>
      </c>
      <c r="F54" s="211">
        <v>1274</v>
      </c>
      <c r="G54" s="211">
        <v>1004</v>
      </c>
      <c r="H54" s="218" t="s">
        <v>354</v>
      </c>
      <c r="I54" s="211" t="s">
        <v>1243</v>
      </c>
      <c r="J54" s="212" t="s">
        <v>841</v>
      </c>
      <c r="K54" s="211" t="s">
        <v>356</v>
      </c>
      <c r="L54" s="211" t="s">
        <v>1995</v>
      </c>
    </row>
    <row r="55" spans="1:12" s="211" customFormat="1" x14ac:dyDescent="0.25">
      <c r="A55" s="211" t="s">
        <v>161</v>
      </c>
      <c r="B55" s="211">
        <v>2</v>
      </c>
      <c r="C55" s="211" t="s">
        <v>184</v>
      </c>
      <c r="D55" s="211">
        <v>210298088</v>
      </c>
      <c r="E55" s="218">
        <v>1080</v>
      </c>
      <c r="F55" s="211">
        <v>1274</v>
      </c>
      <c r="G55" s="211">
        <v>1004</v>
      </c>
      <c r="H55" s="218" t="s">
        <v>354</v>
      </c>
      <c r="I55" s="211" t="s">
        <v>1244</v>
      </c>
      <c r="J55" s="212" t="s">
        <v>841</v>
      </c>
      <c r="K55" s="211" t="s">
        <v>356</v>
      </c>
      <c r="L55" s="211" t="s">
        <v>1995</v>
      </c>
    </row>
    <row r="56" spans="1:12" s="211" customFormat="1" x14ac:dyDescent="0.25">
      <c r="A56" s="211" t="s">
        <v>161</v>
      </c>
      <c r="B56" s="211">
        <v>2</v>
      </c>
      <c r="C56" s="211" t="s">
        <v>184</v>
      </c>
      <c r="D56" s="211">
        <v>210298089</v>
      </c>
      <c r="E56" s="218">
        <v>1080</v>
      </c>
      <c r="F56" s="211">
        <v>1274</v>
      </c>
      <c r="G56" s="211">
        <v>1004</v>
      </c>
      <c r="H56" s="218" t="s">
        <v>354</v>
      </c>
      <c r="I56" s="211" t="s">
        <v>1245</v>
      </c>
      <c r="J56" s="212" t="s">
        <v>841</v>
      </c>
      <c r="K56" s="211" t="s">
        <v>356</v>
      </c>
      <c r="L56" s="211" t="s">
        <v>1995</v>
      </c>
    </row>
    <row r="57" spans="1:12" s="211" customFormat="1" x14ac:dyDescent="0.25">
      <c r="A57" s="211" t="s">
        <v>161</v>
      </c>
      <c r="B57" s="211">
        <v>2</v>
      </c>
      <c r="C57" s="211" t="s">
        <v>184</v>
      </c>
      <c r="D57" s="211">
        <v>210298090</v>
      </c>
      <c r="E57" s="218">
        <v>1080</v>
      </c>
      <c r="F57" s="211">
        <v>1274</v>
      </c>
      <c r="G57" s="211">
        <v>1004</v>
      </c>
      <c r="H57" s="218" t="s">
        <v>354</v>
      </c>
      <c r="I57" s="211" t="s">
        <v>1246</v>
      </c>
      <c r="J57" s="212" t="s">
        <v>841</v>
      </c>
      <c r="K57" s="211" t="s">
        <v>356</v>
      </c>
      <c r="L57" s="211" t="s">
        <v>1995</v>
      </c>
    </row>
    <row r="58" spans="1:12" s="211" customFormat="1" x14ac:dyDescent="0.25">
      <c r="A58" s="211" t="s">
        <v>161</v>
      </c>
      <c r="B58" s="211">
        <v>2</v>
      </c>
      <c r="C58" s="211" t="s">
        <v>184</v>
      </c>
      <c r="D58" s="211">
        <v>210298091</v>
      </c>
      <c r="E58" s="218">
        <v>1080</v>
      </c>
      <c r="F58" s="211">
        <v>1274</v>
      </c>
      <c r="G58" s="211">
        <v>1004</v>
      </c>
      <c r="H58" s="218" t="s">
        <v>354</v>
      </c>
      <c r="I58" s="211" t="s">
        <v>1247</v>
      </c>
      <c r="J58" s="212" t="s">
        <v>841</v>
      </c>
      <c r="K58" s="211" t="s">
        <v>356</v>
      </c>
      <c r="L58" s="211" t="s">
        <v>1995</v>
      </c>
    </row>
    <row r="59" spans="1:12" s="211" customFormat="1" x14ac:dyDescent="0.25">
      <c r="A59" s="211" t="s">
        <v>161</v>
      </c>
      <c r="B59" s="211">
        <v>3</v>
      </c>
      <c r="C59" s="211" t="s">
        <v>185</v>
      </c>
      <c r="D59" s="211">
        <v>210227641</v>
      </c>
      <c r="E59" s="218">
        <v>1080</v>
      </c>
      <c r="G59" s="211">
        <v>1004</v>
      </c>
      <c r="H59" s="218" t="s">
        <v>354</v>
      </c>
      <c r="I59" s="211" t="s">
        <v>1248</v>
      </c>
      <c r="J59" s="212" t="s">
        <v>841</v>
      </c>
      <c r="K59" s="211" t="s">
        <v>356</v>
      </c>
      <c r="L59" s="211" t="s">
        <v>1996</v>
      </c>
    </row>
    <row r="60" spans="1:12" s="211" customFormat="1" x14ac:dyDescent="0.25">
      <c r="A60" s="211" t="s">
        <v>161</v>
      </c>
      <c r="B60" s="211">
        <v>3</v>
      </c>
      <c r="C60" s="211" t="s">
        <v>185</v>
      </c>
      <c r="D60" s="211">
        <v>210227642</v>
      </c>
      <c r="E60" s="218">
        <v>1080</v>
      </c>
      <c r="F60" s="211">
        <v>1274</v>
      </c>
      <c r="G60" s="211">
        <v>1004</v>
      </c>
      <c r="H60" s="218" t="s">
        <v>354</v>
      </c>
      <c r="I60" s="211" t="s">
        <v>1249</v>
      </c>
      <c r="J60" s="212" t="s">
        <v>841</v>
      </c>
      <c r="K60" s="211" t="s">
        <v>356</v>
      </c>
      <c r="L60" s="211" t="s">
        <v>1997</v>
      </c>
    </row>
    <row r="61" spans="1:12" s="211" customFormat="1" x14ac:dyDescent="0.25">
      <c r="A61" s="211" t="s">
        <v>161</v>
      </c>
      <c r="B61" s="211">
        <v>3</v>
      </c>
      <c r="C61" s="211" t="s">
        <v>185</v>
      </c>
      <c r="D61" s="211">
        <v>210227854</v>
      </c>
      <c r="E61" s="218">
        <v>1060</v>
      </c>
      <c r="F61" s="211">
        <v>1274</v>
      </c>
      <c r="G61" s="211">
        <v>1004</v>
      </c>
      <c r="H61" s="218" t="s">
        <v>1954</v>
      </c>
      <c r="I61" s="211" t="s">
        <v>3845</v>
      </c>
      <c r="J61" s="212" t="s">
        <v>841</v>
      </c>
      <c r="K61" s="211" t="s">
        <v>356</v>
      </c>
      <c r="L61" s="211" t="s">
        <v>1998</v>
      </c>
    </row>
    <row r="62" spans="1:12" s="211" customFormat="1" x14ac:dyDescent="0.25">
      <c r="A62" s="211" t="s">
        <v>161</v>
      </c>
      <c r="B62" s="211">
        <v>4</v>
      </c>
      <c r="C62" s="211" t="s">
        <v>186</v>
      </c>
      <c r="D62" s="211">
        <v>191951508</v>
      </c>
      <c r="E62" s="218">
        <v>1060</v>
      </c>
      <c r="F62" s="211">
        <v>1242</v>
      </c>
      <c r="G62" s="211">
        <v>1004</v>
      </c>
      <c r="H62" s="218" t="s">
        <v>1954</v>
      </c>
      <c r="I62" s="211" t="s">
        <v>1250</v>
      </c>
      <c r="J62" s="212" t="s">
        <v>841</v>
      </c>
      <c r="K62" s="211" t="s">
        <v>356</v>
      </c>
      <c r="L62" s="211" t="s">
        <v>1998</v>
      </c>
    </row>
    <row r="63" spans="1:12" s="211" customFormat="1" x14ac:dyDescent="0.25">
      <c r="A63" s="211" t="s">
        <v>161</v>
      </c>
      <c r="B63" s="211">
        <v>4</v>
      </c>
      <c r="C63" s="211" t="s">
        <v>186</v>
      </c>
      <c r="D63" s="211">
        <v>191951510</v>
      </c>
      <c r="E63" s="218">
        <v>1060</v>
      </c>
      <c r="F63" s="211">
        <v>1274</v>
      </c>
      <c r="G63" s="211">
        <v>1004</v>
      </c>
      <c r="H63" s="218" t="s">
        <v>1954</v>
      </c>
      <c r="I63" s="211" t="s">
        <v>1251</v>
      </c>
      <c r="J63" s="212" t="s">
        <v>841</v>
      </c>
      <c r="K63" s="211" t="s">
        <v>356</v>
      </c>
      <c r="L63" s="211" t="s">
        <v>1998</v>
      </c>
    </row>
    <row r="64" spans="1:12" s="211" customFormat="1" x14ac:dyDescent="0.25">
      <c r="A64" s="211" t="s">
        <v>161</v>
      </c>
      <c r="B64" s="211">
        <v>4</v>
      </c>
      <c r="C64" s="211" t="s">
        <v>186</v>
      </c>
      <c r="D64" s="211">
        <v>191958122</v>
      </c>
      <c r="E64" s="218">
        <v>1060</v>
      </c>
      <c r="F64" s="211">
        <v>1242</v>
      </c>
      <c r="G64" s="211">
        <v>1004</v>
      </c>
      <c r="H64" s="218" t="s">
        <v>1954</v>
      </c>
      <c r="I64" s="211" t="s">
        <v>4133</v>
      </c>
      <c r="J64" s="212" t="s">
        <v>841</v>
      </c>
      <c r="K64" s="211" t="s">
        <v>356</v>
      </c>
      <c r="L64" s="211" t="s">
        <v>1998</v>
      </c>
    </row>
    <row r="65" spans="1:12" s="211" customFormat="1" x14ac:dyDescent="0.25">
      <c r="A65" s="211" t="s">
        <v>161</v>
      </c>
      <c r="B65" s="211">
        <v>4</v>
      </c>
      <c r="C65" s="211" t="s">
        <v>186</v>
      </c>
      <c r="D65" s="211">
        <v>192007776</v>
      </c>
      <c r="E65" s="218">
        <v>1080</v>
      </c>
      <c r="F65" s="211">
        <v>1274</v>
      </c>
      <c r="G65" s="211">
        <v>1004</v>
      </c>
      <c r="H65" s="218" t="s">
        <v>354</v>
      </c>
      <c r="I65" s="211" t="s">
        <v>4198</v>
      </c>
      <c r="J65" s="212" t="s">
        <v>841</v>
      </c>
      <c r="K65" s="211" t="s">
        <v>356</v>
      </c>
      <c r="L65" s="211" t="s">
        <v>1995</v>
      </c>
    </row>
    <row r="66" spans="1:12" s="211" customFormat="1" x14ac:dyDescent="0.25">
      <c r="A66" s="211" t="s">
        <v>161</v>
      </c>
      <c r="B66" s="211">
        <v>4</v>
      </c>
      <c r="C66" s="211" t="s">
        <v>186</v>
      </c>
      <c r="D66" s="211">
        <v>192013951</v>
      </c>
      <c r="E66" s="218">
        <v>1060</v>
      </c>
      <c r="F66" s="211">
        <v>1242</v>
      </c>
      <c r="G66" s="211">
        <v>1004</v>
      </c>
      <c r="H66" s="218" t="s">
        <v>1954</v>
      </c>
      <c r="I66" s="211" t="s">
        <v>5925</v>
      </c>
      <c r="J66" s="212" t="s">
        <v>841</v>
      </c>
      <c r="K66" s="211" t="s">
        <v>356</v>
      </c>
      <c r="L66" s="211" t="s">
        <v>1998</v>
      </c>
    </row>
    <row r="67" spans="1:12" s="211" customFormat="1" x14ac:dyDescent="0.25">
      <c r="A67" s="211" t="s">
        <v>161</v>
      </c>
      <c r="B67" s="211">
        <v>4</v>
      </c>
      <c r="C67" s="211" t="s">
        <v>186</v>
      </c>
      <c r="D67" s="211">
        <v>192015949</v>
      </c>
      <c r="E67" s="218">
        <v>1060</v>
      </c>
      <c r="F67" s="211">
        <v>1242</v>
      </c>
      <c r="G67" s="211">
        <v>1004</v>
      </c>
      <c r="H67" s="218" t="s">
        <v>1954</v>
      </c>
      <c r="I67" s="211" t="s">
        <v>4456</v>
      </c>
      <c r="J67" s="212" t="s">
        <v>841</v>
      </c>
      <c r="K67" s="211" t="s">
        <v>356</v>
      </c>
      <c r="L67" s="211" t="s">
        <v>1998</v>
      </c>
    </row>
    <row r="68" spans="1:12" s="211" customFormat="1" x14ac:dyDescent="0.25">
      <c r="A68" s="211" t="s">
        <v>161</v>
      </c>
      <c r="B68" s="211">
        <v>4</v>
      </c>
      <c r="C68" s="211" t="s">
        <v>186</v>
      </c>
      <c r="D68" s="211">
        <v>210188673</v>
      </c>
      <c r="E68" s="218">
        <v>1060</v>
      </c>
      <c r="F68" s="211">
        <v>1264</v>
      </c>
      <c r="G68" s="211">
        <v>1007</v>
      </c>
      <c r="H68" s="218" t="s">
        <v>1954</v>
      </c>
      <c r="I68" s="211" t="s">
        <v>1252</v>
      </c>
      <c r="J68" s="212" t="s">
        <v>841</v>
      </c>
      <c r="K68" s="211" t="s">
        <v>356</v>
      </c>
      <c r="L68" s="211" t="s">
        <v>1999</v>
      </c>
    </row>
    <row r="69" spans="1:12" s="211" customFormat="1" x14ac:dyDescent="0.25">
      <c r="A69" s="211" t="s">
        <v>161</v>
      </c>
      <c r="B69" s="211">
        <v>4</v>
      </c>
      <c r="C69" s="211" t="s">
        <v>186</v>
      </c>
      <c r="D69" s="211">
        <v>210242190</v>
      </c>
      <c r="E69" s="218">
        <v>1080</v>
      </c>
      <c r="F69" s="211">
        <v>1274</v>
      </c>
      <c r="G69" s="211">
        <v>1004</v>
      </c>
      <c r="H69" s="218" t="s">
        <v>354</v>
      </c>
      <c r="I69" s="211" t="s">
        <v>1253</v>
      </c>
      <c r="J69" s="212" t="s">
        <v>841</v>
      </c>
      <c r="K69" s="211" t="s">
        <v>356</v>
      </c>
      <c r="L69" s="211" t="s">
        <v>1995</v>
      </c>
    </row>
    <row r="70" spans="1:12" s="211" customFormat="1" x14ac:dyDescent="0.25">
      <c r="A70" s="211" t="s">
        <v>161</v>
      </c>
      <c r="B70" s="211">
        <v>4</v>
      </c>
      <c r="C70" s="211" t="s">
        <v>186</v>
      </c>
      <c r="D70" s="211">
        <v>210295090</v>
      </c>
      <c r="E70" s="218">
        <v>1060</v>
      </c>
      <c r="F70" s="211">
        <v>1242</v>
      </c>
      <c r="G70" s="211">
        <v>1004</v>
      </c>
      <c r="H70" s="218" t="s">
        <v>1954</v>
      </c>
      <c r="I70" s="211" t="s">
        <v>6374</v>
      </c>
      <c r="J70" s="212" t="s">
        <v>841</v>
      </c>
      <c r="K70" s="211" t="s">
        <v>356</v>
      </c>
      <c r="L70" s="211" t="s">
        <v>1998</v>
      </c>
    </row>
    <row r="71" spans="1:12" s="211" customFormat="1" x14ac:dyDescent="0.25">
      <c r="A71" s="211" t="s">
        <v>161</v>
      </c>
      <c r="B71" s="211">
        <v>5</v>
      </c>
      <c r="C71" s="211" t="s">
        <v>187</v>
      </c>
      <c r="D71" s="211">
        <v>3227</v>
      </c>
      <c r="E71" s="218">
        <v>1020</v>
      </c>
      <c r="F71" s="211">
        <v>1110</v>
      </c>
      <c r="G71" s="211">
        <v>1004</v>
      </c>
      <c r="H71" s="218" t="s">
        <v>1954</v>
      </c>
      <c r="I71" s="211" t="s">
        <v>6898</v>
      </c>
      <c r="J71" s="212" t="s">
        <v>841</v>
      </c>
      <c r="K71" s="211" t="s">
        <v>356</v>
      </c>
      <c r="L71" s="211" t="s">
        <v>2000</v>
      </c>
    </row>
    <row r="72" spans="1:12" s="211" customFormat="1" x14ac:dyDescent="0.25">
      <c r="A72" s="211" t="s">
        <v>161</v>
      </c>
      <c r="B72" s="211">
        <v>5</v>
      </c>
      <c r="C72" s="211" t="s">
        <v>187</v>
      </c>
      <c r="D72" s="211">
        <v>3022574</v>
      </c>
      <c r="E72" s="218">
        <v>1020</v>
      </c>
      <c r="F72" s="211">
        <v>1110</v>
      </c>
      <c r="G72" s="211">
        <v>1004</v>
      </c>
      <c r="H72" s="218" t="s">
        <v>1954</v>
      </c>
      <c r="I72" s="211" t="s">
        <v>1254</v>
      </c>
      <c r="J72" s="212" t="s">
        <v>841</v>
      </c>
      <c r="K72" s="211" t="s">
        <v>356</v>
      </c>
      <c r="L72" s="211" t="s">
        <v>2000</v>
      </c>
    </row>
    <row r="73" spans="1:12" s="211" customFormat="1" x14ac:dyDescent="0.25">
      <c r="A73" s="211" t="s">
        <v>161</v>
      </c>
      <c r="B73" s="211">
        <v>5</v>
      </c>
      <c r="C73" s="211" t="s">
        <v>187</v>
      </c>
      <c r="D73" s="211">
        <v>192012585</v>
      </c>
      <c r="E73" s="218">
        <v>1060</v>
      </c>
      <c r="G73" s="211">
        <v>1004</v>
      </c>
      <c r="H73" s="218" t="s">
        <v>1954</v>
      </c>
      <c r="I73" s="211" t="s">
        <v>4592</v>
      </c>
      <c r="J73" s="212" t="s">
        <v>841</v>
      </c>
      <c r="K73" s="211" t="s">
        <v>356</v>
      </c>
      <c r="L73" s="211" t="s">
        <v>1998</v>
      </c>
    </row>
    <row r="74" spans="1:12" s="211" customFormat="1" x14ac:dyDescent="0.25">
      <c r="A74" s="211" t="s">
        <v>161</v>
      </c>
      <c r="B74" s="211">
        <v>5</v>
      </c>
      <c r="C74" s="211" t="s">
        <v>187</v>
      </c>
      <c r="D74" s="211">
        <v>192018119</v>
      </c>
      <c r="E74" s="218">
        <v>1060</v>
      </c>
      <c r="F74" s="211">
        <v>1252</v>
      </c>
      <c r="G74" s="211">
        <v>1004</v>
      </c>
      <c r="H74" s="218" t="s">
        <v>1954</v>
      </c>
      <c r="I74" s="211" t="s">
        <v>4549</v>
      </c>
      <c r="J74" s="212" t="s">
        <v>841</v>
      </c>
      <c r="K74" s="211" t="s">
        <v>356</v>
      </c>
      <c r="L74" s="211" t="s">
        <v>1998</v>
      </c>
    </row>
    <row r="75" spans="1:12" s="211" customFormat="1" x14ac:dyDescent="0.25">
      <c r="A75" s="211" t="s">
        <v>161</v>
      </c>
      <c r="B75" s="211">
        <v>5</v>
      </c>
      <c r="C75" s="211" t="s">
        <v>187</v>
      </c>
      <c r="D75" s="211">
        <v>200297587</v>
      </c>
      <c r="E75" s="218">
        <v>1080</v>
      </c>
      <c r="F75" s="211">
        <v>1242</v>
      </c>
      <c r="G75" s="211">
        <v>1004</v>
      </c>
      <c r="H75" s="218" t="s">
        <v>354</v>
      </c>
      <c r="I75" s="211" t="s">
        <v>2512</v>
      </c>
      <c r="J75" s="212" t="s">
        <v>841</v>
      </c>
      <c r="K75" s="211" t="s">
        <v>356</v>
      </c>
      <c r="L75" s="211" t="s">
        <v>1995</v>
      </c>
    </row>
    <row r="76" spans="1:12" s="211" customFormat="1" x14ac:dyDescent="0.25">
      <c r="A76" s="211" t="s">
        <v>161</v>
      </c>
      <c r="B76" s="211">
        <v>5</v>
      </c>
      <c r="C76" s="211" t="s">
        <v>187</v>
      </c>
      <c r="D76" s="211">
        <v>210232372</v>
      </c>
      <c r="E76" s="218">
        <v>1060</v>
      </c>
      <c r="F76" s="211">
        <v>1274</v>
      </c>
      <c r="G76" s="211">
        <v>1004</v>
      </c>
      <c r="H76" s="218" t="s">
        <v>1954</v>
      </c>
      <c r="I76" s="211" t="s">
        <v>2700</v>
      </c>
      <c r="J76" s="212" t="s">
        <v>841</v>
      </c>
      <c r="K76" s="211" t="s">
        <v>356</v>
      </c>
      <c r="L76" s="211" t="s">
        <v>1998</v>
      </c>
    </row>
    <row r="77" spans="1:12" s="211" customFormat="1" x14ac:dyDescent="0.25">
      <c r="A77" s="211" t="s">
        <v>161</v>
      </c>
      <c r="B77" s="211">
        <v>6</v>
      </c>
      <c r="C77" s="211" t="s">
        <v>188</v>
      </c>
      <c r="D77" s="211">
        <v>192006240</v>
      </c>
      <c r="E77" s="218">
        <v>1060</v>
      </c>
      <c r="F77" s="211">
        <v>1271</v>
      </c>
      <c r="G77" s="211">
        <v>1004</v>
      </c>
      <c r="H77" s="218" t="s">
        <v>1954</v>
      </c>
      <c r="I77" s="211" t="s">
        <v>4175</v>
      </c>
      <c r="J77" s="212" t="s">
        <v>841</v>
      </c>
      <c r="K77" s="211" t="s">
        <v>356</v>
      </c>
      <c r="L77" s="211" t="s">
        <v>1998</v>
      </c>
    </row>
    <row r="78" spans="1:12" s="211" customFormat="1" x14ac:dyDescent="0.25">
      <c r="A78" s="211" t="s">
        <v>161</v>
      </c>
      <c r="B78" s="211">
        <v>6</v>
      </c>
      <c r="C78" s="211" t="s">
        <v>188</v>
      </c>
      <c r="D78" s="211">
        <v>192009292</v>
      </c>
      <c r="E78" s="218">
        <v>1020</v>
      </c>
      <c r="F78" s="211">
        <v>1110</v>
      </c>
      <c r="G78" s="211">
        <v>1003</v>
      </c>
      <c r="H78" s="218" t="s">
        <v>1954</v>
      </c>
      <c r="I78" s="211" t="s">
        <v>5548</v>
      </c>
      <c r="J78" s="212" t="s">
        <v>841</v>
      </c>
      <c r="K78" s="211" t="s">
        <v>356</v>
      </c>
      <c r="L78" s="211" t="s">
        <v>6076</v>
      </c>
    </row>
    <row r="79" spans="1:12" s="211" customFormat="1" x14ac:dyDescent="0.25">
      <c r="A79" s="211" t="s">
        <v>161</v>
      </c>
      <c r="B79" s="211">
        <v>6</v>
      </c>
      <c r="C79" s="211" t="s">
        <v>188</v>
      </c>
      <c r="D79" s="211">
        <v>192017737</v>
      </c>
      <c r="E79" s="218">
        <v>1080</v>
      </c>
      <c r="F79" s="211">
        <v>1274</v>
      </c>
      <c r="G79" s="211">
        <v>1004</v>
      </c>
      <c r="H79" s="218" t="s">
        <v>354</v>
      </c>
      <c r="I79" s="211" t="s">
        <v>6774</v>
      </c>
      <c r="J79" s="212" t="s">
        <v>841</v>
      </c>
      <c r="K79" s="211" t="s">
        <v>356</v>
      </c>
      <c r="L79" s="211" t="s">
        <v>1995</v>
      </c>
    </row>
    <row r="80" spans="1:12" s="211" customFormat="1" x14ac:dyDescent="0.25">
      <c r="A80" s="211" t="s">
        <v>161</v>
      </c>
      <c r="B80" s="211">
        <v>6</v>
      </c>
      <c r="C80" s="211" t="s">
        <v>188</v>
      </c>
      <c r="D80" s="211">
        <v>192017738</v>
      </c>
      <c r="E80" s="218">
        <v>1080</v>
      </c>
      <c r="F80" s="211">
        <v>1274</v>
      </c>
      <c r="G80" s="211">
        <v>1004</v>
      </c>
      <c r="H80" s="218" t="s">
        <v>354</v>
      </c>
      <c r="I80" s="211" t="s">
        <v>6775</v>
      </c>
      <c r="J80" s="212" t="s">
        <v>841</v>
      </c>
      <c r="K80" s="211" t="s">
        <v>356</v>
      </c>
      <c r="L80" s="211" t="s">
        <v>1995</v>
      </c>
    </row>
    <row r="81" spans="1:12" s="211" customFormat="1" x14ac:dyDescent="0.25">
      <c r="A81" s="211" t="s">
        <v>161</v>
      </c>
      <c r="B81" s="211">
        <v>6</v>
      </c>
      <c r="C81" s="211" t="s">
        <v>188</v>
      </c>
      <c r="D81" s="211">
        <v>192017740</v>
      </c>
      <c r="E81" s="218">
        <v>1080</v>
      </c>
      <c r="F81" s="211">
        <v>1274</v>
      </c>
      <c r="G81" s="211">
        <v>1004</v>
      </c>
      <c r="H81" s="218" t="s">
        <v>354</v>
      </c>
      <c r="I81" s="211" t="s">
        <v>4593</v>
      </c>
      <c r="J81" s="212" t="s">
        <v>841</v>
      </c>
      <c r="K81" s="211" t="s">
        <v>356</v>
      </c>
      <c r="L81" s="211" t="s">
        <v>1995</v>
      </c>
    </row>
    <row r="82" spans="1:12" s="211" customFormat="1" x14ac:dyDescent="0.25">
      <c r="A82" s="211" t="s">
        <v>161</v>
      </c>
      <c r="B82" s="211">
        <v>6</v>
      </c>
      <c r="C82" s="211" t="s">
        <v>188</v>
      </c>
      <c r="D82" s="211">
        <v>210228960</v>
      </c>
      <c r="E82" s="218">
        <v>1060</v>
      </c>
      <c r="F82" s="211">
        <v>1274</v>
      </c>
      <c r="G82" s="211">
        <v>1004</v>
      </c>
      <c r="H82" s="218" t="s">
        <v>1954</v>
      </c>
      <c r="I82" s="211" t="s">
        <v>2510</v>
      </c>
      <c r="J82" s="212" t="s">
        <v>841</v>
      </c>
      <c r="K82" s="211" t="s">
        <v>356</v>
      </c>
      <c r="L82" s="211" t="s">
        <v>1998</v>
      </c>
    </row>
    <row r="83" spans="1:12" s="211" customFormat="1" x14ac:dyDescent="0.25">
      <c r="A83" s="211" t="s">
        <v>161</v>
      </c>
      <c r="B83" s="211">
        <v>7</v>
      </c>
      <c r="C83" s="211" t="s">
        <v>189</v>
      </c>
      <c r="D83" s="211">
        <v>192042592</v>
      </c>
      <c r="E83" s="218">
        <v>1080</v>
      </c>
      <c r="F83" s="211">
        <v>1274</v>
      </c>
      <c r="G83" s="211">
        <v>1004</v>
      </c>
      <c r="H83" s="218" t="s">
        <v>354</v>
      </c>
      <c r="I83" s="211" t="s">
        <v>5851</v>
      </c>
      <c r="J83" s="212" t="s">
        <v>841</v>
      </c>
      <c r="K83" s="211" t="s">
        <v>356</v>
      </c>
      <c r="L83" s="211" t="s">
        <v>1995</v>
      </c>
    </row>
    <row r="84" spans="1:12" s="211" customFormat="1" x14ac:dyDescent="0.25">
      <c r="A84" s="211" t="s">
        <v>161</v>
      </c>
      <c r="B84" s="211">
        <v>7</v>
      </c>
      <c r="C84" s="211" t="s">
        <v>189</v>
      </c>
      <c r="D84" s="211">
        <v>192044195</v>
      </c>
      <c r="E84" s="218">
        <v>1080</v>
      </c>
      <c r="F84" s="211">
        <v>1274</v>
      </c>
      <c r="G84" s="211">
        <v>1004</v>
      </c>
      <c r="H84" s="218" t="s">
        <v>354</v>
      </c>
      <c r="I84" s="211" t="s">
        <v>6035</v>
      </c>
      <c r="J84" s="212" t="s">
        <v>841</v>
      </c>
      <c r="K84" s="211" t="s">
        <v>356</v>
      </c>
      <c r="L84" s="211" t="s">
        <v>1995</v>
      </c>
    </row>
    <row r="85" spans="1:12" s="211" customFormat="1" x14ac:dyDescent="0.25">
      <c r="A85" s="211" t="s">
        <v>161</v>
      </c>
      <c r="B85" s="211">
        <v>8</v>
      </c>
      <c r="C85" s="211" t="s">
        <v>190</v>
      </c>
      <c r="D85" s="211">
        <v>191987625</v>
      </c>
      <c r="E85" s="218">
        <v>1060</v>
      </c>
      <c r="F85" s="211">
        <v>1271</v>
      </c>
      <c r="G85" s="211">
        <v>1003</v>
      </c>
      <c r="H85" s="218" t="s">
        <v>1954</v>
      </c>
      <c r="I85" s="211" t="s">
        <v>4134</v>
      </c>
      <c r="J85" s="212" t="s">
        <v>841</v>
      </c>
      <c r="K85" s="211" t="s">
        <v>356</v>
      </c>
      <c r="L85" s="211" t="s">
        <v>1998</v>
      </c>
    </row>
    <row r="86" spans="1:12" s="211" customFormat="1" x14ac:dyDescent="0.25">
      <c r="A86" s="211" t="s">
        <v>161</v>
      </c>
      <c r="B86" s="211">
        <v>8</v>
      </c>
      <c r="C86" s="211" t="s">
        <v>190</v>
      </c>
      <c r="D86" s="211">
        <v>192003994</v>
      </c>
      <c r="E86" s="218">
        <v>1060</v>
      </c>
      <c r="F86" s="211">
        <v>1274</v>
      </c>
      <c r="G86" s="211">
        <v>1004</v>
      </c>
      <c r="H86" s="218" t="s">
        <v>1954</v>
      </c>
      <c r="I86" s="211" t="s">
        <v>4040</v>
      </c>
      <c r="J86" s="212" t="s">
        <v>841</v>
      </c>
      <c r="K86" s="211" t="s">
        <v>356</v>
      </c>
      <c r="L86" s="211" t="s">
        <v>1998</v>
      </c>
    </row>
    <row r="87" spans="1:12" s="211" customFormat="1" x14ac:dyDescent="0.25">
      <c r="A87" s="211" t="s">
        <v>161</v>
      </c>
      <c r="B87" s="211">
        <v>9</v>
      </c>
      <c r="C87" s="211" t="s">
        <v>191</v>
      </c>
      <c r="D87" s="211">
        <v>191991750</v>
      </c>
      <c r="E87" s="218">
        <v>1020</v>
      </c>
      <c r="F87" s="211">
        <v>1122</v>
      </c>
      <c r="G87" s="211">
        <v>1003</v>
      </c>
      <c r="H87" s="218" t="s">
        <v>1954</v>
      </c>
      <c r="I87" s="211" t="s">
        <v>4900</v>
      </c>
      <c r="J87" s="212" t="s">
        <v>841</v>
      </c>
      <c r="K87" s="211" t="s">
        <v>356</v>
      </c>
      <c r="L87" s="211" t="s">
        <v>5188</v>
      </c>
    </row>
    <row r="88" spans="1:12" s="211" customFormat="1" x14ac:dyDescent="0.25">
      <c r="A88" s="211" t="s">
        <v>161</v>
      </c>
      <c r="B88" s="211">
        <v>9</v>
      </c>
      <c r="C88" s="211" t="s">
        <v>191</v>
      </c>
      <c r="D88" s="211">
        <v>201021030</v>
      </c>
      <c r="E88" s="218">
        <v>1060</v>
      </c>
      <c r="F88" s="211">
        <v>1252</v>
      </c>
      <c r="G88" s="211">
        <v>1004</v>
      </c>
      <c r="H88" s="218" t="s">
        <v>1954</v>
      </c>
      <c r="I88" s="211" t="s">
        <v>1255</v>
      </c>
      <c r="J88" s="212" t="s">
        <v>841</v>
      </c>
      <c r="K88" s="211" t="s">
        <v>356</v>
      </c>
      <c r="L88" s="211" t="s">
        <v>1998</v>
      </c>
    </row>
    <row r="89" spans="1:12" s="211" customFormat="1" x14ac:dyDescent="0.25">
      <c r="A89" s="211" t="s">
        <v>161</v>
      </c>
      <c r="B89" s="211">
        <v>9</v>
      </c>
      <c r="C89" s="211" t="s">
        <v>191</v>
      </c>
      <c r="D89" s="211">
        <v>210185458</v>
      </c>
      <c r="E89" s="218">
        <v>1060</v>
      </c>
      <c r="F89" s="211">
        <v>1271</v>
      </c>
      <c r="G89" s="211">
        <v>1004</v>
      </c>
      <c r="H89" s="218" t="s">
        <v>1954</v>
      </c>
      <c r="I89" s="211" t="s">
        <v>1256</v>
      </c>
      <c r="J89" s="212" t="s">
        <v>841</v>
      </c>
      <c r="K89" s="211" t="s">
        <v>356</v>
      </c>
      <c r="L89" s="211" t="s">
        <v>1998</v>
      </c>
    </row>
    <row r="90" spans="1:12" s="211" customFormat="1" x14ac:dyDescent="0.25">
      <c r="A90" s="211" t="s">
        <v>161</v>
      </c>
      <c r="B90" s="211">
        <v>9</v>
      </c>
      <c r="C90" s="211" t="s">
        <v>191</v>
      </c>
      <c r="D90" s="211">
        <v>210202380</v>
      </c>
      <c r="E90" s="218">
        <v>1060</v>
      </c>
      <c r="F90" s="211">
        <v>1271</v>
      </c>
      <c r="G90" s="211">
        <v>1004</v>
      </c>
      <c r="H90" s="218" t="s">
        <v>1954</v>
      </c>
      <c r="I90" s="211" t="s">
        <v>1257</v>
      </c>
      <c r="J90" s="212" t="s">
        <v>841</v>
      </c>
      <c r="K90" s="211" t="s">
        <v>356</v>
      </c>
      <c r="L90" s="211" t="s">
        <v>1998</v>
      </c>
    </row>
    <row r="91" spans="1:12" s="211" customFormat="1" x14ac:dyDescent="0.25">
      <c r="A91" s="211" t="s">
        <v>161</v>
      </c>
      <c r="B91" s="211">
        <v>9</v>
      </c>
      <c r="C91" s="211" t="s">
        <v>191</v>
      </c>
      <c r="D91" s="211">
        <v>210202406</v>
      </c>
      <c r="E91" s="218">
        <v>1060</v>
      </c>
      <c r="F91" s="211">
        <v>1272</v>
      </c>
      <c r="G91" s="211">
        <v>1004</v>
      </c>
      <c r="H91" s="218" t="s">
        <v>1954</v>
      </c>
      <c r="I91" s="211" t="s">
        <v>1258</v>
      </c>
      <c r="J91" s="212" t="s">
        <v>841</v>
      </c>
      <c r="K91" s="211" t="s">
        <v>356</v>
      </c>
      <c r="L91" s="211" t="s">
        <v>1998</v>
      </c>
    </row>
    <row r="92" spans="1:12" s="211" customFormat="1" x14ac:dyDescent="0.25">
      <c r="A92" s="211" t="s">
        <v>161</v>
      </c>
      <c r="B92" s="211">
        <v>9</v>
      </c>
      <c r="C92" s="211" t="s">
        <v>191</v>
      </c>
      <c r="D92" s="211">
        <v>210202417</v>
      </c>
      <c r="E92" s="218">
        <v>1060</v>
      </c>
      <c r="F92" s="211">
        <v>1242</v>
      </c>
      <c r="G92" s="211">
        <v>1004</v>
      </c>
      <c r="H92" s="218" t="s">
        <v>1954</v>
      </c>
      <c r="I92" s="211" t="s">
        <v>1259</v>
      </c>
      <c r="J92" s="212" t="s">
        <v>841</v>
      </c>
      <c r="K92" s="211" t="s">
        <v>356</v>
      </c>
      <c r="L92" s="211" t="s">
        <v>1998</v>
      </c>
    </row>
    <row r="93" spans="1:12" s="211" customFormat="1" x14ac:dyDescent="0.25">
      <c r="A93" s="211" t="s">
        <v>161</v>
      </c>
      <c r="B93" s="211">
        <v>9</v>
      </c>
      <c r="C93" s="211" t="s">
        <v>191</v>
      </c>
      <c r="D93" s="211">
        <v>210278764</v>
      </c>
      <c r="E93" s="218">
        <v>1060</v>
      </c>
      <c r="F93" s="211">
        <v>1274</v>
      </c>
      <c r="G93" s="211">
        <v>1004</v>
      </c>
      <c r="H93" s="218" t="s">
        <v>1954</v>
      </c>
      <c r="I93" s="211" t="s">
        <v>1260</v>
      </c>
      <c r="J93" s="212" t="s">
        <v>841</v>
      </c>
      <c r="K93" s="211" t="s">
        <v>356</v>
      </c>
      <c r="L93" s="211" t="s">
        <v>1998</v>
      </c>
    </row>
    <row r="94" spans="1:12" s="211" customFormat="1" x14ac:dyDescent="0.25">
      <c r="A94" s="211" t="s">
        <v>161</v>
      </c>
      <c r="B94" s="211">
        <v>9</v>
      </c>
      <c r="C94" s="211" t="s">
        <v>191</v>
      </c>
      <c r="D94" s="211">
        <v>210278844</v>
      </c>
      <c r="E94" s="218">
        <v>1080</v>
      </c>
      <c r="F94" s="211">
        <v>1274</v>
      </c>
      <c r="G94" s="211">
        <v>1004</v>
      </c>
      <c r="H94" s="218" t="s">
        <v>354</v>
      </c>
      <c r="I94" s="211" t="s">
        <v>2050</v>
      </c>
      <c r="J94" s="212" t="s">
        <v>841</v>
      </c>
      <c r="K94" s="211" t="s">
        <v>356</v>
      </c>
      <c r="L94" s="211" t="s">
        <v>1995</v>
      </c>
    </row>
    <row r="95" spans="1:12" s="211" customFormat="1" x14ac:dyDescent="0.25">
      <c r="A95" s="211" t="s">
        <v>161</v>
      </c>
      <c r="B95" s="211">
        <v>9</v>
      </c>
      <c r="C95" s="211" t="s">
        <v>191</v>
      </c>
      <c r="D95" s="211">
        <v>210278859</v>
      </c>
      <c r="E95" s="218">
        <v>1080</v>
      </c>
      <c r="F95" s="211">
        <v>1274</v>
      </c>
      <c r="G95" s="211">
        <v>1004</v>
      </c>
      <c r="H95" s="218" t="s">
        <v>354</v>
      </c>
      <c r="I95" s="211" t="s">
        <v>6899</v>
      </c>
      <c r="J95" s="212" t="s">
        <v>841</v>
      </c>
      <c r="K95" s="211" t="s">
        <v>356</v>
      </c>
      <c r="L95" s="211" t="s">
        <v>1995</v>
      </c>
    </row>
    <row r="96" spans="1:12" s="211" customFormat="1" x14ac:dyDescent="0.25">
      <c r="A96" s="211" t="s">
        <v>161</v>
      </c>
      <c r="B96" s="211">
        <v>10</v>
      </c>
      <c r="C96" s="211" t="s">
        <v>192</v>
      </c>
      <c r="D96" s="211">
        <v>191901306</v>
      </c>
      <c r="E96" s="218">
        <v>1060</v>
      </c>
      <c r="F96" s="211">
        <v>1242</v>
      </c>
      <c r="G96" s="211">
        <v>1004</v>
      </c>
      <c r="H96" s="218" t="s">
        <v>1954</v>
      </c>
      <c r="I96" s="211" t="s">
        <v>1261</v>
      </c>
      <c r="J96" s="212" t="s">
        <v>841</v>
      </c>
      <c r="K96" s="211" t="s">
        <v>356</v>
      </c>
      <c r="L96" s="211" t="s">
        <v>1998</v>
      </c>
    </row>
    <row r="97" spans="1:12" s="211" customFormat="1" x14ac:dyDescent="0.25">
      <c r="A97" s="211" t="s">
        <v>161</v>
      </c>
      <c r="B97" s="211">
        <v>10</v>
      </c>
      <c r="C97" s="211" t="s">
        <v>192</v>
      </c>
      <c r="D97" s="211">
        <v>191919467</v>
      </c>
      <c r="E97" s="218">
        <v>1060</v>
      </c>
      <c r="F97" s="211">
        <v>1252</v>
      </c>
      <c r="G97" s="211">
        <v>1004</v>
      </c>
      <c r="H97" s="218" t="s">
        <v>1954</v>
      </c>
      <c r="I97" s="211" t="s">
        <v>4635</v>
      </c>
      <c r="J97" s="212" t="s">
        <v>841</v>
      </c>
      <c r="K97" s="211" t="s">
        <v>356</v>
      </c>
      <c r="L97" s="211" t="s">
        <v>1998</v>
      </c>
    </row>
    <row r="98" spans="1:12" s="211" customFormat="1" x14ac:dyDescent="0.25">
      <c r="A98" s="211" t="s">
        <v>161</v>
      </c>
      <c r="B98" s="211">
        <v>10</v>
      </c>
      <c r="C98" s="211" t="s">
        <v>192</v>
      </c>
      <c r="D98" s="211">
        <v>191947411</v>
      </c>
      <c r="E98" s="218">
        <v>1080</v>
      </c>
      <c r="F98" s="211">
        <v>1274</v>
      </c>
      <c r="G98" s="211">
        <v>1004</v>
      </c>
      <c r="H98" s="218" t="s">
        <v>354</v>
      </c>
      <c r="I98" s="211" t="s">
        <v>1262</v>
      </c>
      <c r="J98" s="212" t="s">
        <v>841</v>
      </c>
      <c r="K98" s="211" t="s">
        <v>356</v>
      </c>
      <c r="L98" s="211" t="s">
        <v>1995</v>
      </c>
    </row>
    <row r="99" spans="1:12" s="211" customFormat="1" x14ac:dyDescent="0.25">
      <c r="A99" s="211" t="s">
        <v>161</v>
      </c>
      <c r="B99" s="211">
        <v>10</v>
      </c>
      <c r="C99" s="211" t="s">
        <v>192</v>
      </c>
      <c r="D99" s="211">
        <v>210254616</v>
      </c>
      <c r="E99" s="218">
        <v>1060</v>
      </c>
      <c r="F99" s="211">
        <v>1252</v>
      </c>
      <c r="G99" s="211">
        <v>1004</v>
      </c>
      <c r="H99" s="218" t="s">
        <v>1954</v>
      </c>
      <c r="I99" s="211" t="s">
        <v>1264</v>
      </c>
      <c r="J99" s="212" t="s">
        <v>841</v>
      </c>
      <c r="K99" s="211" t="s">
        <v>356</v>
      </c>
      <c r="L99" s="211" t="s">
        <v>1998</v>
      </c>
    </row>
    <row r="100" spans="1:12" s="211" customFormat="1" x14ac:dyDescent="0.25">
      <c r="A100" s="211" t="s">
        <v>161</v>
      </c>
      <c r="B100" s="211">
        <v>10</v>
      </c>
      <c r="C100" s="211" t="s">
        <v>192</v>
      </c>
      <c r="D100" s="211">
        <v>210263561</v>
      </c>
      <c r="E100" s="218">
        <v>1080</v>
      </c>
      <c r="F100" s="211">
        <v>1274</v>
      </c>
      <c r="G100" s="211">
        <v>1004</v>
      </c>
      <c r="H100" s="218" t="s">
        <v>354</v>
      </c>
      <c r="I100" s="211" t="s">
        <v>1265</v>
      </c>
      <c r="J100" s="212" t="s">
        <v>841</v>
      </c>
      <c r="K100" s="211" t="s">
        <v>356</v>
      </c>
      <c r="L100" s="211" t="s">
        <v>1995</v>
      </c>
    </row>
    <row r="101" spans="1:12" s="211" customFormat="1" x14ac:dyDescent="0.25">
      <c r="A101" s="211" t="s">
        <v>161</v>
      </c>
      <c r="B101" s="211">
        <v>10</v>
      </c>
      <c r="C101" s="211" t="s">
        <v>192</v>
      </c>
      <c r="D101" s="211">
        <v>210263619</v>
      </c>
      <c r="E101" s="218">
        <v>1080</v>
      </c>
      <c r="F101" s="211">
        <v>1274</v>
      </c>
      <c r="G101" s="211">
        <v>1004</v>
      </c>
      <c r="H101" s="218" t="s">
        <v>354</v>
      </c>
      <c r="I101" s="211" t="s">
        <v>1266</v>
      </c>
      <c r="J101" s="212" t="s">
        <v>841</v>
      </c>
      <c r="K101" s="211" t="s">
        <v>356</v>
      </c>
      <c r="L101" s="211" t="s">
        <v>1995</v>
      </c>
    </row>
    <row r="102" spans="1:12" s="211" customFormat="1" x14ac:dyDescent="0.25">
      <c r="A102" s="211" t="s">
        <v>161</v>
      </c>
      <c r="B102" s="211">
        <v>10</v>
      </c>
      <c r="C102" s="211" t="s">
        <v>192</v>
      </c>
      <c r="D102" s="211">
        <v>210263652</v>
      </c>
      <c r="E102" s="218">
        <v>1080</v>
      </c>
      <c r="F102" s="211">
        <v>1274</v>
      </c>
      <c r="G102" s="211">
        <v>1004</v>
      </c>
      <c r="H102" s="218" t="s">
        <v>354</v>
      </c>
      <c r="I102" s="211" t="s">
        <v>1267</v>
      </c>
      <c r="J102" s="212" t="s">
        <v>841</v>
      </c>
      <c r="K102" s="211" t="s">
        <v>356</v>
      </c>
      <c r="L102" s="211" t="s">
        <v>1995</v>
      </c>
    </row>
    <row r="103" spans="1:12" s="211" customFormat="1" x14ac:dyDescent="0.25">
      <c r="A103" s="211" t="s">
        <v>161</v>
      </c>
      <c r="B103" s="211">
        <v>10</v>
      </c>
      <c r="C103" s="211" t="s">
        <v>192</v>
      </c>
      <c r="D103" s="211">
        <v>210263918</v>
      </c>
      <c r="E103" s="218">
        <v>1060</v>
      </c>
      <c r="F103" s="211">
        <v>1271</v>
      </c>
      <c r="G103" s="211">
        <v>1004</v>
      </c>
      <c r="H103" s="218" t="s">
        <v>1954</v>
      </c>
      <c r="I103" s="211" t="s">
        <v>2444</v>
      </c>
      <c r="J103" s="212" t="s">
        <v>841</v>
      </c>
      <c r="K103" s="211" t="s">
        <v>356</v>
      </c>
      <c r="L103" s="211" t="s">
        <v>2452</v>
      </c>
    </row>
    <row r="104" spans="1:12" s="211" customFormat="1" x14ac:dyDescent="0.25">
      <c r="A104" s="211" t="s">
        <v>161</v>
      </c>
      <c r="B104" s="211">
        <v>10</v>
      </c>
      <c r="C104" s="211" t="s">
        <v>192</v>
      </c>
      <c r="D104" s="211">
        <v>210263932</v>
      </c>
      <c r="E104" s="218">
        <v>1060</v>
      </c>
      <c r="F104" s="211">
        <v>1274</v>
      </c>
      <c r="G104" s="211">
        <v>1004</v>
      </c>
      <c r="H104" s="218" t="s">
        <v>1954</v>
      </c>
      <c r="I104" s="211" t="s">
        <v>4041</v>
      </c>
      <c r="J104" s="212" t="s">
        <v>841</v>
      </c>
      <c r="K104" s="211" t="s">
        <v>356</v>
      </c>
      <c r="L104" s="211" t="s">
        <v>1998</v>
      </c>
    </row>
    <row r="105" spans="1:12" s="211" customFormat="1" x14ac:dyDescent="0.25">
      <c r="A105" s="211" t="s">
        <v>161</v>
      </c>
      <c r="B105" s="211">
        <v>10</v>
      </c>
      <c r="C105" s="211" t="s">
        <v>192</v>
      </c>
      <c r="D105" s="211">
        <v>210268413</v>
      </c>
      <c r="E105" s="218">
        <v>1060</v>
      </c>
      <c r="F105" s="211">
        <v>1274</v>
      </c>
      <c r="G105" s="211">
        <v>1004</v>
      </c>
      <c r="H105" s="218" t="s">
        <v>1954</v>
      </c>
      <c r="I105" s="211" t="s">
        <v>2444</v>
      </c>
      <c r="J105" s="212" t="s">
        <v>841</v>
      </c>
      <c r="K105" s="211" t="s">
        <v>356</v>
      </c>
      <c r="L105" s="211" t="s">
        <v>2002</v>
      </c>
    </row>
    <row r="106" spans="1:12" s="211" customFormat="1" x14ac:dyDescent="0.25">
      <c r="A106" s="211" t="s">
        <v>161</v>
      </c>
      <c r="B106" s="211">
        <v>10</v>
      </c>
      <c r="C106" s="211" t="s">
        <v>192</v>
      </c>
      <c r="D106" s="211">
        <v>210268415</v>
      </c>
      <c r="E106" s="218">
        <v>1060</v>
      </c>
      <c r="F106" s="211">
        <v>1274</v>
      </c>
      <c r="G106" s="211">
        <v>1004</v>
      </c>
      <c r="H106" s="218" t="s">
        <v>1954</v>
      </c>
      <c r="I106" s="211" t="s">
        <v>2444</v>
      </c>
      <c r="J106" s="212" t="s">
        <v>841</v>
      </c>
      <c r="K106" s="211" t="s">
        <v>356</v>
      </c>
      <c r="L106" s="211" t="s">
        <v>2453</v>
      </c>
    </row>
    <row r="107" spans="1:12" s="211" customFormat="1" x14ac:dyDescent="0.25">
      <c r="A107" s="211" t="s">
        <v>161</v>
      </c>
      <c r="B107" s="211">
        <v>10</v>
      </c>
      <c r="C107" s="211" t="s">
        <v>192</v>
      </c>
      <c r="D107" s="211">
        <v>210292796</v>
      </c>
      <c r="E107" s="218">
        <v>1020</v>
      </c>
      <c r="F107" s="211">
        <v>1122</v>
      </c>
      <c r="G107" s="211">
        <v>1004</v>
      </c>
      <c r="H107" s="218" t="s">
        <v>1954</v>
      </c>
      <c r="I107" s="211" t="s">
        <v>6313</v>
      </c>
      <c r="J107" s="212" t="s">
        <v>841</v>
      </c>
      <c r="K107" s="211" t="s">
        <v>356</v>
      </c>
      <c r="L107" s="211" t="s">
        <v>6829</v>
      </c>
    </row>
    <row r="108" spans="1:12" s="211" customFormat="1" x14ac:dyDescent="0.25">
      <c r="A108" s="211" t="s">
        <v>161</v>
      </c>
      <c r="B108" s="211">
        <v>10</v>
      </c>
      <c r="C108" s="211" t="s">
        <v>192</v>
      </c>
      <c r="D108" s="211">
        <v>210292797</v>
      </c>
      <c r="E108" s="218">
        <v>1020</v>
      </c>
      <c r="F108" s="211">
        <v>1122</v>
      </c>
      <c r="G108" s="211">
        <v>1004</v>
      </c>
      <c r="H108" s="218" t="s">
        <v>1954</v>
      </c>
      <c r="I108" s="211" t="s">
        <v>6313</v>
      </c>
      <c r="J108" s="212" t="s">
        <v>841</v>
      </c>
      <c r="K108" s="211" t="s">
        <v>356</v>
      </c>
      <c r="L108" s="211" t="s">
        <v>6830</v>
      </c>
    </row>
    <row r="109" spans="1:12" s="211" customFormat="1" x14ac:dyDescent="0.25">
      <c r="A109" s="211" t="s">
        <v>161</v>
      </c>
      <c r="B109" s="211">
        <v>10</v>
      </c>
      <c r="C109" s="211" t="s">
        <v>192</v>
      </c>
      <c r="D109" s="211">
        <v>210295184</v>
      </c>
      <c r="E109" s="218">
        <v>1080</v>
      </c>
      <c r="F109" s="211">
        <v>1252</v>
      </c>
      <c r="G109" s="211">
        <v>1004</v>
      </c>
      <c r="H109" s="218" t="s">
        <v>354</v>
      </c>
      <c r="I109" s="211" t="s">
        <v>1268</v>
      </c>
      <c r="J109" s="212" t="s">
        <v>841</v>
      </c>
      <c r="K109" s="211" t="s">
        <v>356</v>
      </c>
      <c r="L109" s="211" t="s">
        <v>1995</v>
      </c>
    </row>
    <row r="110" spans="1:12" s="211" customFormat="1" x14ac:dyDescent="0.25">
      <c r="A110" s="211" t="s">
        <v>161</v>
      </c>
      <c r="B110" s="211">
        <v>11</v>
      </c>
      <c r="C110" s="211" t="s">
        <v>193</v>
      </c>
      <c r="D110" s="211">
        <v>191997239</v>
      </c>
      <c r="E110" s="218">
        <v>1060</v>
      </c>
      <c r="F110" s="211">
        <v>1274</v>
      </c>
      <c r="G110" s="211">
        <v>1004</v>
      </c>
      <c r="H110" s="218" t="s">
        <v>1954</v>
      </c>
      <c r="I110" s="211" t="s">
        <v>3010</v>
      </c>
      <c r="J110" s="212" t="s">
        <v>841</v>
      </c>
      <c r="K110" s="211" t="s">
        <v>356</v>
      </c>
      <c r="L110" s="211" t="s">
        <v>1998</v>
      </c>
    </row>
    <row r="111" spans="1:12" s="211" customFormat="1" x14ac:dyDescent="0.25">
      <c r="A111" s="211" t="s">
        <v>161</v>
      </c>
      <c r="B111" s="211">
        <v>11</v>
      </c>
      <c r="C111" s="211" t="s">
        <v>193</v>
      </c>
      <c r="D111" s="211">
        <v>191997250</v>
      </c>
      <c r="E111" s="218">
        <v>1060</v>
      </c>
      <c r="F111" s="211">
        <v>1274</v>
      </c>
      <c r="G111" s="211">
        <v>1004</v>
      </c>
      <c r="H111" s="218" t="s">
        <v>1954</v>
      </c>
      <c r="I111" s="211" t="s">
        <v>3918</v>
      </c>
      <c r="J111" s="212" t="s">
        <v>841</v>
      </c>
      <c r="K111" s="211" t="s">
        <v>356</v>
      </c>
      <c r="L111" s="211" t="s">
        <v>1998</v>
      </c>
    </row>
    <row r="112" spans="1:12" s="211" customFormat="1" x14ac:dyDescent="0.25">
      <c r="A112" s="211" t="s">
        <v>161</v>
      </c>
      <c r="B112" s="211">
        <v>11</v>
      </c>
      <c r="C112" s="211" t="s">
        <v>193</v>
      </c>
      <c r="D112" s="211">
        <v>191997478</v>
      </c>
      <c r="E112" s="218">
        <v>1060</v>
      </c>
      <c r="F112" s="211">
        <v>1274</v>
      </c>
      <c r="G112" s="211">
        <v>1004</v>
      </c>
      <c r="H112" s="218" t="s">
        <v>1954</v>
      </c>
      <c r="I112" s="211" t="s">
        <v>3011</v>
      </c>
      <c r="J112" s="212" t="s">
        <v>841</v>
      </c>
      <c r="K112" s="211" t="s">
        <v>356</v>
      </c>
      <c r="L112" s="211" t="s">
        <v>1998</v>
      </c>
    </row>
    <row r="113" spans="1:12" s="211" customFormat="1" x14ac:dyDescent="0.25">
      <c r="A113" s="211" t="s">
        <v>161</v>
      </c>
      <c r="B113" s="211">
        <v>11</v>
      </c>
      <c r="C113" s="211" t="s">
        <v>193</v>
      </c>
      <c r="D113" s="211">
        <v>191997483</v>
      </c>
      <c r="E113" s="218">
        <v>1060</v>
      </c>
      <c r="F113" s="211">
        <v>1274</v>
      </c>
      <c r="G113" s="211">
        <v>1004</v>
      </c>
      <c r="H113" s="218" t="s">
        <v>1954</v>
      </c>
      <c r="I113" s="211" t="s">
        <v>3919</v>
      </c>
      <c r="J113" s="212" t="s">
        <v>841</v>
      </c>
      <c r="K113" s="211" t="s">
        <v>356</v>
      </c>
      <c r="L113" s="211" t="s">
        <v>1998</v>
      </c>
    </row>
    <row r="114" spans="1:12" s="211" customFormat="1" x14ac:dyDescent="0.25">
      <c r="A114" s="211" t="s">
        <v>161</v>
      </c>
      <c r="B114" s="211">
        <v>11</v>
      </c>
      <c r="C114" s="211" t="s">
        <v>193</v>
      </c>
      <c r="D114" s="211">
        <v>191999181</v>
      </c>
      <c r="E114" s="218">
        <v>1060</v>
      </c>
      <c r="F114" s="211">
        <v>1242</v>
      </c>
      <c r="G114" s="211">
        <v>1004</v>
      </c>
      <c r="H114" s="218" t="s">
        <v>1954</v>
      </c>
      <c r="I114" s="211" t="s">
        <v>4594</v>
      </c>
      <c r="J114" s="212" t="s">
        <v>841</v>
      </c>
      <c r="K114" s="211" t="s">
        <v>356</v>
      </c>
      <c r="L114" s="211" t="s">
        <v>1998</v>
      </c>
    </row>
    <row r="115" spans="1:12" s="211" customFormat="1" x14ac:dyDescent="0.25">
      <c r="A115" s="211" t="s">
        <v>161</v>
      </c>
      <c r="B115" s="211">
        <v>11</v>
      </c>
      <c r="C115" s="211" t="s">
        <v>193</v>
      </c>
      <c r="D115" s="211">
        <v>192013295</v>
      </c>
      <c r="E115" s="218">
        <v>1060</v>
      </c>
      <c r="F115" s="211">
        <v>1242</v>
      </c>
      <c r="G115" s="211">
        <v>1004</v>
      </c>
      <c r="H115" s="218" t="s">
        <v>1954</v>
      </c>
      <c r="I115" s="211" t="s">
        <v>4385</v>
      </c>
      <c r="J115" s="212" t="s">
        <v>841</v>
      </c>
      <c r="K115" s="211" t="s">
        <v>356</v>
      </c>
      <c r="L115" s="211" t="s">
        <v>1998</v>
      </c>
    </row>
    <row r="116" spans="1:12" s="211" customFormat="1" x14ac:dyDescent="0.25">
      <c r="A116" s="211" t="s">
        <v>161</v>
      </c>
      <c r="B116" s="211">
        <v>12</v>
      </c>
      <c r="C116" s="211" t="s">
        <v>194</v>
      </c>
      <c r="D116" s="211">
        <v>192011506</v>
      </c>
      <c r="E116" s="218">
        <v>1060</v>
      </c>
      <c r="F116" s="211">
        <v>1274</v>
      </c>
      <c r="G116" s="211">
        <v>1004</v>
      </c>
      <c r="H116" s="218" t="s">
        <v>1954</v>
      </c>
      <c r="I116" s="211" t="s">
        <v>4310</v>
      </c>
      <c r="J116" s="212" t="s">
        <v>841</v>
      </c>
      <c r="K116" s="211" t="s">
        <v>356</v>
      </c>
      <c r="L116" s="211" t="s">
        <v>1998</v>
      </c>
    </row>
    <row r="117" spans="1:12" s="211" customFormat="1" x14ac:dyDescent="0.25">
      <c r="A117" s="211" t="s">
        <v>161</v>
      </c>
      <c r="B117" s="211">
        <v>12</v>
      </c>
      <c r="C117" s="211" t="s">
        <v>194</v>
      </c>
      <c r="D117" s="211">
        <v>192038995</v>
      </c>
      <c r="E117" s="218">
        <v>1060</v>
      </c>
      <c r="F117" s="211">
        <v>1274</v>
      </c>
      <c r="G117" s="211">
        <v>1004</v>
      </c>
      <c r="H117" s="218" t="s">
        <v>1954</v>
      </c>
      <c r="I117" s="211" t="s">
        <v>5675</v>
      </c>
      <c r="J117" s="212" t="s">
        <v>841</v>
      </c>
      <c r="K117" s="211" t="s">
        <v>356</v>
      </c>
      <c r="L117" s="211" t="s">
        <v>1998</v>
      </c>
    </row>
    <row r="118" spans="1:12" s="211" customFormat="1" x14ac:dyDescent="0.25">
      <c r="A118" s="211" t="s">
        <v>161</v>
      </c>
      <c r="B118" s="211">
        <v>13</v>
      </c>
      <c r="C118" s="211" t="s">
        <v>195</v>
      </c>
      <c r="D118" s="211">
        <v>6608</v>
      </c>
      <c r="E118" s="218">
        <v>1020</v>
      </c>
      <c r="F118" s="211">
        <v>1110</v>
      </c>
      <c r="G118" s="211">
        <v>1004</v>
      </c>
      <c r="H118" s="218" t="s">
        <v>1954</v>
      </c>
      <c r="I118" s="211" t="s">
        <v>1269</v>
      </c>
      <c r="J118" s="212" t="s">
        <v>841</v>
      </c>
      <c r="K118" s="211" t="s">
        <v>356</v>
      </c>
      <c r="L118" s="211" t="s">
        <v>2000</v>
      </c>
    </row>
    <row r="119" spans="1:12" s="211" customFormat="1" x14ac:dyDescent="0.25">
      <c r="A119" s="211" t="s">
        <v>161</v>
      </c>
      <c r="B119" s="211">
        <v>13</v>
      </c>
      <c r="C119" s="211" t="s">
        <v>195</v>
      </c>
      <c r="D119" s="211">
        <v>191960965</v>
      </c>
      <c r="E119" s="218">
        <v>1080</v>
      </c>
      <c r="F119" s="211">
        <v>1271</v>
      </c>
      <c r="G119" s="211">
        <v>1004</v>
      </c>
      <c r="H119" s="218" t="s">
        <v>354</v>
      </c>
      <c r="I119" s="211" t="s">
        <v>1270</v>
      </c>
      <c r="J119" s="212" t="s">
        <v>841</v>
      </c>
      <c r="K119" s="211" t="s">
        <v>356</v>
      </c>
      <c r="L119" s="211" t="s">
        <v>1995</v>
      </c>
    </row>
    <row r="120" spans="1:12" s="211" customFormat="1" x14ac:dyDescent="0.25">
      <c r="A120" s="211" t="s">
        <v>161</v>
      </c>
      <c r="B120" s="211">
        <v>13</v>
      </c>
      <c r="C120" s="211" t="s">
        <v>195</v>
      </c>
      <c r="D120" s="211">
        <v>191963288</v>
      </c>
      <c r="E120" s="218">
        <v>1080</v>
      </c>
      <c r="F120" s="211">
        <v>1274</v>
      </c>
      <c r="G120" s="211">
        <v>1004</v>
      </c>
      <c r="H120" s="218" t="s">
        <v>354</v>
      </c>
      <c r="I120" s="211" t="s">
        <v>1271</v>
      </c>
      <c r="J120" s="212" t="s">
        <v>841</v>
      </c>
      <c r="K120" s="211" t="s">
        <v>356</v>
      </c>
      <c r="L120" s="211" t="s">
        <v>1995</v>
      </c>
    </row>
    <row r="121" spans="1:12" s="211" customFormat="1" x14ac:dyDescent="0.25">
      <c r="A121" s="211" t="s">
        <v>161</v>
      </c>
      <c r="B121" s="211">
        <v>13</v>
      </c>
      <c r="C121" s="211" t="s">
        <v>195</v>
      </c>
      <c r="D121" s="211">
        <v>192018053</v>
      </c>
      <c r="E121" s="218">
        <v>1060</v>
      </c>
      <c r="F121" s="211">
        <v>1242</v>
      </c>
      <c r="G121" s="211">
        <v>1004</v>
      </c>
      <c r="H121" s="218" t="s">
        <v>1954</v>
      </c>
      <c r="I121" s="211" t="s">
        <v>4550</v>
      </c>
      <c r="J121" s="212" t="s">
        <v>841</v>
      </c>
      <c r="K121" s="211" t="s">
        <v>356</v>
      </c>
      <c r="L121" s="211" t="s">
        <v>1998</v>
      </c>
    </row>
    <row r="122" spans="1:12" s="211" customFormat="1" x14ac:dyDescent="0.25">
      <c r="A122" s="211" t="s">
        <v>161</v>
      </c>
      <c r="B122" s="211">
        <v>13</v>
      </c>
      <c r="C122" s="211" t="s">
        <v>195</v>
      </c>
      <c r="D122" s="211">
        <v>210200011</v>
      </c>
      <c r="E122" s="218">
        <v>1060</v>
      </c>
      <c r="F122" s="211">
        <v>1241</v>
      </c>
      <c r="G122" s="211">
        <v>1004</v>
      </c>
      <c r="H122" s="218" t="s">
        <v>1954</v>
      </c>
      <c r="I122" s="211" t="s">
        <v>4435</v>
      </c>
      <c r="J122" s="212" t="s">
        <v>841</v>
      </c>
      <c r="K122" s="211" t="s">
        <v>356</v>
      </c>
      <c r="L122" s="211" t="s">
        <v>1998</v>
      </c>
    </row>
    <row r="123" spans="1:12" s="211" customFormat="1" x14ac:dyDescent="0.25">
      <c r="A123" s="211" t="s">
        <v>161</v>
      </c>
      <c r="B123" s="211">
        <v>14</v>
      </c>
      <c r="C123" s="211" t="s">
        <v>196</v>
      </c>
      <c r="D123" s="211">
        <v>210245629</v>
      </c>
      <c r="E123" s="218">
        <v>1080</v>
      </c>
      <c r="F123" s="211">
        <v>1274</v>
      </c>
      <c r="G123" s="211">
        <v>1004</v>
      </c>
      <c r="H123" s="218" t="s">
        <v>354</v>
      </c>
      <c r="I123" s="211" t="s">
        <v>6314</v>
      </c>
      <c r="J123" s="212" t="s">
        <v>841</v>
      </c>
      <c r="K123" s="211" t="s">
        <v>356</v>
      </c>
      <c r="L123" s="211" t="s">
        <v>6344</v>
      </c>
    </row>
    <row r="124" spans="1:12" s="211" customFormat="1" x14ac:dyDescent="0.25">
      <c r="A124" s="211" t="s">
        <v>161</v>
      </c>
      <c r="B124" s="211">
        <v>22</v>
      </c>
      <c r="C124" s="211" t="s">
        <v>197</v>
      </c>
      <c r="D124" s="211">
        <v>7940</v>
      </c>
      <c r="E124" s="218">
        <v>1060</v>
      </c>
      <c r="G124" s="211">
        <v>1004</v>
      </c>
      <c r="H124" s="218" t="s">
        <v>1954</v>
      </c>
      <c r="I124" s="211" t="s">
        <v>5549</v>
      </c>
      <c r="J124" s="212" t="s">
        <v>841</v>
      </c>
      <c r="K124" s="211" t="s">
        <v>356</v>
      </c>
      <c r="L124" s="211" t="s">
        <v>1998</v>
      </c>
    </row>
    <row r="125" spans="1:12" s="211" customFormat="1" x14ac:dyDescent="0.25">
      <c r="A125" s="211" t="s">
        <v>161</v>
      </c>
      <c r="B125" s="211">
        <v>26</v>
      </c>
      <c r="C125" s="211" t="s">
        <v>201</v>
      </c>
      <c r="D125" s="211">
        <v>192045468</v>
      </c>
      <c r="E125" s="218">
        <v>1060</v>
      </c>
      <c r="F125" s="211">
        <v>1242</v>
      </c>
      <c r="G125" s="211">
        <v>1004</v>
      </c>
      <c r="H125" s="218" t="s">
        <v>1954</v>
      </c>
      <c r="I125" s="211" t="s">
        <v>6098</v>
      </c>
      <c r="J125" s="212" t="s">
        <v>841</v>
      </c>
      <c r="K125" s="211" t="s">
        <v>356</v>
      </c>
      <c r="L125" s="211" t="s">
        <v>1998</v>
      </c>
    </row>
    <row r="126" spans="1:12" s="211" customFormat="1" x14ac:dyDescent="0.25">
      <c r="A126" s="211" t="s">
        <v>161</v>
      </c>
      <c r="B126" s="211">
        <v>33</v>
      </c>
      <c r="C126" s="211" t="s">
        <v>207</v>
      </c>
      <c r="D126" s="211">
        <v>210224913</v>
      </c>
      <c r="E126" s="218">
        <v>1060</v>
      </c>
      <c r="F126" s="211">
        <v>1274</v>
      </c>
      <c r="G126" s="211">
        <v>1004</v>
      </c>
      <c r="H126" s="218" t="s">
        <v>1954</v>
      </c>
      <c r="I126" s="211" t="s">
        <v>6152</v>
      </c>
      <c r="J126" s="212" t="s">
        <v>841</v>
      </c>
      <c r="K126" s="211" t="s">
        <v>356</v>
      </c>
      <c r="L126" s="211" t="s">
        <v>1998</v>
      </c>
    </row>
    <row r="127" spans="1:12" s="211" customFormat="1" x14ac:dyDescent="0.25">
      <c r="A127" s="211" t="s">
        <v>161</v>
      </c>
      <c r="B127" s="211">
        <v>37</v>
      </c>
      <c r="C127" s="211" t="s">
        <v>210</v>
      </c>
      <c r="D127" s="211">
        <v>12245</v>
      </c>
      <c r="E127" s="218">
        <v>1020</v>
      </c>
      <c r="F127" s="211">
        <v>1110</v>
      </c>
      <c r="G127" s="211">
        <v>1004</v>
      </c>
      <c r="H127" s="218" t="s">
        <v>1954</v>
      </c>
      <c r="I127" s="211" t="s">
        <v>5591</v>
      </c>
      <c r="J127" s="212" t="s">
        <v>841</v>
      </c>
      <c r="K127" s="211" t="s">
        <v>356</v>
      </c>
      <c r="L127" s="211" t="s">
        <v>2000</v>
      </c>
    </row>
    <row r="128" spans="1:12" s="211" customFormat="1" x14ac:dyDescent="0.25">
      <c r="A128" s="211" t="s">
        <v>161</v>
      </c>
      <c r="B128" s="211">
        <v>51</v>
      </c>
      <c r="C128" s="211" t="s">
        <v>216</v>
      </c>
      <c r="D128" s="211">
        <v>210211121</v>
      </c>
      <c r="E128" s="218">
        <v>1060</v>
      </c>
      <c r="F128" s="211">
        <v>1274</v>
      </c>
      <c r="G128" s="211">
        <v>1004</v>
      </c>
      <c r="H128" s="218" t="s">
        <v>1954</v>
      </c>
      <c r="I128" s="211" t="s">
        <v>1272</v>
      </c>
      <c r="J128" s="212" t="s">
        <v>841</v>
      </c>
      <c r="K128" s="211" t="s">
        <v>356</v>
      </c>
      <c r="L128" s="211" t="s">
        <v>1998</v>
      </c>
    </row>
    <row r="129" spans="1:12" s="211" customFormat="1" x14ac:dyDescent="0.25">
      <c r="A129" s="211" t="s">
        <v>161</v>
      </c>
      <c r="B129" s="211">
        <v>51</v>
      </c>
      <c r="C129" s="211" t="s">
        <v>216</v>
      </c>
      <c r="D129" s="211">
        <v>210211123</v>
      </c>
      <c r="E129" s="218">
        <v>1060</v>
      </c>
      <c r="F129" s="211">
        <v>1274</v>
      </c>
      <c r="G129" s="211">
        <v>1004</v>
      </c>
      <c r="H129" s="218" t="s">
        <v>1954</v>
      </c>
      <c r="I129" s="211" t="s">
        <v>1273</v>
      </c>
      <c r="J129" s="212" t="s">
        <v>841</v>
      </c>
      <c r="K129" s="211" t="s">
        <v>356</v>
      </c>
      <c r="L129" s="211" t="s">
        <v>1998</v>
      </c>
    </row>
    <row r="130" spans="1:12" s="211" customFormat="1" x14ac:dyDescent="0.25">
      <c r="A130" s="211" t="s">
        <v>161</v>
      </c>
      <c r="B130" s="211">
        <v>51</v>
      </c>
      <c r="C130" s="211" t="s">
        <v>216</v>
      </c>
      <c r="D130" s="211">
        <v>210268339</v>
      </c>
      <c r="E130" s="218">
        <v>1080</v>
      </c>
      <c r="F130" s="211">
        <v>1242</v>
      </c>
      <c r="G130" s="211">
        <v>1004</v>
      </c>
      <c r="H130" s="218" t="s">
        <v>354</v>
      </c>
      <c r="I130" s="211" t="s">
        <v>4551</v>
      </c>
      <c r="J130" s="212" t="s">
        <v>841</v>
      </c>
      <c r="K130" s="211" t="s">
        <v>356</v>
      </c>
      <c r="L130" s="211" t="s">
        <v>1995</v>
      </c>
    </row>
    <row r="131" spans="1:12" s="211" customFormat="1" x14ac:dyDescent="0.25">
      <c r="A131" s="211" t="s">
        <v>161</v>
      </c>
      <c r="B131" s="211">
        <v>51</v>
      </c>
      <c r="C131" s="211" t="s">
        <v>216</v>
      </c>
      <c r="D131" s="211">
        <v>210268360</v>
      </c>
      <c r="E131" s="218">
        <v>1080</v>
      </c>
      <c r="G131" s="211">
        <v>1004</v>
      </c>
      <c r="H131" s="218" t="s">
        <v>354</v>
      </c>
      <c r="I131" s="211" t="s">
        <v>1274</v>
      </c>
      <c r="J131" s="212" t="s">
        <v>841</v>
      </c>
      <c r="K131" s="211" t="s">
        <v>356</v>
      </c>
      <c r="L131" s="211" t="s">
        <v>1995</v>
      </c>
    </row>
    <row r="132" spans="1:12" s="211" customFormat="1" x14ac:dyDescent="0.25">
      <c r="A132" s="211" t="s">
        <v>161</v>
      </c>
      <c r="B132" s="211">
        <v>51</v>
      </c>
      <c r="C132" s="211" t="s">
        <v>216</v>
      </c>
      <c r="D132" s="211">
        <v>210268367</v>
      </c>
      <c r="E132" s="218">
        <v>1080</v>
      </c>
      <c r="G132" s="211">
        <v>1004</v>
      </c>
      <c r="H132" s="218" t="s">
        <v>354</v>
      </c>
      <c r="I132" s="211" t="s">
        <v>1275</v>
      </c>
      <c r="J132" s="212" t="s">
        <v>841</v>
      </c>
      <c r="K132" s="211" t="s">
        <v>356</v>
      </c>
      <c r="L132" s="211" t="s">
        <v>1995</v>
      </c>
    </row>
    <row r="133" spans="1:12" s="211" customFormat="1" x14ac:dyDescent="0.25">
      <c r="A133" s="211" t="s">
        <v>161</v>
      </c>
      <c r="B133" s="211">
        <v>51</v>
      </c>
      <c r="C133" s="211" t="s">
        <v>216</v>
      </c>
      <c r="D133" s="211">
        <v>210295677</v>
      </c>
      <c r="E133" s="218">
        <v>1060</v>
      </c>
      <c r="F133" s="211">
        <v>1274</v>
      </c>
      <c r="G133" s="211">
        <v>1004</v>
      </c>
      <c r="H133" s="218" t="s">
        <v>1954</v>
      </c>
      <c r="I133" s="211" t="s">
        <v>1276</v>
      </c>
      <c r="J133" s="212" t="s">
        <v>841</v>
      </c>
      <c r="K133" s="211" t="s">
        <v>356</v>
      </c>
      <c r="L133" s="211" t="s">
        <v>1998</v>
      </c>
    </row>
    <row r="134" spans="1:12" s="211" customFormat="1" x14ac:dyDescent="0.25">
      <c r="A134" s="211" t="s">
        <v>161</v>
      </c>
      <c r="B134" s="211">
        <v>51</v>
      </c>
      <c r="C134" s="211" t="s">
        <v>216</v>
      </c>
      <c r="D134" s="211">
        <v>210295787</v>
      </c>
      <c r="E134" s="218">
        <v>1080</v>
      </c>
      <c r="F134" s="211">
        <v>1274</v>
      </c>
      <c r="G134" s="211">
        <v>1004</v>
      </c>
      <c r="H134" s="218" t="s">
        <v>354</v>
      </c>
      <c r="I134" s="211" t="s">
        <v>1277</v>
      </c>
      <c r="J134" s="212" t="s">
        <v>841</v>
      </c>
      <c r="K134" s="211" t="s">
        <v>356</v>
      </c>
      <c r="L134" s="211" t="s">
        <v>1995</v>
      </c>
    </row>
    <row r="135" spans="1:12" s="211" customFormat="1" x14ac:dyDescent="0.25">
      <c r="A135" s="211" t="s">
        <v>161</v>
      </c>
      <c r="B135" s="211">
        <v>52</v>
      </c>
      <c r="C135" s="211" t="s">
        <v>217</v>
      </c>
      <c r="D135" s="211">
        <v>14208</v>
      </c>
      <c r="E135" s="218">
        <v>1020</v>
      </c>
      <c r="F135" s="211">
        <v>1110</v>
      </c>
      <c r="G135" s="211">
        <v>1004</v>
      </c>
      <c r="H135" s="218" t="s">
        <v>1954</v>
      </c>
      <c r="I135" s="211" t="s">
        <v>1278</v>
      </c>
      <c r="J135" s="212" t="s">
        <v>841</v>
      </c>
      <c r="K135" s="211" t="s">
        <v>356</v>
      </c>
      <c r="L135" s="211" t="s">
        <v>2000</v>
      </c>
    </row>
    <row r="136" spans="1:12" s="211" customFormat="1" x14ac:dyDescent="0.25">
      <c r="A136" s="211" t="s">
        <v>161</v>
      </c>
      <c r="B136" s="211">
        <v>52</v>
      </c>
      <c r="C136" s="211" t="s">
        <v>217</v>
      </c>
      <c r="D136" s="211">
        <v>14248</v>
      </c>
      <c r="E136" s="218">
        <v>1020</v>
      </c>
      <c r="F136" s="211">
        <v>1110</v>
      </c>
      <c r="G136" s="211">
        <v>1004</v>
      </c>
      <c r="H136" s="218" t="s">
        <v>1954</v>
      </c>
      <c r="I136" s="211" t="s">
        <v>1279</v>
      </c>
      <c r="J136" s="212" t="s">
        <v>841</v>
      </c>
      <c r="K136" s="211" t="s">
        <v>356</v>
      </c>
      <c r="L136" s="211" t="s">
        <v>2000</v>
      </c>
    </row>
    <row r="137" spans="1:12" s="211" customFormat="1" x14ac:dyDescent="0.25">
      <c r="A137" s="211" t="s">
        <v>161</v>
      </c>
      <c r="B137" s="211">
        <v>52</v>
      </c>
      <c r="C137" s="211" t="s">
        <v>217</v>
      </c>
      <c r="D137" s="211">
        <v>14877</v>
      </c>
      <c r="E137" s="218">
        <v>1020</v>
      </c>
      <c r="F137" s="211">
        <v>1110</v>
      </c>
      <c r="G137" s="211">
        <v>1004</v>
      </c>
      <c r="H137" s="218" t="s">
        <v>1954</v>
      </c>
      <c r="I137" s="211" t="s">
        <v>5852</v>
      </c>
      <c r="J137" s="212" t="s">
        <v>841</v>
      </c>
      <c r="K137" s="211" t="s">
        <v>356</v>
      </c>
      <c r="L137" s="211" t="s">
        <v>2000</v>
      </c>
    </row>
    <row r="138" spans="1:12" s="211" customFormat="1" x14ac:dyDescent="0.25">
      <c r="A138" s="211" t="s">
        <v>161</v>
      </c>
      <c r="B138" s="211">
        <v>52</v>
      </c>
      <c r="C138" s="211" t="s">
        <v>217</v>
      </c>
      <c r="D138" s="211">
        <v>191985274</v>
      </c>
      <c r="E138" s="218">
        <v>1060</v>
      </c>
      <c r="F138" s="211">
        <v>1274</v>
      </c>
      <c r="G138" s="211">
        <v>1004</v>
      </c>
      <c r="H138" s="218" t="s">
        <v>1954</v>
      </c>
      <c r="I138" s="211" t="s">
        <v>2445</v>
      </c>
      <c r="J138" s="212" t="s">
        <v>841</v>
      </c>
      <c r="K138" s="211" t="s">
        <v>356</v>
      </c>
      <c r="L138" s="211" t="s">
        <v>1998</v>
      </c>
    </row>
    <row r="139" spans="1:12" s="211" customFormat="1" x14ac:dyDescent="0.25">
      <c r="A139" s="211" t="s">
        <v>161</v>
      </c>
      <c r="B139" s="211">
        <v>52</v>
      </c>
      <c r="C139" s="211" t="s">
        <v>217</v>
      </c>
      <c r="D139" s="211">
        <v>192009298</v>
      </c>
      <c r="E139" s="218">
        <v>1060</v>
      </c>
      <c r="F139" s="211">
        <v>1242</v>
      </c>
      <c r="G139" s="211">
        <v>1004</v>
      </c>
      <c r="H139" s="218" t="s">
        <v>1954</v>
      </c>
      <c r="I139" s="211" t="s">
        <v>4636</v>
      </c>
      <c r="J139" s="212" t="s">
        <v>841</v>
      </c>
      <c r="K139" s="211" t="s">
        <v>356</v>
      </c>
      <c r="L139" s="211" t="s">
        <v>1998</v>
      </c>
    </row>
    <row r="140" spans="1:12" s="211" customFormat="1" x14ac:dyDescent="0.25">
      <c r="A140" s="211" t="s">
        <v>161</v>
      </c>
      <c r="B140" s="211">
        <v>52</v>
      </c>
      <c r="C140" s="211" t="s">
        <v>217</v>
      </c>
      <c r="D140" s="211">
        <v>192016981</v>
      </c>
      <c r="E140" s="218">
        <v>1060</v>
      </c>
      <c r="F140" s="211">
        <v>1242</v>
      </c>
      <c r="G140" s="211">
        <v>1004</v>
      </c>
      <c r="H140" s="218" t="s">
        <v>1954</v>
      </c>
      <c r="I140" s="211" t="s">
        <v>5448</v>
      </c>
      <c r="J140" s="212" t="s">
        <v>841</v>
      </c>
      <c r="K140" s="211" t="s">
        <v>356</v>
      </c>
      <c r="L140" s="211" t="s">
        <v>1998</v>
      </c>
    </row>
    <row r="141" spans="1:12" s="211" customFormat="1" x14ac:dyDescent="0.25">
      <c r="A141" s="211" t="s">
        <v>161</v>
      </c>
      <c r="B141" s="211">
        <v>52</v>
      </c>
      <c r="C141" s="211" t="s">
        <v>217</v>
      </c>
      <c r="D141" s="211">
        <v>192044372</v>
      </c>
      <c r="E141" s="218">
        <v>1060</v>
      </c>
      <c r="F141" s="211">
        <v>1242</v>
      </c>
      <c r="G141" s="211">
        <v>1004</v>
      </c>
      <c r="H141" s="218" t="s">
        <v>1954</v>
      </c>
      <c r="I141" s="211" t="s">
        <v>6099</v>
      </c>
      <c r="J141" s="212" t="s">
        <v>841</v>
      </c>
      <c r="K141" s="211" t="s">
        <v>356</v>
      </c>
      <c r="L141" s="211" t="s">
        <v>1998</v>
      </c>
    </row>
    <row r="142" spans="1:12" s="211" customFormat="1" x14ac:dyDescent="0.25">
      <c r="A142" s="211" t="s">
        <v>161</v>
      </c>
      <c r="B142" s="211">
        <v>52</v>
      </c>
      <c r="C142" s="211" t="s">
        <v>217</v>
      </c>
      <c r="D142" s="211">
        <v>210190987</v>
      </c>
      <c r="E142" s="218">
        <v>1080</v>
      </c>
      <c r="F142" s="211">
        <v>1273</v>
      </c>
      <c r="G142" s="211">
        <v>1004</v>
      </c>
      <c r="H142" s="218" t="s">
        <v>354</v>
      </c>
      <c r="I142" s="211" t="s">
        <v>1280</v>
      </c>
      <c r="J142" s="212" t="s">
        <v>841</v>
      </c>
      <c r="K142" s="211" t="s">
        <v>356</v>
      </c>
      <c r="L142" s="211" t="s">
        <v>1995</v>
      </c>
    </row>
    <row r="143" spans="1:12" s="211" customFormat="1" x14ac:dyDescent="0.25">
      <c r="A143" s="211" t="s">
        <v>161</v>
      </c>
      <c r="B143" s="211">
        <v>52</v>
      </c>
      <c r="C143" s="211" t="s">
        <v>217</v>
      </c>
      <c r="D143" s="211">
        <v>210191244</v>
      </c>
      <c r="E143" s="218">
        <v>1060</v>
      </c>
      <c r="F143" s="211">
        <v>1252</v>
      </c>
      <c r="G143" s="211">
        <v>1004</v>
      </c>
      <c r="H143" s="218" t="s">
        <v>1954</v>
      </c>
      <c r="I143" s="211" t="s">
        <v>1281</v>
      </c>
      <c r="J143" s="212" t="s">
        <v>841</v>
      </c>
      <c r="K143" s="211" t="s">
        <v>356</v>
      </c>
      <c r="L143" s="211" t="s">
        <v>1998</v>
      </c>
    </row>
    <row r="144" spans="1:12" s="211" customFormat="1" x14ac:dyDescent="0.25">
      <c r="A144" s="211" t="s">
        <v>161</v>
      </c>
      <c r="B144" s="211">
        <v>52</v>
      </c>
      <c r="C144" s="211" t="s">
        <v>217</v>
      </c>
      <c r="D144" s="211">
        <v>210191357</v>
      </c>
      <c r="E144" s="218">
        <v>1080</v>
      </c>
      <c r="F144" s="211">
        <v>1252</v>
      </c>
      <c r="G144" s="211">
        <v>1004</v>
      </c>
      <c r="H144" s="218" t="s">
        <v>354</v>
      </c>
      <c r="I144" s="211" t="s">
        <v>1282</v>
      </c>
      <c r="J144" s="212" t="s">
        <v>841</v>
      </c>
      <c r="K144" s="211" t="s">
        <v>356</v>
      </c>
      <c r="L144" s="211" t="s">
        <v>1995</v>
      </c>
    </row>
    <row r="145" spans="1:12" s="211" customFormat="1" x14ac:dyDescent="0.25">
      <c r="A145" s="211" t="s">
        <v>161</v>
      </c>
      <c r="B145" s="211">
        <v>52</v>
      </c>
      <c r="C145" s="211" t="s">
        <v>217</v>
      </c>
      <c r="D145" s="211">
        <v>210216740</v>
      </c>
      <c r="E145" s="218">
        <v>1060</v>
      </c>
      <c r="F145" s="211">
        <v>1242</v>
      </c>
      <c r="G145" s="211">
        <v>1004</v>
      </c>
      <c r="H145" s="218" t="s">
        <v>1954</v>
      </c>
      <c r="I145" s="211" t="s">
        <v>1283</v>
      </c>
      <c r="J145" s="212" t="s">
        <v>841</v>
      </c>
      <c r="K145" s="211" t="s">
        <v>356</v>
      </c>
      <c r="L145" s="211" t="s">
        <v>1998</v>
      </c>
    </row>
    <row r="146" spans="1:12" s="211" customFormat="1" x14ac:dyDescent="0.25">
      <c r="A146" s="211" t="s">
        <v>161</v>
      </c>
      <c r="B146" s="211">
        <v>52</v>
      </c>
      <c r="C146" s="211" t="s">
        <v>217</v>
      </c>
      <c r="D146" s="211">
        <v>210216742</v>
      </c>
      <c r="E146" s="218">
        <v>1060</v>
      </c>
      <c r="F146" s="211">
        <v>1242</v>
      </c>
      <c r="G146" s="211">
        <v>1004</v>
      </c>
      <c r="H146" s="218" t="s">
        <v>1954</v>
      </c>
      <c r="I146" s="211" t="s">
        <v>4637</v>
      </c>
      <c r="J146" s="212" t="s">
        <v>841</v>
      </c>
      <c r="K146" s="211" t="s">
        <v>356</v>
      </c>
      <c r="L146" s="211" t="s">
        <v>1998</v>
      </c>
    </row>
    <row r="147" spans="1:12" s="211" customFormat="1" x14ac:dyDescent="0.25">
      <c r="A147" s="211" t="s">
        <v>161</v>
      </c>
      <c r="B147" s="211">
        <v>52</v>
      </c>
      <c r="C147" s="211" t="s">
        <v>217</v>
      </c>
      <c r="D147" s="211">
        <v>210240853</v>
      </c>
      <c r="E147" s="218">
        <v>1080</v>
      </c>
      <c r="F147" s="211">
        <v>1274</v>
      </c>
      <c r="G147" s="211">
        <v>1004</v>
      </c>
      <c r="H147" s="218" t="s">
        <v>354</v>
      </c>
      <c r="I147" s="211" t="s">
        <v>1284</v>
      </c>
      <c r="J147" s="212" t="s">
        <v>841</v>
      </c>
      <c r="K147" s="211" t="s">
        <v>356</v>
      </c>
      <c r="L147" s="211" t="s">
        <v>1995</v>
      </c>
    </row>
    <row r="148" spans="1:12" s="211" customFormat="1" x14ac:dyDescent="0.25">
      <c r="A148" s="211" t="s">
        <v>161</v>
      </c>
      <c r="B148" s="211">
        <v>52</v>
      </c>
      <c r="C148" s="211" t="s">
        <v>217</v>
      </c>
      <c r="D148" s="211">
        <v>210240854</v>
      </c>
      <c r="E148" s="218">
        <v>1080</v>
      </c>
      <c r="F148" s="211">
        <v>1241</v>
      </c>
      <c r="G148" s="211">
        <v>1004</v>
      </c>
      <c r="H148" s="218" t="s">
        <v>354</v>
      </c>
      <c r="I148" s="211" t="s">
        <v>1285</v>
      </c>
      <c r="J148" s="212" t="s">
        <v>841</v>
      </c>
      <c r="K148" s="211" t="s">
        <v>356</v>
      </c>
      <c r="L148" s="211" t="s">
        <v>1995</v>
      </c>
    </row>
    <row r="149" spans="1:12" s="211" customFormat="1" x14ac:dyDescent="0.25">
      <c r="A149" s="211" t="s">
        <v>161</v>
      </c>
      <c r="B149" s="211">
        <v>52</v>
      </c>
      <c r="C149" s="211" t="s">
        <v>217</v>
      </c>
      <c r="D149" s="211">
        <v>210240856</v>
      </c>
      <c r="E149" s="218">
        <v>1080</v>
      </c>
      <c r="F149" s="211">
        <v>1242</v>
      </c>
      <c r="G149" s="211">
        <v>1004</v>
      </c>
      <c r="H149" s="218" t="s">
        <v>354</v>
      </c>
      <c r="I149" s="211" t="s">
        <v>1286</v>
      </c>
      <c r="J149" s="212" t="s">
        <v>841</v>
      </c>
      <c r="K149" s="211" t="s">
        <v>356</v>
      </c>
      <c r="L149" s="211" t="s">
        <v>1995</v>
      </c>
    </row>
    <row r="150" spans="1:12" s="211" customFormat="1" x14ac:dyDescent="0.25">
      <c r="A150" s="211" t="s">
        <v>161</v>
      </c>
      <c r="B150" s="211">
        <v>52</v>
      </c>
      <c r="C150" s="211" t="s">
        <v>217</v>
      </c>
      <c r="D150" s="211">
        <v>210240938</v>
      </c>
      <c r="E150" s="218">
        <v>1080</v>
      </c>
      <c r="F150" s="211">
        <v>1274</v>
      </c>
      <c r="G150" s="211">
        <v>1004</v>
      </c>
      <c r="H150" s="218" t="s">
        <v>354</v>
      </c>
      <c r="I150" s="211" t="s">
        <v>1287</v>
      </c>
      <c r="J150" s="212" t="s">
        <v>841</v>
      </c>
      <c r="K150" s="211" t="s">
        <v>356</v>
      </c>
      <c r="L150" s="211" t="s">
        <v>1995</v>
      </c>
    </row>
    <row r="151" spans="1:12" s="211" customFormat="1" x14ac:dyDescent="0.25">
      <c r="A151" s="211" t="s">
        <v>161</v>
      </c>
      <c r="B151" s="211">
        <v>52</v>
      </c>
      <c r="C151" s="211" t="s">
        <v>217</v>
      </c>
      <c r="D151" s="211">
        <v>210240946</v>
      </c>
      <c r="E151" s="218">
        <v>1080</v>
      </c>
      <c r="F151" s="211">
        <v>1274</v>
      </c>
      <c r="G151" s="211">
        <v>1004</v>
      </c>
      <c r="H151" s="218" t="s">
        <v>354</v>
      </c>
      <c r="I151" s="211" t="s">
        <v>1288</v>
      </c>
      <c r="J151" s="212" t="s">
        <v>841</v>
      </c>
      <c r="K151" s="211" t="s">
        <v>356</v>
      </c>
      <c r="L151" s="211" t="s">
        <v>1995</v>
      </c>
    </row>
    <row r="152" spans="1:12" s="211" customFormat="1" x14ac:dyDescent="0.25">
      <c r="A152" s="211" t="s">
        <v>161</v>
      </c>
      <c r="B152" s="211">
        <v>52</v>
      </c>
      <c r="C152" s="211" t="s">
        <v>217</v>
      </c>
      <c r="D152" s="211">
        <v>210240948</v>
      </c>
      <c r="E152" s="218">
        <v>1080</v>
      </c>
      <c r="F152" s="211">
        <v>1274</v>
      </c>
      <c r="G152" s="211">
        <v>1004</v>
      </c>
      <c r="H152" s="218" t="s">
        <v>354</v>
      </c>
      <c r="I152" s="211" t="s">
        <v>1289</v>
      </c>
      <c r="J152" s="212" t="s">
        <v>841</v>
      </c>
      <c r="K152" s="211" t="s">
        <v>356</v>
      </c>
      <c r="L152" s="211" t="s">
        <v>1995</v>
      </c>
    </row>
    <row r="153" spans="1:12" s="211" customFormat="1" x14ac:dyDescent="0.25">
      <c r="A153" s="211" t="s">
        <v>161</v>
      </c>
      <c r="B153" s="211">
        <v>52</v>
      </c>
      <c r="C153" s="211" t="s">
        <v>217</v>
      </c>
      <c r="D153" s="211">
        <v>210240996</v>
      </c>
      <c r="E153" s="218">
        <v>1080</v>
      </c>
      <c r="F153" s="211">
        <v>1274</v>
      </c>
      <c r="G153" s="211">
        <v>1004</v>
      </c>
      <c r="H153" s="218" t="s">
        <v>354</v>
      </c>
      <c r="I153" s="211" t="s">
        <v>1290</v>
      </c>
      <c r="J153" s="212" t="s">
        <v>841</v>
      </c>
      <c r="K153" s="211" t="s">
        <v>356</v>
      </c>
      <c r="L153" s="211" t="s">
        <v>1995</v>
      </c>
    </row>
    <row r="154" spans="1:12" s="211" customFormat="1" x14ac:dyDescent="0.25">
      <c r="A154" s="211" t="s">
        <v>161</v>
      </c>
      <c r="B154" s="211">
        <v>52</v>
      </c>
      <c r="C154" s="211" t="s">
        <v>217</v>
      </c>
      <c r="D154" s="211">
        <v>210241052</v>
      </c>
      <c r="E154" s="218">
        <v>1080</v>
      </c>
      <c r="F154" s="211">
        <v>1274</v>
      </c>
      <c r="G154" s="211">
        <v>1004</v>
      </c>
      <c r="H154" s="218" t="s">
        <v>354</v>
      </c>
      <c r="I154" s="211" t="s">
        <v>4638</v>
      </c>
      <c r="J154" s="212" t="s">
        <v>841</v>
      </c>
      <c r="K154" s="211" t="s">
        <v>356</v>
      </c>
      <c r="L154" s="211" t="s">
        <v>1995</v>
      </c>
    </row>
    <row r="155" spans="1:12" s="211" customFormat="1" x14ac:dyDescent="0.25">
      <c r="A155" s="211" t="s">
        <v>161</v>
      </c>
      <c r="B155" s="211">
        <v>52</v>
      </c>
      <c r="C155" s="211" t="s">
        <v>217</v>
      </c>
      <c r="D155" s="211">
        <v>210241087</v>
      </c>
      <c r="E155" s="218">
        <v>1080</v>
      </c>
      <c r="F155" s="211">
        <v>1274</v>
      </c>
      <c r="G155" s="211">
        <v>1004</v>
      </c>
      <c r="H155" s="218" t="s">
        <v>354</v>
      </c>
      <c r="I155" s="211" t="s">
        <v>1291</v>
      </c>
      <c r="J155" s="212" t="s">
        <v>841</v>
      </c>
      <c r="K155" s="211" t="s">
        <v>356</v>
      </c>
      <c r="L155" s="211" t="s">
        <v>1995</v>
      </c>
    </row>
    <row r="156" spans="1:12" s="211" customFormat="1" x14ac:dyDescent="0.25">
      <c r="A156" s="211" t="s">
        <v>161</v>
      </c>
      <c r="B156" s="211">
        <v>52</v>
      </c>
      <c r="C156" s="211" t="s">
        <v>217</v>
      </c>
      <c r="D156" s="211">
        <v>210241091</v>
      </c>
      <c r="E156" s="218">
        <v>1060</v>
      </c>
      <c r="F156" s="211">
        <v>1274</v>
      </c>
      <c r="G156" s="211">
        <v>1004</v>
      </c>
      <c r="H156" s="218" t="s">
        <v>1954</v>
      </c>
      <c r="I156" s="211" t="s">
        <v>3985</v>
      </c>
      <c r="J156" s="212" t="s">
        <v>841</v>
      </c>
      <c r="K156" s="211" t="s">
        <v>356</v>
      </c>
      <c r="L156" s="211" t="s">
        <v>1998</v>
      </c>
    </row>
    <row r="157" spans="1:12" s="211" customFormat="1" x14ac:dyDescent="0.25">
      <c r="A157" s="211" t="s">
        <v>161</v>
      </c>
      <c r="B157" s="211">
        <v>52</v>
      </c>
      <c r="C157" s="211" t="s">
        <v>217</v>
      </c>
      <c r="D157" s="211">
        <v>210241103</v>
      </c>
      <c r="E157" s="218">
        <v>1080</v>
      </c>
      <c r="F157" s="211">
        <v>1274</v>
      </c>
      <c r="G157" s="211">
        <v>1004</v>
      </c>
      <c r="H157" s="218" t="s">
        <v>354</v>
      </c>
      <c r="I157" s="211" t="s">
        <v>1292</v>
      </c>
      <c r="J157" s="212" t="s">
        <v>841</v>
      </c>
      <c r="K157" s="211" t="s">
        <v>356</v>
      </c>
      <c r="L157" s="211" t="s">
        <v>1995</v>
      </c>
    </row>
    <row r="158" spans="1:12" s="211" customFormat="1" x14ac:dyDescent="0.25">
      <c r="A158" s="211" t="s">
        <v>161</v>
      </c>
      <c r="B158" s="211">
        <v>52</v>
      </c>
      <c r="C158" s="211" t="s">
        <v>217</v>
      </c>
      <c r="D158" s="211">
        <v>210241116</v>
      </c>
      <c r="E158" s="218">
        <v>1060</v>
      </c>
      <c r="F158" s="211">
        <v>1242</v>
      </c>
      <c r="G158" s="211">
        <v>1004</v>
      </c>
      <c r="H158" s="218" t="s">
        <v>1954</v>
      </c>
      <c r="I158" s="211" t="s">
        <v>6202</v>
      </c>
      <c r="J158" s="212" t="s">
        <v>841</v>
      </c>
      <c r="K158" s="211" t="s">
        <v>356</v>
      </c>
      <c r="L158" s="211" t="s">
        <v>1998</v>
      </c>
    </row>
    <row r="159" spans="1:12" s="211" customFormat="1" x14ac:dyDescent="0.25">
      <c r="A159" s="211" t="s">
        <v>161</v>
      </c>
      <c r="B159" s="211">
        <v>52</v>
      </c>
      <c r="C159" s="211" t="s">
        <v>217</v>
      </c>
      <c r="D159" s="211">
        <v>210241185</v>
      </c>
      <c r="E159" s="218">
        <v>1080</v>
      </c>
      <c r="F159" s="211">
        <v>1274</v>
      </c>
      <c r="G159" s="211">
        <v>1004</v>
      </c>
      <c r="H159" s="218" t="s">
        <v>354</v>
      </c>
      <c r="I159" s="211" t="s">
        <v>1293</v>
      </c>
      <c r="J159" s="212" t="s">
        <v>841</v>
      </c>
      <c r="K159" s="211" t="s">
        <v>356</v>
      </c>
      <c r="L159" s="211" t="s">
        <v>1995</v>
      </c>
    </row>
    <row r="160" spans="1:12" s="211" customFormat="1" x14ac:dyDescent="0.25">
      <c r="A160" s="211" t="s">
        <v>161</v>
      </c>
      <c r="B160" s="211">
        <v>52</v>
      </c>
      <c r="C160" s="211" t="s">
        <v>217</v>
      </c>
      <c r="D160" s="211">
        <v>210241277</v>
      </c>
      <c r="E160" s="218">
        <v>1080</v>
      </c>
      <c r="F160" s="211">
        <v>1271</v>
      </c>
      <c r="G160" s="211">
        <v>1004</v>
      </c>
      <c r="H160" s="218" t="s">
        <v>354</v>
      </c>
      <c r="I160" s="211" t="s">
        <v>1294</v>
      </c>
      <c r="J160" s="212" t="s">
        <v>841</v>
      </c>
      <c r="K160" s="211" t="s">
        <v>356</v>
      </c>
      <c r="L160" s="211" t="s">
        <v>1995</v>
      </c>
    </row>
    <row r="161" spans="1:12" s="211" customFormat="1" x14ac:dyDescent="0.25">
      <c r="A161" s="211" t="s">
        <v>161</v>
      </c>
      <c r="B161" s="211">
        <v>52</v>
      </c>
      <c r="C161" s="211" t="s">
        <v>217</v>
      </c>
      <c r="D161" s="211">
        <v>210241471</v>
      </c>
      <c r="E161" s="218">
        <v>1060</v>
      </c>
      <c r="G161" s="211">
        <v>1004</v>
      </c>
      <c r="H161" s="218" t="s">
        <v>1954</v>
      </c>
      <c r="I161" s="211" t="s">
        <v>4829</v>
      </c>
      <c r="J161" s="212" t="s">
        <v>841</v>
      </c>
      <c r="K161" s="211" t="s">
        <v>356</v>
      </c>
      <c r="L161" s="211" t="s">
        <v>1998</v>
      </c>
    </row>
    <row r="162" spans="1:12" s="211" customFormat="1" x14ac:dyDescent="0.25">
      <c r="A162" s="211" t="s">
        <v>161</v>
      </c>
      <c r="B162" s="211">
        <v>52</v>
      </c>
      <c r="C162" s="211" t="s">
        <v>217</v>
      </c>
      <c r="D162" s="211">
        <v>210241485</v>
      </c>
      <c r="E162" s="218">
        <v>1060</v>
      </c>
      <c r="F162" s="211">
        <v>1242</v>
      </c>
      <c r="G162" s="211">
        <v>1004</v>
      </c>
      <c r="H162" s="218" t="s">
        <v>1954</v>
      </c>
      <c r="I162" s="211" t="s">
        <v>1295</v>
      </c>
      <c r="J162" s="212" t="s">
        <v>841</v>
      </c>
      <c r="K162" s="211" t="s">
        <v>356</v>
      </c>
      <c r="L162" s="211" t="s">
        <v>1998</v>
      </c>
    </row>
    <row r="163" spans="1:12" s="211" customFormat="1" x14ac:dyDescent="0.25">
      <c r="A163" s="211" t="s">
        <v>161</v>
      </c>
      <c r="B163" s="211">
        <v>52</v>
      </c>
      <c r="C163" s="211" t="s">
        <v>217</v>
      </c>
      <c r="D163" s="211">
        <v>210264127</v>
      </c>
      <c r="E163" s="218">
        <v>1060</v>
      </c>
      <c r="F163" s="211">
        <v>1274</v>
      </c>
      <c r="G163" s="211">
        <v>1004</v>
      </c>
      <c r="H163" s="218" t="s">
        <v>1954</v>
      </c>
      <c r="I163" s="211" t="s">
        <v>1296</v>
      </c>
      <c r="J163" s="212" t="s">
        <v>841</v>
      </c>
      <c r="K163" s="211" t="s">
        <v>356</v>
      </c>
      <c r="L163" s="211" t="s">
        <v>1998</v>
      </c>
    </row>
    <row r="164" spans="1:12" s="211" customFormat="1" x14ac:dyDescent="0.25">
      <c r="A164" s="211" t="s">
        <v>161</v>
      </c>
      <c r="B164" s="211">
        <v>53</v>
      </c>
      <c r="C164" s="211" t="s">
        <v>218</v>
      </c>
      <c r="D164" s="211">
        <v>15242</v>
      </c>
      <c r="E164" s="218">
        <v>1030</v>
      </c>
      <c r="F164" s="211">
        <v>1121</v>
      </c>
      <c r="G164" s="211">
        <v>1004</v>
      </c>
      <c r="H164" s="218" t="s">
        <v>1954</v>
      </c>
      <c r="I164" s="211" t="s">
        <v>1297</v>
      </c>
      <c r="J164" s="212" t="s">
        <v>841</v>
      </c>
      <c r="K164" s="211" t="s">
        <v>356</v>
      </c>
      <c r="L164" s="211" t="s">
        <v>2003</v>
      </c>
    </row>
    <row r="165" spans="1:12" s="211" customFormat="1" x14ac:dyDescent="0.25">
      <c r="A165" s="211" t="s">
        <v>161</v>
      </c>
      <c r="B165" s="211">
        <v>53</v>
      </c>
      <c r="C165" s="211" t="s">
        <v>218</v>
      </c>
      <c r="D165" s="211">
        <v>15497</v>
      </c>
      <c r="E165" s="218">
        <v>1020</v>
      </c>
      <c r="F165" s="211">
        <v>1110</v>
      </c>
      <c r="G165" s="211">
        <v>1004</v>
      </c>
      <c r="H165" s="218" t="s">
        <v>1954</v>
      </c>
      <c r="I165" s="211" t="s">
        <v>6267</v>
      </c>
      <c r="J165" s="212" t="s">
        <v>841</v>
      </c>
      <c r="K165" s="211" t="s">
        <v>356</v>
      </c>
      <c r="L165" s="211" t="s">
        <v>2000</v>
      </c>
    </row>
    <row r="166" spans="1:12" s="211" customFormat="1" x14ac:dyDescent="0.25">
      <c r="A166" s="211" t="s">
        <v>161</v>
      </c>
      <c r="B166" s="211">
        <v>53</v>
      </c>
      <c r="C166" s="211" t="s">
        <v>218</v>
      </c>
      <c r="D166" s="211">
        <v>191965366</v>
      </c>
      <c r="E166" s="218">
        <v>1020</v>
      </c>
      <c r="F166" s="211">
        <v>1122</v>
      </c>
      <c r="G166" s="211">
        <v>1003</v>
      </c>
      <c r="H166" s="218" t="s">
        <v>1954</v>
      </c>
      <c r="I166" s="211" t="s">
        <v>5308</v>
      </c>
      <c r="J166" s="212" t="s">
        <v>841</v>
      </c>
      <c r="K166" s="211" t="s">
        <v>356</v>
      </c>
      <c r="L166" s="211" t="s">
        <v>2000</v>
      </c>
    </row>
    <row r="167" spans="1:12" s="211" customFormat="1" x14ac:dyDescent="0.25">
      <c r="A167" s="211" t="s">
        <v>161</v>
      </c>
      <c r="B167" s="211">
        <v>53</v>
      </c>
      <c r="C167" s="211" t="s">
        <v>218</v>
      </c>
      <c r="D167" s="211">
        <v>191985301</v>
      </c>
      <c r="E167" s="218">
        <v>1080</v>
      </c>
      <c r="F167" s="211">
        <v>1252</v>
      </c>
      <c r="G167" s="211">
        <v>1004</v>
      </c>
      <c r="H167" s="218" t="s">
        <v>354</v>
      </c>
      <c r="I167" s="211" t="s">
        <v>6100</v>
      </c>
      <c r="J167" s="212" t="s">
        <v>841</v>
      </c>
      <c r="K167" s="211" t="s">
        <v>356</v>
      </c>
      <c r="L167" s="211" t="s">
        <v>1995</v>
      </c>
    </row>
    <row r="168" spans="1:12" s="211" customFormat="1" x14ac:dyDescent="0.25">
      <c r="A168" s="211" t="s">
        <v>161</v>
      </c>
      <c r="B168" s="211">
        <v>53</v>
      </c>
      <c r="C168" s="211" t="s">
        <v>218</v>
      </c>
      <c r="D168" s="211">
        <v>191993069</v>
      </c>
      <c r="E168" s="218">
        <v>1080</v>
      </c>
      <c r="F168" s="211">
        <v>1274</v>
      </c>
      <c r="G168" s="211">
        <v>1004</v>
      </c>
      <c r="H168" s="218" t="s">
        <v>354</v>
      </c>
      <c r="I168" s="211" t="s">
        <v>5708</v>
      </c>
      <c r="J168" s="212" t="s">
        <v>841</v>
      </c>
      <c r="K168" s="211" t="s">
        <v>356</v>
      </c>
      <c r="L168" s="211" t="s">
        <v>1995</v>
      </c>
    </row>
    <row r="169" spans="1:12" s="211" customFormat="1" x14ac:dyDescent="0.25">
      <c r="A169" s="211" t="s">
        <v>161</v>
      </c>
      <c r="B169" s="211">
        <v>53</v>
      </c>
      <c r="C169" s="211" t="s">
        <v>218</v>
      </c>
      <c r="D169" s="211">
        <v>191998182</v>
      </c>
      <c r="E169" s="218">
        <v>1080</v>
      </c>
      <c r="F169" s="211">
        <v>1252</v>
      </c>
      <c r="G169" s="211">
        <v>1004</v>
      </c>
      <c r="H169" s="218" t="s">
        <v>354</v>
      </c>
      <c r="I169" s="211" t="s">
        <v>6438</v>
      </c>
      <c r="J169" s="212" t="s">
        <v>841</v>
      </c>
      <c r="K169" s="211" t="s">
        <v>356</v>
      </c>
      <c r="L169" s="211" t="s">
        <v>1995</v>
      </c>
    </row>
    <row r="170" spans="1:12" s="211" customFormat="1" x14ac:dyDescent="0.25">
      <c r="A170" s="211" t="s">
        <v>161</v>
      </c>
      <c r="B170" s="211">
        <v>53</v>
      </c>
      <c r="C170" s="211" t="s">
        <v>218</v>
      </c>
      <c r="D170" s="211">
        <v>192000954</v>
      </c>
      <c r="E170" s="218">
        <v>1080</v>
      </c>
      <c r="F170" s="211">
        <v>1252</v>
      </c>
      <c r="G170" s="211">
        <v>1004</v>
      </c>
      <c r="H170" s="218" t="s">
        <v>354</v>
      </c>
      <c r="I170" s="211" t="s">
        <v>6439</v>
      </c>
      <c r="J170" s="212" t="s">
        <v>841</v>
      </c>
      <c r="K170" s="211" t="s">
        <v>356</v>
      </c>
      <c r="L170" s="211" t="s">
        <v>1995</v>
      </c>
    </row>
    <row r="171" spans="1:12" s="211" customFormat="1" x14ac:dyDescent="0.25">
      <c r="A171" s="211" t="s">
        <v>161</v>
      </c>
      <c r="B171" s="211">
        <v>53</v>
      </c>
      <c r="C171" s="211" t="s">
        <v>218</v>
      </c>
      <c r="D171" s="211">
        <v>192020301</v>
      </c>
      <c r="E171" s="218">
        <v>1080</v>
      </c>
      <c r="F171" s="211">
        <v>1274</v>
      </c>
      <c r="G171" s="211">
        <v>1004</v>
      </c>
      <c r="H171" s="218" t="s">
        <v>354</v>
      </c>
      <c r="I171" s="211" t="s">
        <v>6440</v>
      </c>
      <c r="J171" s="212" t="s">
        <v>841</v>
      </c>
      <c r="K171" s="211" t="s">
        <v>356</v>
      </c>
      <c r="L171" s="211" t="s">
        <v>1995</v>
      </c>
    </row>
    <row r="172" spans="1:12" s="211" customFormat="1" x14ac:dyDescent="0.25">
      <c r="A172" s="211" t="s">
        <v>161</v>
      </c>
      <c r="B172" s="211">
        <v>53</v>
      </c>
      <c r="C172" s="211" t="s">
        <v>218</v>
      </c>
      <c r="D172" s="211">
        <v>192024855</v>
      </c>
      <c r="E172" s="218">
        <v>1080</v>
      </c>
      <c r="F172" s="211">
        <v>1274</v>
      </c>
      <c r="G172" s="211">
        <v>1004</v>
      </c>
      <c r="H172" s="218" t="s">
        <v>354</v>
      </c>
      <c r="I172" s="211" t="s">
        <v>6268</v>
      </c>
      <c r="J172" s="212" t="s">
        <v>841</v>
      </c>
      <c r="K172" s="211" t="s">
        <v>356</v>
      </c>
      <c r="L172" s="211" t="s">
        <v>1995</v>
      </c>
    </row>
    <row r="173" spans="1:12" s="211" customFormat="1" x14ac:dyDescent="0.25">
      <c r="A173" s="211" t="s">
        <v>161</v>
      </c>
      <c r="B173" s="211">
        <v>53</v>
      </c>
      <c r="C173" s="211" t="s">
        <v>218</v>
      </c>
      <c r="D173" s="211">
        <v>192024856</v>
      </c>
      <c r="E173" s="218">
        <v>1080</v>
      </c>
      <c r="F173" s="211">
        <v>1274</v>
      </c>
      <c r="G173" s="211">
        <v>1004</v>
      </c>
      <c r="H173" s="218" t="s">
        <v>354</v>
      </c>
      <c r="I173" s="211" t="s">
        <v>6441</v>
      </c>
      <c r="J173" s="212" t="s">
        <v>841</v>
      </c>
      <c r="K173" s="211" t="s">
        <v>356</v>
      </c>
      <c r="L173" s="211" t="s">
        <v>1995</v>
      </c>
    </row>
    <row r="174" spans="1:12" s="211" customFormat="1" x14ac:dyDescent="0.25">
      <c r="A174" s="211" t="s">
        <v>161</v>
      </c>
      <c r="B174" s="211">
        <v>53</v>
      </c>
      <c r="C174" s="211" t="s">
        <v>218</v>
      </c>
      <c r="D174" s="211">
        <v>192024858</v>
      </c>
      <c r="E174" s="218">
        <v>1080</v>
      </c>
      <c r="F174" s="211">
        <v>1274</v>
      </c>
      <c r="G174" s="211">
        <v>1004</v>
      </c>
      <c r="H174" s="218" t="s">
        <v>354</v>
      </c>
      <c r="I174" s="211" t="s">
        <v>6442</v>
      </c>
      <c r="J174" s="212" t="s">
        <v>841</v>
      </c>
      <c r="K174" s="211" t="s">
        <v>356</v>
      </c>
      <c r="L174" s="211" t="s">
        <v>1995</v>
      </c>
    </row>
    <row r="175" spans="1:12" s="211" customFormat="1" x14ac:dyDescent="0.25">
      <c r="A175" s="211" t="s">
        <v>161</v>
      </c>
      <c r="B175" s="211">
        <v>53</v>
      </c>
      <c r="C175" s="211" t="s">
        <v>218</v>
      </c>
      <c r="D175" s="211">
        <v>192024859</v>
      </c>
      <c r="E175" s="218">
        <v>1080</v>
      </c>
      <c r="F175" s="211">
        <v>1274</v>
      </c>
      <c r="G175" s="211">
        <v>1004</v>
      </c>
      <c r="H175" s="218" t="s">
        <v>354</v>
      </c>
      <c r="I175" s="211" t="s">
        <v>6443</v>
      </c>
      <c r="J175" s="212" t="s">
        <v>841</v>
      </c>
      <c r="K175" s="211" t="s">
        <v>356</v>
      </c>
      <c r="L175" s="211" t="s">
        <v>1995</v>
      </c>
    </row>
    <row r="176" spans="1:12" s="211" customFormat="1" x14ac:dyDescent="0.25">
      <c r="A176" s="211" t="s">
        <v>161</v>
      </c>
      <c r="B176" s="211">
        <v>53</v>
      </c>
      <c r="C176" s="211" t="s">
        <v>218</v>
      </c>
      <c r="D176" s="211">
        <v>192026728</v>
      </c>
      <c r="E176" s="218">
        <v>1080</v>
      </c>
      <c r="F176" s="211">
        <v>1274</v>
      </c>
      <c r="G176" s="211">
        <v>1004</v>
      </c>
      <c r="H176" s="218" t="s">
        <v>354</v>
      </c>
      <c r="I176" s="211" t="s">
        <v>6444</v>
      </c>
      <c r="J176" s="212" t="s">
        <v>841</v>
      </c>
      <c r="K176" s="211" t="s">
        <v>356</v>
      </c>
      <c r="L176" s="211" t="s">
        <v>1995</v>
      </c>
    </row>
    <row r="177" spans="1:12" s="211" customFormat="1" x14ac:dyDescent="0.25">
      <c r="A177" s="211" t="s">
        <v>161</v>
      </c>
      <c r="B177" s="211">
        <v>53</v>
      </c>
      <c r="C177" s="211" t="s">
        <v>218</v>
      </c>
      <c r="D177" s="211">
        <v>192028949</v>
      </c>
      <c r="E177" s="218">
        <v>1080</v>
      </c>
      <c r="F177" s="211">
        <v>1252</v>
      </c>
      <c r="G177" s="211">
        <v>1004</v>
      </c>
      <c r="H177" s="218" t="s">
        <v>354</v>
      </c>
      <c r="I177" s="211" t="s">
        <v>6101</v>
      </c>
      <c r="J177" s="212" t="s">
        <v>841</v>
      </c>
      <c r="K177" s="211" t="s">
        <v>356</v>
      </c>
      <c r="L177" s="211" t="s">
        <v>1995</v>
      </c>
    </row>
    <row r="178" spans="1:12" s="211" customFormat="1" x14ac:dyDescent="0.25">
      <c r="A178" s="211" t="s">
        <v>161</v>
      </c>
      <c r="B178" s="211">
        <v>53</v>
      </c>
      <c r="C178" s="211" t="s">
        <v>218</v>
      </c>
      <c r="D178" s="211">
        <v>192039791</v>
      </c>
      <c r="E178" s="218">
        <v>1080</v>
      </c>
      <c r="F178" s="211">
        <v>1252</v>
      </c>
      <c r="G178" s="211">
        <v>1004</v>
      </c>
      <c r="H178" s="218" t="s">
        <v>354</v>
      </c>
      <c r="I178" s="211" t="s">
        <v>6269</v>
      </c>
      <c r="J178" s="212" t="s">
        <v>841</v>
      </c>
      <c r="K178" s="211" t="s">
        <v>356</v>
      </c>
      <c r="L178" s="211" t="s">
        <v>1995</v>
      </c>
    </row>
    <row r="179" spans="1:12" s="211" customFormat="1" x14ac:dyDescent="0.25">
      <c r="A179" s="211" t="s">
        <v>161</v>
      </c>
      <c r="B179" s="211">
        <v>53</v>
      </c>
      <c r="C179" s="211" t="s">
        <v>218</v>
      </c>
      <c r="D179" s="211">
        <v>192040876</v>
      </c>
      <c r="E179" s="218">
        <v>1080</v>
      </c>
      <c r="F179" s="211">
        <v>1274</v>
      </c>
      <c r="G179" s="211">
        <v>1004</v>
      </c>
      <c r="H179" s="218" t="s">
        <v>354</v>
      </c>
      <c r="I179" s="211" t="s">
        <v>5752</v>
      </c>
      <c r="J179" s="212" t="s">
        <v>841</v>
      </c>
      <c r="K179" s="211" t="s">
        <v>356</v>
      </c>
      <c r="L179" s="211" t="s">
        <v>1995</v>
      </c>
    </row>
    <row r="180" spans="1:12" s="211" customFormat="1" x14ac:dyDescent="0.25">
      <c r="A180" s="211" t="s">
        <v>161</v>
      </c>
      <c r="B180" s="211">
        <v>53</v>
      </c>
      <c r="C180" s="211" t="s">
        <v>218</v>
      </c>
      <c r="D180" s="211">
        <v>192040888</v>
      </c>
      <c r="E180" s="218">
        <v>1080</v>
      </c>
      <c r="F180" s="211">
        <v>1274</v>
      </c>
      <c r="G180" s="211">
        <v>1004</v>
      </c>
      <c r="H180" s="218" t="s">
        <v>354</v>
      </c>
      <c r="I180" s="211" t="s">
        <v>5753</v>
      </c>
      <c r="J180" s="212" t="s">
        <v>841</v>
      </c>
      <c r="K180" s="211" t="s">
        <v>356</v>
      </c>
      <c r="L180" s="211" t="s">
        <v>1995</v>
      </c>
    </row>
    <row r="181" spans="1:12" s="211" customFormat="1" x14ac:dyDescent="0.25">
      <c r="A181" s="211" t="s">
        <v>161</v>
      </c>
      <c r="B181" s="211">
        <v>53</v>
      </c>
      <c r="C181" s="211" t="s">
        <v>218</v>
      </c>
      <c r="D181" s="211">
        <v>192040893</v>
      </c>
      <c r="E181" s="218">
        <v>1080</v>
      </c>
      <c r="F181" s="211">
        <v>1274</v>
      </c>
      <c r="G181" s="211">
        <v>1004</v>
      </c>
      <c r="H181" s="218" t="s">
        <v>354</v>
      </c>
      <c r="I181" s="211" t="s">
        <v>5754</v>
      </c>
      <c r="J181" s="212" t="s">
        <v>841</v>
      </c>
      <c r="K181" s="211" t="s">
        <v>356</v>
      </c>
      <c r="L181" s="211" t="s">
        <v>1995</v>
      </c>
    </row>
    <row r="182" spans="1:12" s="211" customFormat="1" x14ac:dyDescent="0.25">
      <c r="A182" s="211" t="s">
        <v>161</v>
      </c>
      <c r="B182" s="211">
        <v>53</v>
      </c>
      <c r="C182" s="211" t="s">
        <v>218</v>
      </c>
      <c r="D182" s="211">
        <v>201002623</v>
      </c>
      <c r="E182" s="218">
        <v>1080</v>
      </c>
      <c r="F182" s="211">
        <v>1274</v>
      </c>
      <c r="G182" s="211">
        <v>1004</v>
      </c>
      <c r="H182" s="218" t="s">
        <v>354</v>
      </c>
      <c r="I182" s="211" t="s">
        <v>6036</v>
      </c>
      <c r="J182" s="212" t="s">
        <v>841</v>
      </c>
      <c r="K182" s="211" t="s">
        <v>356</v>
      </c>
      <c r="L182" s="211" t="s">
        <v>1995</v>
      </c>
    </row>
    <row r="183" spans="1:12" s="211" customFormat="1" x14ac:dyDescent="0.25">
      <c r="A183" s="211" t="s">
        <v>161</v>
      </c>
      <c r="B183" s="211">
        <v>53</v>
      </c>
      <c r="C183" s="211" t="s">
        <v>218</v>
      </c>
      <c r="D183" s="211">
        <v>210213403</v>
      </c>
      <c r="E183" s="218">
        <v>1060</v>
      </c>
      <c r="F183" s="211">
        <v>1251</v>
      </c>
      <c r="G183" s="211">
        <v>1004</v>
      </c>
      <c r="H183" s="218" t="s">
        <v>1954</v>
      </c>
      <c r="I183" s="211" t="s">
        <v>6102</v>
      </c>
      <c r="J183" s="212" t="s">
        <v>841</v>
      </c>
      <c r="K183" s="211" t="s">
        <v>356</v>
      </c>
      <c r="L183" s="211" t="s">
        <v>1998</v>
      </c>
    </row>
    <row r="184" spans="1:12" s="211" customFormat="1" x14ac:dyDescent="0.25">
      <c r="A184" s="211" t="s">
        <v>161</v>
      </c>
      <c r="B184" s="211">
        <v>53</v>
      </c>
      <c r="C184" s="211" t="s">
        <v>218</v>
      </c>
      <c r="D184" s="211">
        <v>210266546</v>
      </c>
      <c r="E184" s="218">
        <v>1080</v>
      </c>
      <c r="F184" s="211">
        <v>1274</v>
      </c>
      <c r="G184" s="211">
        <v>1004</v>
      </c>
      <c r="H184" s="218" t="s">
        <v>354</v>
      </c>
      <c r="I184" s="211" t="s">
        <v>6445</v>
      </c>
      <c r="J184" s="212" t="s">
        <v>841</v>
      </c>
      <c r="K184" s="211" t="s">
        <v>356</v>
      </c>
      <c r="L184" s="211" t="s">
        <v>1995</v>
      </c>
    </row>
    <row r="185" spans="1:12" s="211" customFormat="1" x14ac:dyDescent="0.25">
      <c r="A185" s="211" t="s">
        <v>161</v>
      </c>
      <c r="B185" s="211">
        <v>53</v>
      </c>
      <c r="C185" s="211" t="s">
        <v>218</v>
      </c>
      <c r="D185" s="211">
        <v>210279489</v>
      </c>
      <c r="E185" s="218">
        <v>1060</v>
      </c>
      <c r="F185" s="211">
        <v>1274</v>
      </c>
      <c r="G185" s="211">
        <v>1004</v>
      </c>
      <c r="H185" s="218" t="s">
        <v>1954</v>
      </c>
      <c r="I185" s="211" t="s">
        <v>1298</v>
      </c>
      <c r="J185" s="212" t="s">
        <v>841</v>
      </c>
      <c r="K185" s="211" t="s">
        <v>356</v>
      </c>
      <c r="L185" s="211" t="s">
        <v>1998</v>
      </c>
    </row>
    <row r="186" spans="1:12" s="211" customFormat="1" x14ac:dyDescent="0.25">
      <c r="A186" s="211" t="s">
        <v>161</v>
      </c>
      <c r="B186" s="211">
        <v>53</v>
      </c>
      <c r="C186" s="211" t="s">
        <v>218</v>
      </c>
      <c r="D186" s="211">
        <v>210287828</v>
      </c>
      <c r="E186" s="218">
        <v>1060</v>
      </c>
      <c r="F186" s="211">
        <v>1242</v>
      </c>
      <c r="G186" s="211">
        <v>1004</v>
      </c>
      <c r="H186" s="218" t="s">
        <v>1954</v>
      </c>
      <c r="I186" s="211" t="s">
        <v>6446</v>
      </c>
      <c r="J186" s="212" t="s">
        <v>841</v>
      </c>
      <c r="K186" s="211" t="s">
        <v>356</v>
      </c>
      <c r="L186" s="211" t="s">
        <v>1998</v>
      </c>
    </row>
    <row r="187" spans="1:12" s="211" customFormat="1" x14ac:dyDescent="0.25">
      <c r="A187" s="211" t="s">
        <v>161</v>
      </c>
      <c r="B187" s="211">
        <v>53</v>
      </c>
      <c r="C187" s="211" t="s">
        <v>218</v>
      </c>
      <c r="D187" s="211">
        <v>210295101</v>
      </c>
      <c r="E187" s="218">
        <v>1080</v>
      </c>
      <c r="F187" s="211">
        <v>1274</v>
      </c>
      <c r="G187" s="211">
        <v>1004</v>
      </c>
      <c r="H187" s="218" t="s">
        <v>354</v>
      </c>
      <c r="I187" s="211" t="s">
        <v>6447</v>
      </c>
      <c r="J187" s="212" t="s">
        <v>841</v>
      </c>
      <c r="K187" s="211" t="s">
        <v>356</v>
      </c>
      <c r="L187" s="211" t="s">
        <v>1995</v>
      </c>
    </row>
    <row r="188" spans="1:12" s="211" customFormat="1" x14ac:dyDescent="0.25">
      <c r="A188" s="211" t="s">
        <v>161</v>
      </c>
      <c r="B188" s="211">
        <v>53</v>
      </c>
      <c r="C188" s="211" t="s">
        <v>218</v>
      </c>
      <c r="D188" s="211">
        <v>210295105</v>
      </c>
      <c r="E188" s="218">
        <v>1080</v>
      </c>
      <c r="F188" s="211">
        <v>1252</v>
      </c>
      <c r="G188" s="211">
        <v>1004</v>
      </c>
      <c r="H188" s="218" t="s">
        <v>354</v>
      </c>
      <c r="I188" s="211" t="s">
        <v>6448</v>
      </c>
      <c r="J188" s="212" t="s">
        <v>841</v>
      </c>
      <c r="K188" s="211" t="s">
        <v>356</v>
      </c>
      <c r="L188" s="211" t="s">
        <v>1995</v>
      </c>
    </row>
    <row r="189" spans="1:12" s="211" customFormat="1" x14ac:dyDescent="0.25">
      <c r="A189" s="211" t="s">
        <v>161</v>
      </c>
      <c r="B189" s="211">
        <v>53</v>
      </c>
      <c r="C189" s="211" t="s">
        <v>218</v>
      </c>
      <c r="D189" s="211">
        <v>210295106</v>
      </c>
      <c r="E189" s="218">
        <v>1080</v>
      </c>
      <c r="F189" s="211">
        <v>1252</v>
      </c>
      <c r="G189" s="211">
        <v>1004</v>
      </c>
      <c r="H189" s="218" t="s">
        <v>354</v>
      </c>
      <c r="I189" s="211" t="s">
        <v>6449</v>
      </c>
      <c r="J189" s="212" t="s">
        <v>841</v>
      </c>
      <c r="K189" s="211" t="s">
        <v>356</v>
      </c>
      <c r="L189" s="211" t="s">
        <v>1995</v>
      </c>
    </row>
    <row r="190" spans="1:12" s="211" customFormat="1" x14ac:dyDescent="0.25">
      <c r="A190" s="211" t="s">
        <v>161</v>
      </c>
      <c r="B190" s="211">
        <v>53</v>
      </c>
      <c r="C190" s="211" t="s">
        <v>218</v>
      </c>
      <c r="D190" s="211">
        <v>210295107</v>
      </c>
      <c r="E190" s="218">
        <v>1080</v>
      </c>
      <c r="F190" s="211">
        <v>1252</v>
      </c>
      <c r="G190" s="211">
        <v>1004</v>
      </c>
      <c r="H190" s="218" t="s">
        <v>354</v>
      </c>
      <c r="I190" s="211" t="s">
        <v>6450</v>
      </c>
      <c r="J190" s="212" t="s">
        <v>841</v>
      </c>
      <c r="K190" s="211" t="s">
        <v>356</v>
      </c>
      <c r="L190" s="211" t="s">
        <v>1995</v>
      </c>
    </row>
    <row r="191" spans="1:12" s="211" customFormat="1" x14ac:dyDescent="0.25">
      <c r="A191" s="211" t="s">
        <v>161</v>
      </c>
      <c r="B191" s="211">
        <v>53</v>
      </c>
      <c r="C191" s="211" t="s">
        <v>218</v>
      </c>
      <c r="D191" s="211">
        <v>210295108</v>
      </c>
      <c r="E191" s="218">
        <v>1080</v>
      </c>
      <c r="F191" s="211">
        <v>1252</v>
      </c>
      <c r="G191" s="211">
        <v>1004</v>
      </c>
      <c r="H191" s="218" t="s">
        <v>354</v>
      </c>
      <c r="I191" s="211" t="s">
        <v>6451</v>
      </c>
      <c r="J191" s="212" t="s">
        <v>841</v>
      </c>
      <c r="K191" s="211" t="s">
        <v>356</v>
      </c>
      <c r="L191" s="211" t="s">
        <v>1995</v>
      </c>
    </row>
    <row r="192" spans="1:12" s="211" customFormat="1" x14ac:dyDescent="0.25">
      <c r="A192" s="211" t="s">
        <v>161</v>
      </c>
      <c r="B192" s="211">
        <v>53</v>
      </c>
      <c r="C192" s="211" t="s">
        <v>218</v>
      </c>
      <c r="D192" s="211">
        <v>210295109</v>
      </c>
      <c r="E192" s="218">
        <v>1080</v>
      </c>
      <c r="F192" s="211">
        <v>1252</v>
      </c>
      <c r="G192" s="211">
        <v>1004</v>
      </c>
      <c r="H192" s="218" t="s">
        <v>354</v>
      </c>
      <c r="I192" s="211" t="s">
        <v>6452</v>
      </c>
      <c r="J192" s="212" t="s">
        <v>841</v>
      </c>
      <c r="K192" s="211" t="s">
        <v>356</v>
      </c>
      <c r="L192" s="211" t="s">
        <v>1995</v>
      </c>
    </row>
    <row r="193" spans="1:12" s="211" customFormat="1" x14ac:dyDescent="0.25">
      <c r="A193" s="211" t="s">
        <v>161</v>
      </c>
      <c r="B193" s="211">
        <v>53</v>
      </c>
      <c r="C193" s="211" t="s">
        <v>218</v>
      </c>
      <c r="D193" s="211">
        <v>210295111</v>
      </c>
      <c r="E193" s="218">
        <v>1080</v>
      </c>
      <c r="F193" s="211">
        <v>1252</v>
      </c>
      <c r="G193" s="211">
        <v>1004</v>
      </c>
      <c r="H193" s="218" t="s">
        <v>354</v>
      </c>
      <c r="I193" s="211" t="s">
        <v>6453</v>
      </c>
      <c r="J193" s="212" t="s">
        <v>841</v>
      </c>
      <c r="K193" s="211" t="s">
        <v>356</v>
      </c>
      <c r="L193" s="211" t="s">
        <v>1995</v>
      </c>
    </row>
    <row r="194" spans="1:12" s="211" customFormat="1" x14ac:dyDescent="0.25">
      <c r="A194" s="211" t="s">
        <v>161</v>
      </c>
      <c r="B194" s="211">
        <v>53</v>
      </c>
      <c r="C194" s="211" t="s">
        <v>218</v>
      </c>
      <c r="D194" s="211">
        <v>210295113</v>
      </c>
      <c r="E194" s="218">
        <v>1080</v>
      </c>
      <c r="F194" s="211">
        <v>1252</v>
      </c>
      <c r="G194" s="211">
        <v>1004</v>
      </c>
      <c r="H194" s="218" t="s">
        <v>354</v>
      </c>
      <c r="I194" s="211" t="s">
        <v>6454</v>
      </c>
      <c r="J194" s="212" t="s">
        <v>841</v>
      </c>
      <c r="K194" s="211" t="s">
        <v>356</v>
      </c>
      <c r="L194" s="211" t="s">
        <v>1995</v>
      </c>
    </row>
    <row r="195" spans="1:12" s="211" customFormat="1" x14ac:dyDescent="0.25">
      <c r="A195" s="211" t="s">
        <v>161</v>
      </c>
      <c r="B195" s="211">
        <v>53</v>
      </c>
      <c r="C195" s="211" t="s">
        <v>218</v>
      </c>
      <c r="D195" s="211">
        <v>210295115</v>
      </c>
      <c r="E195" s="218">
        <v>1080</v>
      </c>
      <c r="F195" s="211">
        <v>1252</v>
      </c>
      <c r="G195" s="211">
        <v>1004</v>
      </c>
      <c r="H195" s="218" t="s">
        <v>354</v>
      </c>
      <c r="I195" s="211" t="s">
        <v>6455</v>
      </c>
      <c r="J195" s="212" t="s">
        <v>841</v>
      </c>
      <c r="K195" s="211" t="s">
        <v>356</v>
      </c>
      <c r="L195" s="211" t="s">
        <v>1995</v>
      </c>
    </row>
    <row r="196" spans="1:12" s="211" customFormat="1" x14ac:dyDescent="0.25">
      <c r="A196" s="211" t="s">
        <v>161</v>
      </c>
      <c r="B196" s="211">
        <v>53</v>
      </c>
      <c r="C196" s="211" t="s">
        <v>218</v>
      </c>
      <c r="D196" s="211">
        <v>210295116</v>
      </c>
      <c r="E196" s="218">
        <v>1080</v>
      </c>
      <c r="F196" s="211">
        <v>1252</v>
      </c>
      <c r="G196" s="211">
        <v>1004</v>
      </c>
      <c r="H196" s="218" t="s">
        <v>354</v>
      </c>
      <c r="I196" s="211" t="s">
        <v>6456</v>
      </c>
      <c r="J196" s="212" t="s">
        <v>841</v>
      </c>
      <c r="K196" s="211" t="s">
        <v>356</v>
      </c>
      <c r="L196" s="211" t="s">
        <v>1995</v>
      </c>
    </row>
    <row r="197" spans="1:12" s="211" customFormat="1" x14ac:dyDescent="0.25">
      <c r="A197" s="211" t="s">
        <v>161</v>
      </c>
      <c r="B197" s="211">
        <v>53</v>
      </c>
      <c r="C197" s="211" t="s">
        <v>218</v>
      </c>
      <c r="D197" s="211">
        <v>210295117</v>
      </c>
      <c r="E197" s="218">
        <v>1080</v>
      </c>
      <c r="F197" s="211">
        <v>1252</v>
      </c>
      <c r="G197" s="211">
        <v>1004</v>
      </c>
      <c r="H197" s="218" t="s">
        <v>354</v>
      </c>
      <c r="I197" s="211" t="s">
        <v>6457</v>
      </c>
      <c r="J197" s="212" t="s">
        <v>841</v>
      </c>
      <c r="K197" s="211" t="s">
        <v>356</v>
      </c>
      <c r="L197" s="211" t="s">
        <v>1995</v>
      </c>
    </row>
    <row r="198" spans="1:12" s="211" customFormat="1" x14ac:dyDescent="0.25">
      <c r="A198" s="211" t="s">
        <v>161</v>
      </c>
      <c r="B198" s="211">
        <v>53</v>
      </c>
      <c r="C198" s="211" t="s">
        <v>218</v>
      </c>
      <c r="D198" s="211">
        <v>210295118</v>
      </c>
      <c r="E198" s="218">
        <v>1080</v>
      </c>
      <c r="F198" s="211">
        <v>1252</v>
      </c>
      <c r="G198" s="211">
        <v>1004</v>
      </c>
      <c r="H198" s="218" t="s">
        <v>354</v>
      </c>
      <c r="I198" s="211" t="s">
        <v>6458</v>
      </c>
      <c r="J198" s="212" t="s">
        <v>841</v>
      </c>
      <c r="K198" s="211" t="s">
        <v>356</v>
      </c>
      <c r="L198" s="211" t="s">
        <v>1995</v>
      </c>
    </row>
    <row r="199" spans="1:12" s="211" customFormat="1" x14ac:dyDescent="0.25">
      <c r="A199" s="211" t="s">
        <v>161</v>
      </c>
      <c r="B199" s="211">
        <v>53</v>
      </c>
      <c r="C199" s="211" t="s">
        <v>218</v>
      </c>
      <c r="D199" s="211">
        <v>210295119</v>
      </c>
      <c r="E199" s="218">
        <v>1080</v>
      </c>
      <c r="F199" s="211">
        <v>1274</v>
      </c>
      <c r="G199" s="211">
        <v>1004</v>
      </c>
      <c r="H199" s="218" t="s">
        <v>354</v>
      </c>
      <c r="I199" s="211" t="s">
        <v>6459</v>
      </c>
      <c r="J199" s="212" t="s">
        <v>841</v>
      </c>
      <c r="K199" s="211" t="s">
        <v>356</v>
      </c>
      <c r="L199" s="211" t="s">
        <v>1995</v>
      </c>
    </row>
    <row r="200" spans="1:12" s="211" customFormat="1" x14ac:dyDescent="0.25">
      <c r="A200" s="211" t="s">
        <v>161</v>
      </c>
      <c r="B200" s="211">
        <v>53</v>
      </c>
      <c r="C200" s="211" t="s">
        <v>218</v>
      </c>
      <c r="D200" s="211">
        <v>210295120</v>
      </c>
      <c r="E200" s="218">
        <v>1080</v>
      </c>
      <c r="F200" s="211">
        <v>1252</v>
      </c>
      <c r="G200" s="211">
        <v>1004</v>
      </c>
      <c r="H200" s="218" t="s">
        <v>354</v>
      </c>
      <c r="I200" s="211" t="s">
        <v>6460</v>
      </c>
      <c r="J200" s="212" t="s">
        <v>841</v>
      </c>
      <c r="K200" s="211" t="s">
        <v>356</v>
      </c>
      <c r="L200" s="211" t="s">
        <v>1995</v>
      </c>
    </row>
    <row r="201" spans="1:12" s="211" customFormat="1" x14ac:dyDescent="0.25">
      <c r="A201" s="211" t="s">
        <v>161</v>
      </c>
      <c r="B201" s="211">
        <v>53</v>
      </c>
      <c r="C201" s="211" t="s">
        <v>218</v>
      </c>
      <c r="D201" s="211">
        <v>210295122</v>
      </c>
      <c r="E201" s="218">
        <v>1080</v>
      </c>
      <c r="F201" s="211">
        <v>1252</v>
      </c>
      <c r="G201" s="211">
        <v>1004</v>
      </c>
      <c r="H201" s="218" t="s">
        <v>354</v>
      </c>
      <c r="I201" s="211" t="s">
        <v>6461</v>
      </c>
      <c r="J201" s="212" t="s">
        <v>841</v>
      </c>
      <c r="K201" s="211" t="s">
        <v>356</v>
      </c>
      <c r="L201" s="211" t="s">
        <v>1995</v>
      </c>
    </row>
    <row r="202" spans="1:12" s="211" customFormat="1" x14ac:dyDescent="0.25">
      <c r="A202" s="211" t="s">
        <v>161</v>
      </c>
      <c r="B202" s="211">
        <v>53</v>
      </c>
      <c r="C202" s="211" t="s">
        <v>218</v>
      </c>
      <c r="D202" s="211">
        <v>210295124</v>
      </c>
      <c r="E202" s="218">
        <v>1080</v>
      </c>
      <c r="F202" s="211">
        <v>1252</v>
      </c>
      <c r="G202" s="211">
        <v>1004</v>
      </c>
      <c r="H202" s="218" t="s">
        <v>354</v>
      </c>
      <c r="I202" s="211" t="s">
        <v>6462</v>
      </c>
      <c r="J202" s="212" t="s">
        <v>841</v>
      </c>
      <c r="K202" s="211" t="s">
        <v>356</v>
      </c>
      <c r="L202" s="211" t="s">
        <v>1995</v>
      </c>
    </row>
    <row r="203" spans="1:12" s="211" customFormat="1" x14ac:dyDescent="0.25">
      <c r="A203" s="211" t="s">
        <v>161</v>
      </c>
      <c r="B203" s="211">
        <v>53</v>
      </c>
      <c r="C203" s="211" t="s">
        <v>218</v>
      </c>
      <c r="D203" s="211">
        <v>210295125</v>
      </c>
      <c r="E203" s="218">
        <v>1080</v>
      </c>
      <c r="F203" s="211">
        <v>1252</v>
      </c>
      <c r="G203" s="211">
        <v>1004</v>
      </c>
      <c r="H203" s="218" t="s">
        <v>354</v>
      </c>
      <c r="I203" s="211" t="s">
        <v>6463</v>
      </c>
      <c r="J203" s="212" t="s">
        <v>841</v>
      </c>
      <c r="K203" s="211" t="s">
        <v>356</v>
      </c>
      <c r="L203" s="211" t="s">
        <v>1995</v>
      </c>
    </row>
    <row r="204" spans="1:12" s="211" customFormat="1" x14ac:dyDescent="0.25">
      <c r="A204" s="211" t="s">
        <v>161</v>
      </c>
      <c r="B204" s="211">
        <v>53</v>
      </c>
      <c r="C204" s="211" t="s">
        <v>218</v>
      </c>
      <c r="D204" s="211">
        <v>210295126</v>
      </c>
      <c r="E204" s="218">
        <v>1080</v>
      </c>
      <c r="F204" s="211">
        <v>1252</v>
      </c>
      <c r="G204" s="211">
        <v>1004</v>
      </c>
      <c r="H204" s="218" t="s">
        <v>354</v>
      </c>
      <c r="I204" s="211" t="s">
        <v>6464</v>
      </c>
      <c r="J204" s="212" t="s">
        <v>841</v>
      </c>
      <c r="K204" s="211" t="s">
        <v>356</v>
      </c>
      <c r="L204" s="211" t="s">
        <v>1995</v>
      </c>
    </row>
    <row r="205" spans="1:12" s="211" customFormat="1" x14ac:dyDescent="0.25">
      <c r="A205" s="211" t="s">
        <v>161</v>
      </c>
      <c r="B205" s="211">
        <v>53</v>
      </c>
      <c r="C205" s="211" t="s">
        <v>218</v>
      </c>
      <c r="D205" s="211">
        <v>210295127</v>
      </c>
      <c r="E205" s="218">
        <v>1080</v>
      </c>
      <c r="F205" s="211">
        <v>1252</v>
      </c>
      <c r="G205" s="211">
        <v>1004</v>
      </c>
      <c r="H205" s="218" t="s">
        <v>354</v>
      </c>
      <c r="I205" s="211" t="s">
        <v>6465</v>
      </c>
      <c r="J205" s="212" t="s">
        <v>841</v>
      </c>
      <c r="K205" s="211" t="s">
        <v>356</v>
      </c>
      <c r="L205" s="211" t="s">
        <v>1995</v>
      </c>
    </row>
    <row r="206" spans="1:12" s="211" customFormat="1" x14ac:dyDescent="0.25">
      <c r="A206" s="211" t="s">
        <v>161</v>
      </c>
      <c r="B206" s="211">
        <v>53</v>
      </c>
      <c r="C206" s="211" t="s">
        <v>218</v>
      </c>
      <c r="D206" s="211">
        <v>210295130</v>
      </c>
      <c r="E206" s="218">
        <v>1080</v>
      </c>
      <c r="F206" s="211">
        <v>1252</v>
      </c>
      <c r="G206" s="211">
        <v>1004</v>
      </c>
      <c r="H206" s="218" t="s">
        <v>354</v>
      </c>
      <c r="I206" s="211" t="s">
        <v>6466</v>
      </c>
      <c r="J206" s="212" t="s">
        <v>841</v>
      </c>
      <c r="K206" s="211" t="s">
        <v>356</v>
      </c>
      <c r="L206" s="211" t="s">
        <v>1995</v>
      </c>
    </row>
    <row r="207" spans="1:12" s="211" customFormat="1" x14ac:dyDescent="0.25">
      <c r="A207" s="211" t="s">
        <v>161</v>
      </c>
      <c r="B207" s="211">
        <v>53</v>
      </c>
      <c r="C207" s="211" t="s">
        <v>218</v>
      </c>
      <c r="D207" s="211">
        <v>210295147</v>
      </c>
      <c r="E207" s="218">
        <v>1080</v>
      </c>
      <c r="F207" s="211">
        <v>1274</v>
      </c>
      <c r="G207" s="211">
        <v>1004</v>
      </c>
      <c r="H207" s="218" t="s">
        <v>354</v>
      </c>
      <c r="I207" s="211" t="s">
        <v>6103</v>
      </c>
      <c r="J207" s="212" t="s">
        <v>841</v>
      </c>
      <c r="K207" s="211" t="s">
        <v>356</v>
      </c>
      <c r="L207" s="211" t="s">
        <v>1995</v>
      </c>
    </row>
    <row r="208" spans="1:12" s="211" customFormat="1" x14ac:dyDescent="0.25">
      <c r="A208" s="211" t="s">
        <v>161</v>
      </c>
      <c r="B208" s="211">
        <v>53</v>
      </c>
      <c r="C208" s="211" t="s">
        <v>218</v>
      </c>
      <c r="D208" s="211">
        <v>210295369</v>
      </c>
      <c r="E208" s="218">
        <v>1080</v>
      </c>
      <c r="F208" s="211">
        <v>1242</v>
      </c>
      <c r="G208" s="211">
        <v>1004</v>
      </c>
      <c r="H208" s="218" t="s">
        <v>354</v>
      </c>
      <c r="I208" s="211" t="s">
        <v>6153</v>
      </c>
      <c r="J208" s="212" t="s">
        <v>841</v>
      </c>
      <c r="K208" s="211" t="s">
        <v>356</v>
      </c>
      <c r="L208" s="211" t="s">
        <v>1995</v>
      </c>
    </row>
    <row r="209" spans="1:12" s="211" customFormat="1" x14ac:dyDescent="0.25">
      <c r="A209" s="211" t="s">
        <v>161</v>
      </c>
      <c r="B209" s="211">
        <v>54</v>
      </c>
      <c r="C209" s="211" t="s">
        <v>219</v>
      </c>
      <c r="D209" s="211">
        <v>192043973</v>
      </c>
      <c r="E209" s="218">
        <v>1080</v>
      </c>
      <c r="F209" s="211">
        <v>1242</v>
      </c>
      <c r="G209" s="211">
        <v>1004</v>
      </c>
      <c r="H209" s="218" t="s">
        <v>354</v>
      </c>
      <c r="I209" s="211" t="s">
        <v>5994</v>
      </c>
      <c r="J209" s="212" t="s">
        <v>841</v>
      </c>
      <c r="K209" s="211" t="s">
        <v>356</v>
      </c>
      <c r="L209" s="211" t="s">
        <v>1995</v>
      </c>
    </row>
    <row r="210" spans="1:12" s="211" customFormat="1" x14ac:dyDescent="0.25">
      <c r="A210" s="211" t="s">
        <v>161</v>
      </c>
      <c r="B210" s="211">
        <v>55</v>
      </c>
      <c r="C210" s="211" t="s">
        <v>220</v>
      </c>
      <c r="D210" s="211">
        <v>191984360</v>
      </c>
      <c r="E210" s="218">
        <v>1060</v>
      </c>
      <c r="F210" s="211">
        <v>1242</v>
      </c>
      <c r="G210" s="211">
        <v>1004</v>
      </c>
      <c r="H210" s="218" t="s">
        <v>1954</v>
      </c>
      <c r="I210" s="211" t="s">
        <v>4246</v>
      </c>
      <c r="J210" s="212" t="s">
        <v>841</v>
      </c>
      <c r="K210" s="211" t="s">
        <v>356</v>
      </c>
      <c r="L210" s="211" t="s">
        <v>1998</v>
      </c>
    </row>
    <row r="211" spans="1:12" s="211" customFormat="1" x14ac:dyDescent="0.25">
      <c r="A211" s="211" t="s">
        <v>161</v>
      </c>
      <c r="B211" s="211">
        <v>55</v>
      </c>
      <c r="C211" s="211" t="s">
        <v>220</v>
      </c>
      <c r="D211" s="211">
        <v>191999850</v>
      </c>
      <c r="E211" s="218">
        <v>1080</v>
      </c>
      <c r="F211" s="211">
        <v>1252</v>
      </c>
      <c r="G211" s="211">
        <v>1004</v>
      </c>
      <c r="H211" s="218" t="s">
        <v>354</v>
      </c>
      <c r="I211" s="211" t="s">
        <v>4830</v>
      </c>
      <c r="J211" s="212" t="s">
        <v>841</v>
      </c>
      <c r="K211" s="211" t="s">
        <v>356</v>
      </c>
      <c r="L211" s="211" t="s">
        <v>1995</v>
      </c>
    </row>
    <row r="212" spans="1:12" s="211" customFormat="1" x14ac:dyDescent="0.25">
      <c r="A212" s="211" t="s">
        <v>161</v>
      </c>
      <c r="B212" s="211">
        <v>55</v>
      </c>
      <c r="C212" s="211" t="s">
        <v>220</v>
      </c>
      <c r="D212" s="211">
        <v>192039768</v>
      </c>
      <c r="E212" s="218">
        <v>1080</v>
      </c>
      <c r="F212" s="211">
        <v>1274</v>
      </c>
      <c r="G212" s="211">
        <v>1004</v>
      </c>
      <c r="H212" s="218" t="s">
        <v>354</v>
      </c>
      <c r="I212" s="211" t="s">
        <v>5709</v>
      </c>
      <c r="J212" s="212" t="s">
        <v>841</v>
      </c>
      <c r="K212" s="211" t="s">
        <v>356</v>
      </c>
      <c r="L212" s="211" t="s">
        <v>1995</v>
      </c>
    </row>
    <row r="213" spans="1:12" s="211" customFormat="1" x14ac:dyDescent="0.25">
      <c r="A213" s="211" t="s">
        <v>161</v>
      </c>
      <c r="B213" s="211">
        <v>55</v>
      </c>
      <c r="C213" s="211" t="s">
        <v>220</v>
      </c>
      <c r="D213" s="211">
        <v>192039769</v>
      </c>
      <c r="E213" s="218">
        <v>1080</v>
      </c>
      <c r="F213" s="211">
        <v>1242</v>
      </c>
      <c r="G213" s="211">
        <v>1004</v>
      </c>
      <c r="H213" s="218" t="s">
        <v>354</v>
      </c>
      <c r="I213" s="211" t="s">
        <v>5710</v>
      </c>
      <c r="J213" s="212" t="s">
        <v>841</v>
      </c>
      <c r="K213" s="211" t="s">
        <v>356</v>
      </c>
      <c r="L213" s="211" t="s">
        <v>1995</v>
      </c>
    </row>
    <row r="214" spans="1:12" s="211" customFormat="1" x14ac:dyDescent="0.25">
      <c r="A214" s="211" t="s">
        <v>161</v>
      </c>
      <c r="B214" s="211">
        <v>55</v>
      </c>
      <c r="C214" s="211" t="s">
        <v>220</v>
      </c>
      <c r="D214" s="211">
        <v>192047931</v>
      </c>
      <c r="E214" s="218">
        <v>1060</v>
      </c>
      <c r="F214" s="211">
        <v>1242</v>
      </c>
      <c r="G214" s="211">
        <v>1004</v>
      </c>
      <c r="H214" s="218" t="s">
        <v>1954</v>
      </c>
      <c r="I214" s="211" t="s">
        <v>6315</v>
      </c>
      <c r="J214" s="212" t="s">
        <v>841</v>
      </c>
      <c r="K214" s="211" t="s">
        <v>356</v>
      </c>
      <c r="L214" s="211" t="s">
        <v>1998</v>
      </c>
    </row>
    <row r="215" spans="1:12" s="211" customFormat="1" x14ac:dyDescent="0.25">
      <c r="A215" s="211" t="s">
        <v>161</v>
      </c>
      <c r="B215" s="211">
        <v>55</v>
      </c>
      <c r="C215" s="211" t="s">
        <v>220</v>
      </c>
      <c r="D215" s="211">
        <v>192047946</v>
      </c>
      <c r="E215" s="218">
        <v>1060</v>
      </c>
      <c r="F215" s="211">
        <v>1242</v>
      </c>
      <c r="G215" s="211">
        <v>1004</v>
      </c>
      <c r="H215" s="218" t="s">
        <v>1954</v>
      </c>
      <c r="I215" s="211" t="s">
        <v>6316</v>
      </c>
      <c r="J215" s="212" t="s">
        <v>841</v>
      </c>
      <c r="K215" s="211" t="s">
        <v>356</v>
      </c>
      <c r="L215" s="211" t="s">
        <v>1998</v>
      </c>
    </row>
    <row r="216" spans="1:12" s="211" customFormat="1" x14ac:dyDescent="0.25">
      <c r="A216" s="211" t="s">
        <v>161</v>
      </c>
      <c r="B216" s="211">
        <v>55</v>
      </c>
      <c r="C216" s="211" t="s">
        <v>220</v>
      </c>
      <c r="D216" s="211">
        <v>192048685</v>
      </c>
      <c r="E216" s="218">
        <v>1080</v>
      </c>
      <c r="F216" s="211">
        <v>1274</v>
      </c>
      <c r="G216" s="211">
        <v>1004</v>
      </c>
      <c r="H216" s="218" t="s">
        <v>354</v>
      </c>
      <c r="I216" s="211" t="s">
        <v>6375</v>
      </c>
      <c r="J216" s="212" t="s">
        <v>841</v>
      </c>
      <c r="K216" s="211" t="s">
        <v>356</v>
      </c>
      <c r="L216" s="211" t="s">
        <v>1995</v>
      </c>
    </row>
    <row r="217" spans="1:12" s="211" customFormat="1" x14ac:dyDescent="0.25">
      <c r="A217" s="211" t="s">
        <v>161</v>
      </c>
      <c r="B217" s="211">
        <v>55</v>
      </c>
      <c r="C217" s="211" t="s">
        <v>220</v>
      </c>
      <c r="D217" s="211">
        <v>192049517</v>
      </c>
      <c r="E217" s="218">
        <v>1080</v>
      </c>
      <c r="F217" s="211">
        <v>1271</v>
      </c>
      <c r="G217" s="211">
        <v>1004</v>
      </c>
      <c r="H217" s="218" t="s">
        <v>354</v>
      </c>
      <c r="I217" s="211" t="s">
        <v>6616</v>
      </c>
      <c r="J217" s="212" t="s">
        <v>841</v>
      </c>
      <c r="K217" s="211" t="s">
        <v>356</v>
      </c>
      <c r="L217" s="211" t="s">
        <v>1995</v>
      </c>
    </row>
    <row r="218" spans="1:12" s="211" customFormat="1" x14ac:dyDescent="0.25">
      <c r="A218" s="211" t="s">
        <v>161</v>
      </c>
      <c r="B218" s="211">
        <v>55</v>
      </c>
      <c r="C218" s="211" t="s">
        <v>220</v>
      </c>
      <c r="D218" s="211">
        <v>210232012</v>
      </c>
      <c r="E218" s="218">
        <v>1060</v>
      </c>
      <c r="F218" s="211">
        <v>1274</v>
      </c>
      <c r="G218" s="211">
        <v>1004</v>
      </c>
      <c r="H218" s="218" t="s">
        <v>1954</v>
      </c>
      <c r="I218" s="211" t="s">
        <v>6467</v>
      </c>
      <c r="J218" s="212" t="s">
        <v>841</v>
      </c>
      <c r="K218" s="211" t="s">
        <v>356</v>
      </c>
      <c r="L218" s="211" t="s">
        <v>1998</v>
      </c>
    </row>
    <row r="219" spans="1:12" s="211" customFormat="1" x14ac:dyDescent="0.25">
      <c r="A219" s="211" t="s">
        <v>161</v>
      </c>
      <c r="B219" s="211">
        <v>55</v>
      </c>
      <c r="C219" s="211" t="s">
        <v>220</v>
      </c>
      <c r="D219" s="211">
        <v>210297254</v>
      </c>
      <c r="E219" s="218">
        <v>1060</v>
      </c>
      <c r="G219" s="211">
        <v>1004</v>
      </c>
      <c r="H219" s="218" t="s">
        <v>1954</v>
      </c>
      <c r="I219" s="211" t="s">
        <v>2530</v>
      </c>
      <c r="J219" s="212" t="s">
        <v>841</v>
      </c>
      <c r="K219" s="211" t="s">
        <v>356</v>
      </c>
      <c r="L219" s="211" t="s">
        <v>1998</v>
      </c>
    </row>
    <row r="220" spans="1:12" s="211" customFormat="1" x14ac:dyDescent="0.25">
      <c r="A220" s="211" t="s">
        <v>161</v>
      </c>
      <c r="B220" s="211">
        <v>56</v>
      </c>
      <c r="C220" s="211" t="s">
        <v>221</v>
      </c>
      <c r="D220" s="211">
        <v>191910691</v>
      </c>
      <c r="E220" s="218">
        <v>1060</v>
      </c>
      <c r="F220" s="211">
        <v>1252</v>
      </c>
      <c r="G220" s="211">
        <v>1004</v>
      </c>
      <c r="H220" s="218" t="s">
        <v>1954</v>
      </c>
      <c r="I220" s="211" t="s">
        <v>1299</v>
      </c>
      <c r="J220" s="212" t="s">
        <v>841</v>
      </c>
      <c r="K220" s="211" t="s">
        <v>356</v>
      </c>
      <c r="L220" s="211" t="s">
        <v>1998</v>
      </c>
    </row>
    <row r="221" spans="1:12" s="211" customFormat="1" x14ac:dyDescent="0.25">
      <c r="A221" s="211" t="s">
        <v>161</v>
      </c>
      <c r="B221" s="211">
        <v>56</v>
      </c>
      <c r="C221" s="211" t="s">
        <v>221</v>
      </c>
      <c r="D221" s="211">
        <v>191910693</v>
      </c>
      <c r="E221" s="218">
        <v>1060</v>
      </c>
      <c r="F221" s="211">
        <v>1263</v>
      </c>
      <c r="G221" s="211">
        <v>1004</v>
      </c>
      <c r="H221" s="218" t="s">
        <v>1954</v>
      </c>
      <c r="I221" s="211" t="s">
        <v>4311</v>
      </c>
      <c r="J221" s="212" t="s">
        <v>841</v>
      </c>
      <c r="K221" s="211" t="s">
        <v>356</v>
      </c>
      <c r="L221" s="211" t="s">
        <v>1998</v>
      </c>
    </row>
    <row r="222" spans="1:12" s="211" customFormat="1" x14ac:dyDescent="0.25">
      <c r="A222" s="211" t="s">
        <v>161</v>
      </c>
      <c r="B222" s="211">
        <v>56</v>
      </c>
      <c r="C222" s="211" t="s">
        <v>221</v>
      </c>
      <c r="D222" s="211">
        <v>191910698</v>
      </c>
      <c r="E222" s="218">
        <v>1060</v>
      </c>
      <c r="F222" s="211">
        <v>1242</v>
      </c>
      <c r="G222" s="211">
        <v>1004</v>
      </c>
      <c r="H222" s="218" t="s">
        <v>1954</v>
      </c>
      <c r="I222" s="211" t="s">
        <v>4831</v>
      </c>
      <c r="J222" s="212" t="s">
        <v>841</v>
      </c>
      <c r="K222" s="211" t="s">
        <v>356</v>
      </c>
      <c r="L222" s="211" t="s">
        <v>1998</v>
      </c>
    </row>
    <row r="223" spans="1:12" s="211" customFormat="1" x14ac:dyDescent="0.25">
      <c r="A223" s="211" t="s">
        <v>161</v>
      </c>
      <c r="B223" s="211">
        <v>56</v>
      </c>
      <c r="C223" s="211" t="s">
        <v>221</v>
      </c>
      <c r="D223" s="211">
        <v>191910726</v>
      </c>
      <c r="E223" s="218">
        <v>1060</v>
      </c>
      <c r="F223" s="211">
        <v>1242</v>
      </c>
      <c r="G223" s="211">
        <v>1004</v>
      </c>
      <c r="H223" s="218" t="s">
        <v>1954</v>
      </c>
      <c r="I223" s="211" t="s">
        <v>1300</v>
      </c>
      <c r="J223" s="212" t="s">
        <v>841</v>
      </c>
      <c r="K223" s="211" t="s">
        <v>356</v>
      </c>
      <c r="L223" s="211" t="s">
        <v>1998</v>
      </c>
    </row>
    <row r="224" spans="1:12" s="211" customFormat="1" x14ac:dyDescent="0.25">
      <c r="A224" s="211" t="s">
        <v>161</v>
      </c>
      <c r="B224" s="211">
        <v>56</v>
      </c>
      <c r="C224" s="211" t="s">
        <v>221</v>
      </c>
      <c r="D224" s="211">
        <v>191910856</v>
      </c>
      <c r="E224" s="218">
        <v>1060</v>
      </c>
      <c r="F224" s="211">
        <v>1242</v>
      </c>
      <c r="G224" s="211">
        <v>1004</v>
      </c>
      <c r="H224" s="218" t="s">
        <v>1954</v>
      </c>
      <c r="I224" s="211" t="s">
        <v>4312</v>
      </c>
      <c r="J224" s="212" t="s">
        <v>841</v>
      </c>
      <c r="K224" s="211" t="s">
        <v>356</v>
      </c>
      <c r="L224" s="211" t="s">
        <v>1998</v>
      </c>
    </row>
    <row r="225" spans="1:12" s="211" customFormat="1" x14ac:dyDescent="0.25">
      <c r="A225" s="211" t="s">
        <v>161</v>
      </c>
      <c r="B225" s="211">
        <v>56</v>
      </c>
      <c r="C225" s="211" t="s">
        <v>221</v>
      </c>
      <c r="D225" s="211">
        <v>191956604</v>
      </c>
      <c r="E225" s="218">
        <v>1060</v>
      </c>
      <c r="F225" s="211">
        <v>1242</v>
      </c>
      <c r="G225" s="211">
        <v>1004</v>
      </c>
      <c r="H225" s="218" t="s">
        <v>1954</v>
      </c>
      <c r="I225" s="211" t="s">
        <v>4595</v>
      </c>
      <c r="J225" s="212" t="s">
        <v>841</v>
      </c>
      <c r="K225" s="211" t="s">
        <v>356</v>
      </c>
      <c r="L225" s="211" t="s">
        <v>1998</v>
      </c>
    </row>
    <row r="226" spans="1:12" s="211" customFormat="1" x14ac:dyDescent="0.25">
      <c r="A226" s="211" t="s">
        <v>161</v>
      </c>
      <c r="B226" s="211">
        <v>56</v>
      </c>
      <c r="C226" s="211" t="s">
        <v>221</v>
      </c>
      <c r="D226" s="211">
        <v>191957066</v>
      </c>
      <c r="E226" s="218">
        <v>1080</v>
      </c>
      <c r="F226" s="211">
        <v>1274</v>
      </c>
      <c r="G226" s="211">
        <v>1004</v>
      </c>
      <c r="H226" s="218" t="s">
        <v>354</v>
      </c>
      <c r="I226" s="211" t="s">
        <v>1301</v>
      </c>
      <c r="J226" s="212" t="s">
        <v>841</v>
      </c>
      <c r="K226" s="211" t="s">
        <v>356</v>
      </c>
      <c r="L226" s="211" t="s">
        <v>1995</v>
      </c>
    </row>
    <row r="227" spans="1:12" s="211" customFormat="1" x14ac:dyDescent="0.25">
      <c r="A227" s="211" t="s">
        <v>161</v>
      </c>
      <c r="B227" s="211">
        <v>56</v>
      </c>
      <c r="C227" s="211" t="s">
        <v>221</v>
      </c>
      <c r="D227" s="211">
        <v>191957069</v>
      </c>
      <c r="E227" s="218">
        <v>1060</v>
      </c>
      <c r="F227" s="211">
        <v>1274</v>
      </c>
      <c r="G227" s="211">
        <v>1004</v>
      </c>
      <c r="H227" s="218" t="s">
        <v>1954</v>
      </c>
      <c r="I227" s="211" t="s">
        <v>1302</v>
      </c>
      <c r="J227" s="212" t="s">
        <v>841</v>
      </c>
      <c r="K227" s="211" t="s">
        <v>356</v>
      </c>
      <c r="L227" s="211" t="s">
        <v>1998</v>
      </c>
    </row>
    <row r="228" spans="1:12" s="211" customFormat="1" x14ac:dyDescent="0.25">
      <c r="A228" s="211" t="s">
        <v>161</v>
      </c>
      <c r="B228" s="211">
        <v>56</v>
      </c>
      <c r="C228" s="211" t="s">
        <v>221</v>
      </c>
      <c r="D228" s="211">
        <v>191967963</v>
      </c>
      <c r="E228" s="218">
        <v>1060</v>
      </c>
      <c r="F228" s="211">
        <v>1242</v>
      </c>
      <c r="G228" s="211">
        <v>1004</v>
      </c>
      <c r="H228" s="218" t="s">
        <v>1954</v>
      </c>
      <c r="I228" s="211" t="s">
        <v>4358</v>
      </c>
      <c r="J228" s="212" t="s">
        <v>841</v>
      </c>
      <c r="K228" s="211" t="s">
        <v>356</v>
      </c>
      <c r="L228" s="211" t="s">
        <v>1998</v>
      </c>
    </row>
    <row r="229" spans="1:12" s="211" customFormat="1" x14ac:dyDescent="0.25">
      <c r="A229" s="211" t="s">
        <v>161</v>
      </c>
      <c r="B229" s="211">
        <v>56</v>
      </c>
      <c r="C229" s="211" t="s">
        <v>221</v>
      </c>
      <c r="D229" s="211">
        <v>192003015</v>
      </c>
      <c r="E229" s="218">
        <v>1060</v>
      </c>
      <c r="F229" s="211">
        <v>1242</v>
      </c>
      <c r="G229" s="211">
        <v>1004</v>
      </c>
      <c r="H229" s="218" t="s">
        <v>1954</v>
      </c>
      <c r="I229" s="211" t="s">
        <v>3994</v>
      </c>
      <c r="J229" s="212" t="s">
        <v>841</v>
      </c>
      <c r="K229" s="211" t="s">
        <v>356</v>
      </c>
      <c r="L229" s="211" t="s">
        <v>1998</v>
      </c>
    </row>
    <row r="230" spans="1:12" s="211" customFormat="1" x14ac:dyDescent="0.25">
      <c r="A230" s="211" t="s">
        <v>161</v>
      </c>
      <c r="B230" s="211">
        <v>56</v>
      </c>
      <c r="C230" s="211" t="s">
        <v>221</v>
      </c>
      <c r="D230" s="211">
        <v>192003021</v>
      </c>
      <c r="E230" s="218">
        <v>1060</v>
      </c>
      <c r="F230" s="211">
        <v>1242</v>
      </c>
      <c r="G230" s="211">
        <v>1004</v>
      </c>
      <c r="H230" s="218" t="s">
        <v>1954</v>
      </c>
      <c r="I230" s="211" t="s">
        <v>3995</v>
      </c>
      <c r="J230" s="212" t="s">
        <v>841</v>
      </c>
      <c r="K230" s="211" t="s">
        <v>356</v>
      </c>
      <c r="L230" s="211" t="s">
        <v>1998</v>
      </c>
    </row>
    <row r="231" spans="1:12" s="211" customFormat="1" x14ac:dyDescent="0.25">
      <c r="A231" s="211" t="s">
        <v>161</v>
      </c>
      <c r="B231" s="211">
        <v>56</v>
      </c>
      <c r="C231" s="211" t="s">
        <v>221</v>
      </c>
      <c r="D231" s="211">
        <v>192008271</v>
      </c>
      <c r="E231" s="218">
        <v>1060</v>
      </c>
      <c r="F231" s="211">
        <v>1242</v>
      </c>
      <c r="G231" s="211">
        <v>1004</v>
      </c>
      <c r="H231" s="218" t="s">
        <v>1954</v>
      </c>
      <c r="I231" s="211" t="s">
        <v>5646</v>
      </c>
      <c r="J231" s="212" t="s">
        <v>841</v>
      </c>
      <c r="K231" s="211" t="s">
        <v>356</v>
      </c>
      <c r="L231" s="211" t="s">
        <v>1998</v>
      </c>
    </row>
    <row r="232" spans="1:12" s="211" customFormat="1" x14ac:dyDescent="0.25">
      <c r="A232" s="211" t="s">
        <v>161</v>
      </c>
      <c r="B232" s="211">
        <v>56</v>
      </c>
      <c r="C232" s="211" t="s">
        <v>221</v>
      </c>
      <c r="D232" s="211">
        <v>192011384</v>
      </c>
      <c r="E232" s="218">
        <v>1060</v>
      </c>
      <c r="F232" s="211">
        <v>1242</v>
      </c>
      <c r="G232" s="211">
        <v>1004</v>
      </c>
      <c r="H232" s="218" t="s">
        <v>1954</v>
      </c>
      <c r="I232" s="211" t="s">
        <v>5711</v>
      </c>
      <c r="J232" s="212" t="s">
        <v>841</v>
      </c>
      <c r="K232" s="211" t="s">
        <v>356</v>
      </c>
      <c r="L232" s="211" t="s">
        <v>1998</v>
      </c>
    </row>
    <row r="233" spans="1:12" s="211" customFormat="1" x14ac:dyDescent="0.25">
      <c r="A233" s="211" t="s">
        <v>161</v>
      </c>
      <c r="B233" s="211">
        <v>56</v>
      </c>
      <c r="C233" s="211" t="s">
        <v>221</v>
      </c>
      <c r="D233" s="211">
        <v>192015014</v>
      </c>
      <c r="E233" s="218">
        <v>1060</v>
      </c>
      <c r="F233" s="211">
        <v>1242</v>
      </c>
      <c r="G233" s="211">
        <v>1004</v>
      </c>
      <c r="H233" s="218" t="s">
        <v>1954</v>
      </c>
      <c r="I233" s="211" t="s">
        <v>5712</v>
      </c>
      <c r="J233" s="212" t="s">
        <v>841</v>
      </c>
      <c r="K233" s="211" t="s">
        <v>356</v>
      </c>
      <c r="L233" s="211" t="s">
        <v>1998</v>
      </c>
    </row>
    <row r="234" spans="1:12" s="211" customFormat="1" x14ac:dyDescent="0.25">
      <c r="A234" s="211" t="s">
        <v>161</v>
      </c>
      <c r="B234" s="211">
        <v>56</v>
      </c>
      <c r="C234" s="211" t="s">
        <v>221</v>
      </c>
      <c r="D234" s="211">
        <v>210236915</v>
      </c>
      <c r="E234" s="218">
        <v>1060</v>
      </c>
      <c r="F234" s="211">
        <v>1242</v>
      </c>
      <c r="G234" s="211">
        <v>1004</v>
      </c>
      <c r="H234" s="218" t="s">
        <v>1954</v>
      </c>
      <c r="I234" s="211" t="s">
        <v>2051</v>
      </c>
      <c r="J234" s="212" t="s">
        <v>841</v>
      </c>
      <c r="K234" s="211" t="s">
        <v>356</v>
      </c>
      <c r="L234" s="211" t="s">
        <v>1998</v>
      </c>
    </row>
    <row r="235" spans="1:12" s="211" customFormat="1" x14ac:dyDescent="0.25">
      <c r="A235" s="211" t="s">
        <v>161</v>
      </c>
      <c r="B235" s="211">
        <v>57</v>
      </c>
      <c r="C235" s="211" t="s">
        <v>222</v>
      </c>
      <c r="D235" s="211">
        <v>191989585</v>
      </c>
      <c r="E235" s="218">
        <v>1060</v>
      </c>
      <c r="F235" s="211">
        <v>1242</v>
      </c>
      <c r="G235" s="211">
        <v>1004</v>
      </c>
      <c r="H235" s="218" t="s">
        <v>1954</v>
      </c>
      <c r="I235" s="211" t="s">
        <v>3776</v>
      </c>
      <c r="J235" s="212" t="s">
        <v>841</v>
      </c>
      <c r="K235" s="211" t="s">
        <v>356</v>
      </c>
      <c r="L235" s="211" t="s">
        <v>1998</v>
      </c>
    </row>
    <row r="236" spans="1:12" s="211" customFormat="1" x14ac:dyDescent="0.25">
      <c r="A236" s="211" t="s">
        <v>161</v>
      </c>
      <c r="B236" s="211">
        <v>57</v>
      </c>
      <c r="C236" s="211" t="s">
        <v>222</v>
      </c>
      <c r="D236" s="211">
        <v>201041993</v>
      </c>
      <c r="E236" s="218">
        <v>1010</v>
      </c>
      <c r="G236" s="211">
        <v>1004</v>
      </c>
      <c r="H236" s="218" t="s">
        <v>1954</v>
      </c>
      <c r="I236" s="211" t="s">
        <v>1980</v>
      </c>
      <c r="J236" s="212" t="s">
        <v>841</v>
      </c>
      <c r="K236" s="211" t="s">
        <v>1263</v>
      </c>
      <c r="L236" s="211" t="s">
        <v>1981</v>
      </c>
    </row>
    <row r="237" spans="1:12" s="211" customFormat="1" x14ac:dyDescent="0.25">
      <c r="A237" s="211" t="s">
        <v>161</v>
      </c>
      <c r="B237" s="211">
        <v>58</v>
      </c>
      <c r="C237" s="211" t="s">
        <v>223</v>
      </c>
      <c r="D237" s="211">
        <v>191991090</v>
      </c>
      <c r="E237" s="218">
        <v>1060</v>
      </c>
      <c r="F237" s="211">
        <v>1242</v>
      </c>
      <c r="G237" s="211">
        <v>1004</v>
      </c>
      <c r="H237" s="218" t="s">
        <v>1954</v>
      </c>
      <c r="I237" s="211" t="s">
        <v>2513</v>
      </c>
      <c r="J237" s="212" t="s">
        <v>841</v>
      </c>
      <c r="K237" s="211" t="s">
        <v>356</v>
      </c>
      <c r="L237" s="211" t="s">
        <v>1998</v>
      </c>
    </row>
    <row r="238" spans="1:12" s="211" customFormat="1" x14ac:dyDescent="0.25">
      <c r="A238" s="211" t="s">
        <v>161</v>
      </c>
      <c r="B238" s="211">
        <v>58</v>
      </c>
      <c r="C238" s="211" t="s">
        <v>223</v>
      </c>
      <c r="D238" s="211">
        <v>192018203</v>
      </c>
      <c r="E238" s="218">
        <v>1060</v>
      </c>
      <c r="F238" s="211">
        <v>1242</v>
      </c>
      <c r="G238" s="211">
        <v>1004</v>
      </c>
      <c r="H238" s="218" t="s">
        <v>1954</v>
      </c>
      <c r="I238" s="211" t="s">
        <v>4552</v>
      </c>
      <c r="J238" s="212" t="s">
        <v>841</v>
      </c>
      <c r="K238" s="211" t="s">
        <v>356</v>
      </c>
      <c r="L238" s="211" t="s">
        <v>1998</v>
      </c>
    </row>
    <row r="239" spans="1:12" s="211" customFormat="1" x14ac:dyDescent="0.25">
      <c r="A239" s="211" t="s">
        <v>161</v>
      </c>
      <c r="B239" s="211">
        <v>58</v>
      </c>
      <c r="C239" s="211" t="s">
        <v>223</v>
      </c>
      <c r="D239" s="211">
        <v>210238169</v>
      </c>
      <c r="E239" s="218">
        <v>1080</v>
      </c>
      <c r="F239" s="211">
        <v>1274</v>
      </c>
      <c r="G239" s="211">
        <v>1004</v>
      </c>
      <c r="H239" s="218" t="s">
        <v>354</v>
      </c>
      <c r="I239" s="211" t="s">
        <v>1303</v>
      </c>
      <c r="J239" s="212" t="s">
        <v>841</v>
      </c>
      <c r="K239" s="211" t="s">
        <v>356</v>
      </c>
      <c r="L239" s="211" t="s">
        <v>1995</v>
      </c>
    </row>
    <row r="240" spans="1:12" s="211" customFormat="1" x14ac:dyDescent="0.25">
      <c r="A240" s="211" t="s">
        <v>161</v>
      </c>
      <c r="B240" s="211">
        <v>58</v>
      </c>
      <c r="C240" s="211" t="s">
        <v>223</v>
      </c>
      <c r="D240" s="211">
        <v>210238204</v>
      </c>
      <c r="E240" s="218">
        <v>1080</v>
      </c>
      <c r="F240" s="211">
        <v>1274</v>
      </c>
      <c r="G240" s="211">
        <v>1004</v>
      </c>
      <c r="H240" s="218" t="s">
        <v>354</v>
      </c>
      <c r="I240" s="211" t="s">
        <v>1304</v>
      </c>
      <c r="J240" s="212" t="s">
        <v>841</v>
      </c>
      <c r="K240" s="211" t="s">
        <v>356</v>
      </c>
      <c r="L240" s="211" t="s">
        <v>1995</v>
      </c>
    </row>
    <row r="241" spans="1:12" s="211" customFormat="1" x14ac:dyDescent="0.25">
      <c r="A241" s="211" t="s">
        <v>161</v>
      </c>
      <c r="B241" s="211">
        <v>58</v>
      </c>
      <c r="C241" s="211" t="s">
        <v>223</v>
      </c>
      <c r="D241" s="211">
        <v>210238205</v>
      </c>
      <c r="E241" s="218">
        <v>1080</v>
      </c>
      <c r="F241" s="211">
        <v>1274</v>
      </c>
      <c r="G241" s="211">
        <v>1004</v>
      </c>
      <c r="H241" s="218" t="s">
        <v>354</v>
      </c>
      <c r="I241" s="211" t="s">
        <v>1305</v>
      </c>
      <c r="J241" s="212" t="s">
        <v>841</v>
      </c>
      <c r="K241" s="211" t="s">
        <v>356</v>
      </c>
      <c r="L241" s="211" t="s">
        <v>1995</v>
      </c>
    </row>
    <row r="242" spans="1:12" s="211" customFormat="1" x14ac:dyDescent="0.25">
      <c r="A242" s="211" t="s">
        <v>161</v>
      </c>
      <c r="B242" s="211">
        <v>58</v>
      </c>
      <c r="C242" s="211" t="s">
        <v>223</v>
      </c>
      <c r="D242" s="211">
        <v>210238206</v>
      </c>
      <c r="E242" s="218">
        <v>1080</v>
      </c>
      <c r="F242" s="211">
        <v>1274</v>
      </c>
      <c r="G242" s="211">
        <v>1004</v>
      </c>
      <c r="H242" s="218" t="s">
        <v>354</v>
      </c>
      <c r="I242" s="211" t="s">
        <v>1306</v>
      </c>
      <c r="J242" s="212" t="s">
        <v>841</v>
      </c>
      <c r="K242" s="211" t="s">
        <v>356</v>
      </c>
      <c r="L242" s="211" t="s">
        <v>1995</v>
      </c>
    </row>
    <row r="243" spans="1:12" s="211" customFormat="1" x14ac:dyDescent="0.25">
      <c r="A243" s="211" t="s">
        <v>161</v>
      </c>
      <c r="B243" s="211">
        <v>58</v>
      </c>
      <c r="C243" s="211" t="s">
        <v>223</v>
      </c>
      <c r="D243" s="211">
        <v>210238208</v>
      </c>
      <c r="E243" s="218">
        <v>1080</v>
      </c>
      <c r="F243" s="211">
        <v>1274</v>
      </c>
      <c r="G243" s="211">
        <v>1004</v>
      </c>
      <c r="H243" s="218" t="s">
        <v>354</v>
      </c>
      <c r="I243" s="211" t="s">
        <v>1307</v>
      </c>
      <c r="J243" s="212" t="s">
        <v>841</v>
      </c>
      <c r="K243" s="211" t="s">
        <v>356</v>
      </c>
      <c r="L243" s="211" t="s">
        <v>1995</v>
      </c>
    </row>
    <row r="244" spans="1:12" s="211" customFormat="1" x14ac:dyDescent="0.25">
      <c r="A244" s="211" t="s">
        <v>161</v>
      </c>
      <c r="B244" s="211">
        <v>58</v>
      </c>
      <c r="C244" s="211" t="s">
        <v>223</v>
      </c>
      <c r="D244" s="211">
        <v>210238306</v>
      </c>
      <c r="E244" s="218">
        <v>1080</v>
      </c>
      <c r="F244" s="211">
        <v>1274</v>
      </c>
      <c r="G244" s="211">
        <v>1004</v>
      </c>
      <c r="H244" s="218" t="s">
        <v>354</v>
      </c>
      <c r="I244" s="211" t="s">
        <v>1308</v>
      </c>
      <c r="J244" s="212" t="s">
        <v>841</v>
      </c>
      <c r="K244" s="211" t="s">
        <v>356</v>
      </c>
      <c r="L244" s="211" t="s">
        <v>1995</v>
      </c>
    </row>
    <row r="245" spans="1:12" s="211" customFormat="1" x14ac:dyDescent="0.25">
      <c r="A245" s="211" t="s">
        <v>161</v>
      </c>
      <c r="B245" s="211">
        <v>58</v>
      </c>
      <c r="C245" s="211" t="s">
        <v>223</v>
      </c>
      <c r="D245" s="211">
        <v>210238326</v>
      </c>
      <c r="E245" s="218">
        <v>1080</v>
      </c>
      <c r="F245" s="211">
        <v>1274</v>
      </c>
      <c r="G245" s="211">
        <v>1004</v>
      </c>
      <c r="H245" s="218" t="s">
        <v>354</v>
      </c>
      <c r="I245" s="211" t="s">
        <v>1309</v>
      </c>
      <c r="J245" s="212" t="s">
        <v>841</v>
      </c>
      <c r="K245" s="211" t="s">
        <v>356</v>
      </c>
      <c r="L245" s="211" t="s">
        <v>1995</v>
      </c>
    </row>
    <row r="246" spans="1:12" s="211" customFormat="1" x14ac:dyDescent="0.25">
      <c r="A246" s="211" t="s">
        <v>161</v>
      </c>
      <c r="B246" s="211">
        <v>58</v>
      </c>
      <c r="C246" s="211" t="s">
        <v>223</v>
      </c>
      <c r="D246" s="211">
        <v>210238637</v>
      </c>
      <c r="E246" s="218">
        <v>1080</v>
      </c>
      <c r="F246" s="211">
        <v>1274</v>
      </c>
      <c r="G246" s="211">
        <v>1004</v>
      </c>
      <c r="H246" s="218" t="s">
        <v>354</v>
      </c>
      <c r="I246" s="211" t="s">
        <v>4832</v>
      </c>
      <c r="J246" s="212" t="s">
        <v>841</v>
      </c>
      <c r="K246" s="211" t="s">
        <v>356</v>
      </c>
      <c r="L246" s="211" t="s">
        <v>1995</v>
      </c>
    </row>
    <row r="247" spans="1:12" s="211" customFormat="1" x14ac:dyDescent="0.25">
      <c r="A247" s="211" t="s">
        <v>161</v>
      </c>
      <c r="B247" s="211">
        <v>58</v>
      </c>
      <c r="C247" s="211" t="s">
        <v>223</v>
      </c>
      <c r="D247" s="211">
        <v>210238670</v>
      </c>
      <c r="E247" s="218">
        <v>1080</v>
      </c>
      <c r="F247" s="211">
        <v>1274</v>
      </c>
      <c r="G247" s="211">
        <v>1004</v>
      </c>
      <c r="H247" s="218" t="s">
        <v>354</v>
      </c>
      <c r="I247" s="211" t="s">
        <v>1310</v>
      </c>
      <c r="J247" s="212" t="s">
        <v>841</v>
      </c>
      <c r="K247" s="211" t="s">
        <v>356</v>
      </c>
      <c r="L247" s="211" t="s">
        <v>1995</v>
      </c>
    </row>
    <row r="248" spans="1:12" s="211" customFormat="1" x14ac:dyDescent="0.25">
      <c r="A248" s="211" t="s">
        <v>161</v>
      </c>
      <c r="B248" s="211">
        <v>58</v>
      </c>
      <c r="C248" s="211" t="s">
        <v>223</v>
      </c>
      <c r="D248" s="211">
        <v>210238672</v>
      </c>
      <c r="E248" s="218">
        <v>1080</v>
      </c>
      <c r="F248" s="211">
        <v>1274</v>
      </c>
      <c r="G248" s="211">
        <v>1004</v>
      </c>
      <c r="H248" s="218" t="s">
        <v>354</v>
      </c>
      <c r="I248" s="211" t="s">
        <v>1311</v>
      </c>
      <c r="J248" s="212" t="s">
        <v>841</v>
      </c>
      <c r="K248" s="211" t="s">
        <v>356</v>
      </c>
      <c r="L248" s="211" t="s">
        <v>1995</v>
      </c>
    </row>
    <row r="249" spans="1:12" s="211" customFormat="1" x14ac:dyDescent="0.25">
      <c r="A249" s="211" t="s">
        <v>161</v>
      </c>
      <c r="B249" s="211">
        <v>58</v>
      </c>
      <c r="C249" s="211" t="s">
        <v>223</v>
      </c>
      <c r="D249" s="211">
        <v>210238779</v>
      </c>
      <c r="E249" s="218">
        <v>1060</v>
      </c>
      <c r="F249" s="211">
        <v>1242</v>
      </c>
      <c r="G249" s="211">
        <v>1004</v>
      </c>
      <c r="H249" s="218" t="s">
        <v>1954</v>
      </c>
      <c r="I249" s="211" t="s">
        <v>4833</v>
      </c>
      <c r="J249" s="212" t="s">
        <v>841</v>
      </c>
      <c r="K249" s="211" t="s">
        <v>356</v>
      </c>
      <c r="L249" s="211" t="s">
        <v>1998</v>
      </c>
    </row>
    <row r="250" spans="1:12" s="211" customFormat="1" x14ac:dyDescent="0.25">
      <c r="A250" s="211" t="s">
        <v>161</v>
      </c>
      <c r="B250" s="211">
        <v>58</v>
      </c>
      <c r="C250" s="211" t="s">
        <v>223</v>
      </c>
      <c r="D250" s="211">
        <v>210238780</v>
      </c>
      <c r="E250" s="218">
        <v>1060</v>
      </c>
      <c r="F250" s="211">
        <v>1274</v>
      </c>
      <c r="G250" s="211">
        <v>1004</v>
      </c>
      <c r="H250" s="218" t="s">
        <v>1954</v>
      </c>
      <c r="I250" s="211" t="s">
        <v>4834</v>
      </c>
      <c r="J250" s="212" t="s">
        <v>841</v>
      </c>
      <c r="K250" s="211" t="s">
        <v>356</v>
      </c>
      <c r="L250" s="211" t="s">
        <v>1998</v>
      </c>
    </row>
    <row r="251" spans="1:12" s="211" customFormat="1" x14ac:dyDescent="0.25">
      <c r="A251" s="211" t="s">
        <v>161</v>
      </c>
      <c r="B251" s="211">
        <v>58</v>
      </c>
      <c r="C251" s="211" t="s">
        <v>223</v>
      </c>
      <c r="D251" s="211">
        <v>210238781</v>
      </c>
      <c r="E251" s="218">
        <v>1060</v>
      </c>
      <c r="F251" s="211">
        <v>1242</v>
      </c>
      <c r="G251" s="211">
        <v>1004</v>
      </c>
      <c r="H251" s="218" t="s">
        <v>1954</v>
      </c>
      <c r="I251" s="211" t="s">
        <v>4835</v>
      </c>
      <c r="J251" s="212" t="s">
        <v>841</v>
      </c>
      <c r="K251" s="211" t="s">
        <v>356</v>
      </c>
      <c r="L251" s="211" t="s">
        <v>1998</v>
      </c>
    </row>
    <row r="252" spans="1:12" s="211" customFormat="1" x14ac:dyDescent="0.25">
      <c r="A252" s="211" t="s">
        <v>161</v>
      </c>
      <c r="B252" s="211">
        <v>58</v>
      </c>
      <c r="C252" s="211" t="s">
        <v>223</v>
      </c>
      <c r="D252" s="211">
        <v>210297338</v>
      </c>
      <c r="E252" s="218">
        <v>1080</v>
      </c>
      <c r="F252" s="211">
        <v>1274</v>
      </c>
      <c r="G252" s="211">
        <v>1004</v>
      </c>
      <c r="H252" s="218" t="s">
        <v>354</v>
      </c>
      <c r="I252" s="211" t="s">
        <v>1312</v>
      </c>
      <c r="J252" s="212" t="s">
        <v>841</v>
      </c>
      <c r="K252" s="211" t="s">
        <v>356</v>
      </c>
      <c r="L252" s="211" t="s">
        <v>1995</v>
      </c>
    </row>
    <row r="253" spans="1:12" s="211" customFormat="1" x14ac:dyDescent="0.25">
      <c r="A253" s="211" t="s">
        <v>161</v>
      </c>
      <c r="B253" s="211">
        <v>58</v>
      </c>
      <c r="C253" s="211" t="s">
        <v>223</v>
      </c>
      <c r="D253" s="211">
        <v>210297625</v>
      </c>
      <c r="E253" s="218">
        <v>1080</v>
      </c>
      <c r="F253" s="211">
        <v>1274</v>
      </c>
      <c r="G253" s="211">
        <v>1004</v>
      </c>
      <c r="H253" s="218" t="s">
        <v>354</v>
      </c>
      <c r="I253" s="211" t="s">
        <v>1313</v>
      </c>
      <c r="J253" s="212" t="s">
        <v>841</v>
      </c>
      <c r="K253" s="211" t="s">
        <v>356</v>
      </c>
      <c r="L253" s="211" t="s">
        <v>1995</v>
      </c>
    </row>
    <row r="254" spans="1:12" s="211" customFormat="1" x14ac:dyDescent="0.25">
      <c r="A254" s="211" t="s">
        <v>161</v>
      </c>
      <c r="B254" s="211">
        <v>58</v>
      </c>
      <c r="C254" s="211" t="s">
        <v>223</v>
      </c>
      <c r="D254" s="211">
        <v>210297626</v>
      </c>
      <c r="E254" s="218">
        <v>1080</v>
      </c>
      <c r="F254" s="211">
        <v>1274</v>
      </c>
      <c r="G254" s="211">
        <v>1004</v>
      </c>
      <c r="H254" s="218" t="s">
        <v>354</v>
      </c>
      <c r="I254" s="211" t="s">
        <v>1314</v>
      </c>
      <c r="J254" s="212" t="s">
        <v>841</v>
      </c>
      <c r="K254" s="211" t="s">
        <v>356</v>
      </c>
      <c r="L254" s="211" t="s">
        <v>1995</v>
      </c>
    </row>
    <row r="255" spans="1:12" s="211" customFormat="1" x14ac:dyDescent="0.25">
      <c r="A255" s="211" t="s">
        <v>161</v>
      </c>
      <c r="B255" s="211">
        <v>58</v>
      </c>
      <c r="C255" s="211" t="s">
        <v>223</v>
      </c>
      <c r="D255" s="211">
        <v>210297627</v>
      </c>
      <c r="E255" s="218">
        <v>1080</v>
      </c>
      <c r="F255" s="211">
        <v>1274</v>
      </c>
      <c r="G255" s="211">
        <v>1004</v>
      </c>
      <c r="H255" s="218" t="s">
        <v>354</v>
      </c>
      <c r="I255" s="211" t="s">
        <v>1315</v>
      </c>
      <c r="J255" s="212" t="s">
        <v>841</v>
      </c>
      <c r="K255" s="211" t="s">
        <v>356</v>
      </c>
      <c r="L255" s="211" t="s">
        <v>1995</v>
      </c>
    </row>
    <row r="256" spans="1:12" s="211" customFormat="1" x14ac:dyDescent="0.25">
      <c r="A256" s="211" t="s">
        <v>161</v>
      </c>
      <c r="B256" s="211">
        <v>58</v>
      </c>
      <c r="C256" s="211" t="s">
        <v>223</v>
      </c>
      <c r="D256" s="211">
        <v>210297633</v>
      </c>
      <c r="E256" s="218">
        <v>1080</v>
      </c>
      <c r="F256" s="211">
        <v>1274</v>
      </c>
      <c r="G256" s="211">
        <v>1004</v>
      </c>
      <c r="H256" s="218" t="s">
        <v>354</v>
      </c>
      <c r="I256" s="211" t="s">
        <v>1316</v>
      </c>
      <c r="J256" s="212" t="s">
        <v>841</v>
      </c>
      <c r="K256" s="211" t="s">
        <v>356</v>
      </c>
      <c r="L256" s="211" t="s">
        <v>1995</v>
      </c>
    </row>
    <row r="257" spans="1:12" s="211" customFormat="1" x14ac:dyDescent="0.25">
      <c r="A257" s="211" t="s">
        <v>161</v>
      </c>
      <c r="B257" s="211">
        <v>58</v>
      </c>
      <c r="C257" s="211" t="s">
        <v>223</v>
      </c>
      <c r="D257" s="211">
        <v>210297674</v>
      </c>
      <c r="E257" s="218">
        <v>1080</v>
      </c>
      <c r="F257" s="211">
        <v>1274</v>
      </c>
      <c r="G257" s="211">
        <v>1004</v>
      </c>
      <c r="H257" s="218" t="s">
        <v>354</v>
      </c>
      <c r="I257" s="211" t="s">
        <v>1317</v>
      </c>
      <c r="J257" s="212" t="s">
        <v>841</v>
      </c>
      <c r="K257" s="211" t="s">
        <v>356</v>
      </c>
      <c r="L257" s="211" t="s">
        <v>1995</v>
      </c>
    </row>
    <row r="258" spans="1:12" s="211" customFormat="1" x14ac:dyDescent="0.25">
      <c r="A258" s="211" t="s">
        <v>161</v>
      </c>
      <c r="B258" s="211">
        <v>58</v>
      </c>
      <c r="C258" s="211" t="s">
        <v>223</v>
      </c>
      <c r="D258" s="211">
        <v>210297681</v>
      </c>
      <c r="E258" s="218">
        <v>1080</v>
      </c>
      <c r="F258" s="211">
        <v>1274</v>
      </c>
      <c r="G258" s="211">
        <v>1004</v>
      </c>
      <c r="H258" s="218" t="s">
        <v>354</v>
      </c>
      <c r="I258" s="211" t="s">
        <v>1318</v>
      </c>
      <c r="J258" s="212" t="s">
        <v>841</v>
      </c>
      <c r="K258" s="211" t="s">
        <v>356</v>
      </c>
      <c r="L258" s="211" t="s">
        <v>1995</v>
      </c>
    </row>
    <row r="259" spans="1:12" s="211" customFormat="1" x14ac:dyDescent="0.25">
      <c r="A259" s="211" t="s">
        <v>161</v>
      </c>
      <c r="B259" s="211">
        <v>58</v>
      </c>
      <c r="C259" s="211" t="s">
        <v>223</v>
      </c>
      <c r="D259" s="211">
        <v>210297700</v>
      </c>
      <c r="E259" s="218">
        <v>1080</v>
      </c>
      <c r="G259" s="211">
        <v>1004</v>
      </c>
      <c r="H259" s="218" t="s">
        <v>354</v>
      </c>
      <c r="I259" s="211" t="s">
        <v>1319</v>
      </c>
      <c r="J259" s="212" t="s">
        <v>841</v>
      </c>
      <c r="K259" s="211" t="s">
        <v>356</v>
      </c>
      <c r="L259" s="211" t="s">
        <v>1995</v>
      </c>
    </row>
    <row r="260" spans="1:12" s="211" customFormat="1" x14ac:dyDescent="0.25">
      <c r="A260" s="211" t="s">
        <v>161</v>
      </c>
      <c r="B260" s="211">
        <v>58</v>
      </c>
      <c r="C260" s="211" t="s">
        <v>223</v>
      </c>
      <c r="D260" s="211">
        <v>210297713</v>
      </c>
      <c r="E260" s="218">
        <v>1080</v>
      </c>
      <c r="G260" s="211">
        <v>1004</v>
      </c>
      <c r="H260" s="218" t="s">
        <v>354</v>
      </c>
      <c r="I260" s="211" t="s">
        <v>1320</v>
      </c>
      <c r="J260" s="212" t="s">
        <v>841</v>
      </c>
      <c r="K260" s="211" t="s">
        <v>356</v>
      </c>
      <c r="L260" s="211" t="s">
        <v>1995</v>
      </c>
    </row>
    <row r="261" spans="1:12" s="211" customFormat="1" x14ac:dyDescent="0.25">
      <c r="A261" s="211" t="s">
        <v>161</v>
      </c>
      <c r="B261" s="211">
        <v>58</v>
      </c>
      <c r="C261" s="211" t="s">
        <v>223</v>
      </c>
      <c r="D261" s="211">
        <v>210297731</v>
      </c>
      <c r="E261" s="218">
        <v>1060</v>
      </c>
      <c r="F261" s="211">
        <v>1242</v>
      </c>
      <c r="G261" s="211">
        <v>1004</v>
      </c>
      <c r="H261" s="218" t="s">
        <v>1954</v>
      </c>
      <c r="I261" s="211" t="s">
        <v>4799</v>
      </c>
      <c r="J261" s="212" t="s">
        <v>841</v>
      </c>
      <c r="K261" s="211" t="s">
        <v>356</v>
      </c>
      <c r="L261" s="211" t="s">
        <v>1998</v>
      </c>
    </row>
    <row r="262" spans="1:12" s="211" customFormat="1" x14ac:dyDescent="0.25">
      <c r="A262" s="211" t="s">
        <v>161</v>
      </c>
      <c r="B262" s="211">
        <v>58</v>
      </c>
      <c r="C262" s="211" t="s">
        <v>223</v>
      </c>
      <c r="D262" s="211">
        <v>210297732</v>
      </c>
      <c r="E262" s="218">
        <v>1060</v>
      </c>
      <c r="F262" s="211">
        <v>1242</v>
      </c>
      <c r="G262" s="211">
        <v>1004</v>
      </c>
      <c r="H262" s="218" t="s">
        <v>1954</v>
      </c>
      <c r="I262" s="211" t="s">
        <v>4800</v>
      </c>
      <c r="J262" s="212" t="s">
        <v>841</v>
      </c>
      <c r="K262" s="211" t="s">
        <v>356</v>
      </c>
      <c r="L262" s="211" t="s">
        <v>1998</v>
      </c>
    </row>
    <row r="263" spans="1:12" s="211" customFormat="1" x14ac:dyDescent="0.25">
      <c r="A263" s="211" t="s">
        <v>161</v>
      </c>
      <c r="B263" s="211">
        <v>58</v>
      </c>
      <c r="C263" s="211" t="s">
        <v>223</v>
      </c>
      <c r="D263" s="211">
        <v>210298163</v>
      </c>
      <c r="E263" s="218">
        <v>1060</v>
      </c>
      <c r="F263" s="211">
        <v>1242</v>
      </c>
      <c r="G263" s="211">
        <v>1004</v>
      </c>
      <c r="H263" s="218" t="s">
        <v>1954</v>
      </c>
      <c r="I263" s="211" t="s">
        <v>1321</v>
      </c>
      <c r="J263" s="212" t="s">
        <v>841</v>
      </c>
      <c r="K263" s="211" t="s">
        <v>356</v>
      </c>
      <c r="L263" s="211" t="s">
        <v>1998</v>
      </c>
    </row>
    <row r="264" spans="1:12" s="211" customFormat="1" x14ac:dyDescent="0.25">
      <c r="A264" s="211" t="s">
        <v>161</v>
      </c>
      <c r="B264" s="211">
        <v>60</v>
      </c>
      <c r="C264" s="211" t="s">
        <v>225</v>
      </c>
      <c r="D264" s="211">
        <v>191936875</v>
      </c>
      <c r="E264" s="218">
        <v>1080</v>
      </c>
      <c r="G264" s="211">
        <v>1004</v>
      </c>
      <c r="H264" s="218" t="s">
        <v>354</v>
      </c>
      <c r="I264" s="211" t="s">
        <v>860</v>
      </c>
      <c r="J264" s="212" t="s">
        <v>841</v>
      </c>
      <c r="K264" s="211" t="s">
        <v>356</v>
      </c>
      <c r="L264" s="211" t="s">
        <v>1995</v>
      </c>
    </row>
    <row r="265" spans="1:12" s="211" customFormat="1" x14ac:dyDescent="0.25">
      <c r="A265" s="211" t="s">
        <v>161</v>
      </c>
      <c r="B265" s="211">
        <v>60</v>
      </c>
      <c r="C265" s="211" t="s">
        <v>225</v>
      </c>
      <c r="D265" s="211">
        <v>191936876</v>
      </c>
      <c r="E265" s="218">
        <v>1080</v>
      </c>
      <c r="G265" s="211">
        <v>1004</v>
      </c>
      <c r="H265" s="218" t="s">
        <v>354</v>
      </c>
      <c r="I265" s="211" t="s">
        <v>861</v>
      </c>
      <c r="J265" s="212" t="s">
        <v>841</v>
      </c>
      <c r="K265" s="211" t="s">
        <v>356</v>
      </c>
      <c r="L265" s="211" t="s">
        <v>1995</v>
      </c>
    </row>
    <row r="266" spans="1:12" s="211" customFormat="1" x14ac:dyDescent="0.25">
      <c r="A266" s="211" t="s">
        <v>161</v>
      </c>
      <c r="B266" s="211">
        <v>60</v>
      </c>
      <c r="C266" s="211" t="s">
        <v>225</v>
      </c>
      <c r="D266" s="211">
        <v>191937258</v>
      </c>
      <c r="E266" s="218">
        <v>1080</v>
      </c>
      <c r="F266" s="211">
        <v>1241</v>
      </c>
      <c r="G266" s="211">
        <v>1004</v>
      </c>
      <c r="H266" s="218" t="s">
        <v>354</v>
      </c>
      <c r="I266" s="211" t="s">
        <v>6104</v>
      </c>
      <c r="J266" s="212" t="s">
        <v>841</v>
      </c>
      <c r="K266" s="211" t="s">
        <v>356</v>
      </c>
      <c r="L266" s="211" t="s">
        <v>1995</v>
      </c>
    </row>
    <row r="267" spans="1:12" s="211" customFormat="1" x14ac:dyDescent="0.25">
      <c r="A267" s="211" t="s">
        <v>161</v>
      </c>
      <c r="B267" s="211">
        <v>60</v>
      </c>
      <c r="C267" s="211" t="s">
        <v>225</v>
      </c>
      <c r="D267" s="211">
        <v>191956709</v>
      </c>
      <c r="E267" s="218">
        <v>1020</v>
      </c>
      <c r="F267" s="211">
        <v>1122</v>
      </c>
      <c r="G267" s="211">
        <v>1003</v>
      </c>
      <c r="H267" s="218" t="s">
        <v>1954</v>
      </c>
      <c r="I267" s="211" t="s">
        <v>2494</v>
      </c>
      <c r="J267" s="212" t="s">
        <v>841</v>
      </c>
      <c r="K267" s="211" t="s">
        <v>356</v>
      </c>
      <c r="L267" s="211" t="s">
        <v>2501</v>
      </c>
    </row>
    <row r="268" spans="1:12" s="211" customFormat="1" x14ac:dyDescent="0.25">
      <c r="A268" s="211" t="s">
        <v>161</v>
      </c>
      <c r="B268" s="211">
        <v>60</v>
      </c>
      <c r="C268" s="211" t="s">
        <v>225</v>
      </c>
      <c r="D268" s="211">
        <v>191956710</v>
      </c>
      <c r="E268" s="218">
        <v>1020</v>
      </c>
      <c r="F268" s="211">
        <v>1122</v>
      </c>
      <c r="G268" s="211">
        <v>1003</v>
      </c>
      <c r="H268" s="218" t="s">
        <v>1954</v>
      </c>
      <c r="I268" s="211" t="s">
        <v>2494</v>
      </c>
      <c r="J268" s="212" t="s">
        <v>841</v>
      </c>
      <c r="K268" s="211" t="s">
        <v>356</v>
      </c>
      <c r="L268" s="211" t="s">
        <v>2501</v>
      </c>
    </row>
    <row r="269" spans="1:12" s="211" customFormat="1" x14ac:dyDescent="0.25">
      <c r="A269" s="211" t="s">
        <v>161</v>
      </c>
      <c r="B269" s="211">
        <v>60</v>
      </c>
      <c r="C269" s="211" t="s">
        <v>225</v>
      </c>
      <c r="D269" s="211">
        <v>191956918</v>
      </c>
      <c r="E269" s="218">
        <v>1080</v>
      </c>
      <c r="G269" s="211">
        <v>1004</v>
      </c>
      <c r="H269" s="218" t="s">
        <v>354</v>
      </c>
      <c r="I269" s="211" t="s">
        <v>6105</v>
      </c>
      <c r="J269" s="212" t="s">
        <v>841</v>
      </c>
      <c r="K269" s="211" t="s">
        <v>356</v>
      </c>
      <c r="L269" s="211" t="s">
        <v>1995</v>
      </c>
    </row>
    <row r="270" spans="1:12" s="211" customFormat="1" x14ac:dyDescent="0.25">
      <c r="A270" s="211" t="s">
        <v>161</v>
      </c>
      <c r="B270" s="211">
        <v>60</v>
      </c>
      <c r="C270" s="211" t="s">
        <v>225</v>
      </c>
      <c r="D270" s="211">
        <v>191965774</v>
      </c>
      <c r="E270" s="218">
        <v>1020</v>
      </c>
      <c r="F270" s="211">
        <v>1110</v>
      </c>
      <c r="G270" s="211">
        <v>1004</v>
      </c>
      <c r="H270" s="218" t="s">
        <v>1954</v>
      </c>
      <c r="I270" s="211" t="s">
        <v>2494</v>
      </c>
      <c r="J270" s="212" t="s">
        <v>841</v>
      </c>
      <c r="K270" s="211" t="s">
        <v>356</v>
      </c>
      <c r="L270" s="211" t="s">
        <v>2501</v>
      </c>
    </row>
    <row r="271" spans="1:12" s="211" customFormat="1" x14ac:dyDescent="0.25">
      <c r="A271" s="211" t="s">
        <v>161</v>
      </c>
      <c r="B271" s="211">
        <v>60</v>
      </c>
      <c r="C271" s="211" t="s">
        <v>225</v>
      </c>
      <c r="D271" s="211">
        <v>192020302</v>
      </c>
      <c r="E271" s="218">
        <v>1080</v>
      </c>
      <c r="F271" s="211">
        <v>1242</v>
      </c>
      <c r="G271" s="211">
        <v>1004</v>
      </c>
      <c r="H271" s="218" t="s">
        <v>354</v>
      </c>
      <c r="I271" s="211" t="s">
        <v>6106</v>
      </c>
      <c r="J271" s="212" t="s">
        <v>841</v>
      </c>
      <c r="K271" s="211" t="s">
        <v>356</v>
      </c>
      <c r="L271" s="211" t="s">
        <v>1995</v>
      </c>
    </row>
    <row r="272" spans="1:12" s="211" customFormat="1" x14ac:dyDescent="0.25">
      <c r="A272" s="211" t="s">
        <v>161</v>
      </c>
      <c r="B272" s="211">
        <v>60</v>
      </c>
      <c r="C272" s="211" t="s">
        <v>225</v>
      </c>
      <c r="D272" s="211">
        <v>192022931</v>
      </c>
      <c r="E272" s="218">
        <v>1080</v>
      </c>
      <c r="F272" s="211">
        <v>1252</v>
      </c>
      <c r="G272" s="211">
        <v>1004</v>
      </c>
      <c r="H272" s="218" t="s">
        <v>354</v>
      </c>
      <c r="I272" s="211" t="s">
        <v>6107</v>
      </c>
      <c r="J272" s="212" t="s">
        <v>841</v>
      </c>
      <c r="K272" s="211" t="s">
        <v>356</v>
      </c>
      <c r="L272" s="211" t="s">
        <v>1995</v>
      </c>
    </row>
    <row r="273" spans="1:12" s="211" customFormat="1" x14ac:dyDescent="0.25">
      <c r="A273" s="211" t="s">
        <v>161</v>
      </c>
      <c r="B273" s="211">
        <v>60</v>
      </c>
      <c r="C273" s="211" t="s">
        <v>225</v>
      </c>
      <c r="D273" s="211">
        <v>192022936</v>
      </c>
      <c r="E273" s="218">
        <v>1080</v>
      </c>
      <c r="F273" s="211">
        <v>1274</v>
      </c>
      <c r="G273" s="211">
        <v>1003</v>
      </c>
      <c r="H273" s="218" t="s">
        <v>354</v>
      </c>
      <c r="I273" s="211" t="s">
        <v>5096</v>
      </c>
      <c r="J273" s="212" t="s">
        <v>841</v>
      </c>
      <c r="K273" s="211" t="s">
        <v>356</v>
      </c>
      <c r="L273" s="211" t="s">
        <v>1995</v>
      </c>
    </row>
    <row r="274" spans="1:12" s="211" customFormat="1" x14ac:dyDescent="0.25">
      <c r="A274" s="211" t="s">
        <v>161</v>
      </c>
      <c r="B274" s="211">
        <v>60</v>
      </c>
      <c r="C274" s="211" t="s">
        <v>225</v>
      </c>
      <c r="D274" s="211">
        <v>192030222</v>
      </c>
      <c r="E274" s="218">
        <v>1080</v>
      </c>
      <c r="F274" s="211">
        <v>1274</v>
      </c>
      <c r="G274" s="211">
        <v>1004</v>
      </c>
      <c r="H274" s="218" t="s">
        <v>354</v>
      </c>
      <c r="I274" s="211" t="s">
        <v>6108</v>
      </c>
      <c r="J274" s="212" t="s">
        <v>841</v>
      </c>
      <c r="K274" s="211" t="s">
        <v>356</v>
      </c>
      <c r="L274" s="211" t="s">
        <v>1995</v>
      </c>
    </row>
    <row r="275" spans="1:12" s="211" customFormat="1" x14ac:dyDescent="0.25">
      <c r="A275" s="211" t="s">
        <v>161</v>
      </c>
      <c r="B275" s="211">
        <v>60</v>
      </c>
      <c r="C275" s="211" t="s">
        <v>225</v>
      </c>
      <c r="D275" s="211">
        <v>192033019</v>
      </c>
      <c r="E275" s="218">
        <v>1080</v>
      </c>
      <c r="F275" s="211">
        <v>1242</v>
      </c>
      <c r="G275" s="211">
        <v>1004</v>
      </c>
      <c r="H275" s="218" t="s">
        <v>354</v>
      </c>
      <c r="I275" s="211" t="s">
        <v>6109</v>
      </c>
      <c r="J275" s="212" t="s">
        <v>841</v>
      </c>
      <c r="K275" s="211" t="s">
        <v>356</v>
      </c>
      <c r="L275" s="211" t="s">
        <v>1995</v>
      </c>
    </row>
    <row r="276" spans="1:12" s="211" customFormat="1" x14ac:dyDescent="0.25">
      <c r="A276" s="211" t="s">
        <v>161</v>
      </c>
      <c r="B276" s="211">
        <v>60</v>
      </c>
      <c r="C276" s="211" t="s">
        <v>225</v>
      </c>
      <c r="D276" s="211">
        <v>192044934</v>
      </c>
      <c r="E276" s="218">
        <v>1080</v>
      </c>
      <c r="F276" s="211">
        <v>1252</v>
      </c>
      <c r="G276" s="211">
        <v>1004</v>
      </c>
      <c r="H276" s="218" t="s">
        <v>354</v>
      </c>
      <c r="I276" s="211" t="s">
        <v>6270</v>
      </c>
      <c r="J276" s="212" t="s">
        <v>841</v>
      </c>
      <c r="K276" s="211" t="s">
        <v>356</v>
      </c>
      <c r="L276" s="211" t="s">
        <v>1995</v>
      </c>
    </row>
    <row r="277" spans="1:12" s="211" customFormat="1" x14ac:dyDescent="0.25">
      <c r="A277" s="211" t="s">
        <v>161</v>
      </c>
      <c r="B277" s="211">
        <v>60</v>
      </c>
      <c r="C277" s="211" t="s">
        <v>225</v>
      </c>
      <c r="D277" s="211">
        <v>210280820</v>
      </c>
      <c r="E277" s="218">
        <v>1040</v>
      </c>
      <c r="G277" s="211">
        <v>1004</v>
      </c>
      <c r="H277" s="218" t="s">
        <v>1954</v>
      </c>
      <c r="I277" s="211" t="s">
        <v>1322</v>
      </c>
      <c r="J277" s="212" t="s">
        <v>841</v>
      </c>
      <c r="K277" s="211" t="s">
        <v>356</v>
      </c>
      <c r="L277" s="211" t="s">
        <v>2001</v>
      </c>
    </row>
    <row r="278" spans="1:12" s="211" customFormat="1" x14ac:dyDescent="0.25">
      <c r="A278" s="211" t="s">
        <v>161</v>
      </c>
      <c r="B278" s="211">
        <v>61</v>
      </c>
      <c r="C278" s="211" t="s">
        <v>226</v>
      </c>
      <c r="D278" s="211">
        <v>191990232</v>
      </c>
      <c r="E278" s="218">
        <v>1060</v>
      </c>
      <c r="F278" s="211">
        <v>1242</v>
      </c>
      <c r="G278" s="211">
        <v>1004</v>
      </c>
      <c r="H278" s="218" t="s">
        <v>1954</v>
      </c>
      <c r="I278" s="211" t="s">
        <v>5755</v>
      </c>
      <c r="J278" s="212" t="s">
        <v>841</v>
      </c>
      <c r="K278" s="211" t="s">
        <v>356</v>
      </c>
      <c r="L278" s="211" t="s">
        <v>1998</v>
      </c>
    </row>
    <row r="279" spans="1:12" s="211" customFormat="1" x14ac:dyDescent="0.25">
      <c r="A279" s="211" t="s">
        <v>161</v>
      </c>
      <c r="B279" s="211">
        <v>61</v>
      </c>
      <c r="C279" s="211" t="s">
        <v>226</v>
      </c>
      <c r="D279" s="211">
        <v>192021835</v>
      </c>
      <c r="E279" s="218">
        <v>1080</v>
      </c>
      <c r="G279" s="211">
        <v>1004</v>
      </c>
      <c r="H279" s="218" t="s">
        <v>354</v>
      </c>
      <c r="I279" s="211" t="s">
        <v>5276</v>
      </c>
      <c r="J279" s="212" t="s">
        <v>841</v>
      </c>
      <c r="K279" s="211" t="s">
        <v>356</v>
      </c>
      <c r="L279" s="211" t="s">
        <v>1995</v>
      </c>
    </row>
    <row r="280" spans="1:12" s="211" customFormat="1" x14ac:dyDescent="0.25">
      <c r="A280" s="211" t="s">
        <v>161</v>
      </c>
      <c r="B280" s="211">
        <v>61</v>
      </c>
      <c r="C280" s="211" t="s">
        <v>226</v>
      </c>
      <c r="D280" s="211">
        <v>192047384</v>
      </c>
      <c r="E280" s="218">
        <v>1080</v>
      </c>
      <c r="G280" s="211">
        <v>1004</v>
      </c>
      <c r="H280" s="218" t="s">
        <v>354</v>
      </c>
      <c r="I280" s="211" t="s">
        <v>6271</v>
      </c>
      <c r="J280" s="212" t="s">
        <v>841</v>
      </c>
      <c r="K280" s="211" t="s">
        <v>356</v>
      </c>
      <c r="L280" s="211" t="s">
        <v>1995</v>
      </c>
    </row>
    <row r="281" spans="1:12" s="211" customFormat="1" x14ac:dyDescent="0.25">
      <c r="A281" s="211" t="s">
        <v>161</v>
      </c>
      <c r="B281" s="211">
        <v>62</v>
      </c>
      <c r="C281" s="211" t="s">
        <v>227</v>
      </c>
      <c r="D281" s="211">
        <v>9004419</v>
      </c>
      <c r="E281" s="218">
        <v>1060</v>
      </c>
      <c r="F281" s="211">
        <v>1274</v>
      </c>
      <c r="G281" s="211">
        <v>1004</v>
      </c>
      <c r="H281" s="218" t="s">
        <v>1954</v>
      </c>
      <c r="I281" s="211" t="s">
        <v>6617</v>
      </c>
      <c r="J281" s="212" t="s">
        <v>841</v>
      </c>
      <c r="K281" s="211" t="s">
        <v>356</v>
      </c>
      <c r="L281" s="211" t="s">
        <v>1998</v>
      </c>
    </row>
    <row r="282" spans="1:12" s="211" customFormat="1" x14ac:dyDescent="0.25">
      <c r="A282" s="211" t="s">
        <v>161</v>
      </c>
      <c r="B282" s="211">
        <v>62</v>
      </c>
      <c r="C282" s="211" t="s">
        <v>227</v>
      </c>
      <c r="D282" s="211">
        <v>191965490</v>
      </c>
      <c r="E282" s="218">
        <v>1080</v>
      </c>
      <c r="F282" s="211">
        <v>1242</v>
      </c>
      <c r="G282" s="211">
        <v>1004</v>
      </c>
      <c r="H282" s="218" t="s">
        <v>354</v>
      </c>
      <c r="I282" s="211" t="s">
        <v>6618</v>
      </c>
      <c r="J282" s="212" t="s">
        <v>841</v>
      </c>
      <c r="K282" s="211" t="s">
        <v>356</v>
      </c>
      <c r="L282" s="211" t="s">
        <v>1995</v>
      </c>
    </row>
    <row r="283" spans="1:12" s="211" customFormat="1" x14ac:dyDescent="0.25">
      <c r="A283" s="211" t="s">
        <v>161</v>
      </c>
      <c r="B283" s="211">
        <v>63</v>
      </c>
      <c r="C283" s="211" t="s">
        <v>228</v>
      </c>
      <c r="D283" s="211">
        <v>210261309</v>
      </c>
      <c r="E283" s="218">
        <v>1060</v>
      </c>
      <c r="F283" s="211">
        <v>1274</v>
      </c>
      <c r="G283" s="211">
        <v>1004</v>
      </c>
      <c r="H283" s="218" t="s">
        <v>1954</v>
      </c>
      <c r="I283" s="211" t="s">
        <v>4596</v>
      </c>
      <c r="J283" s="212" t="s">
        <v>841</v>
      </c>
      <c r="K283" s="211" t="s">
        <v>356</v>
      </c>
      <c r="L283" s="211" t="s">
        <v>1998</v>
      </c>
    </row>
    <row r="284" spans="1:12" s="211" customFormat="1" x14ac:dyDescent="0.25">
      <c r="A284" s="211" t="s">
        <v>161</v>
      </c>
      <c r="B284" s="211">
        <v>64</v>
      </c>
      <c r="C284" s="211" t="s">
        <v>229</v>
      </c>
      <c r="D284" s="211">
        <v>210247439</v>
      </c>
      <c r="E284" s="218">
        <v>1060</v>
      </c>
      <c r="F284" s="211">
        <v>1274</v>
      </c>
      <c r="G284" s="211">
        <v>1004</v>
      </c>
      <c r="H284" s="218" t="s">
        <v>1954</v>
      </c>
      <c r="I284" s="211" t="s">
        <v>6619</v>
      </c>
      <c r="J284" s="212" t="s">
        <v>841</v>
      </c>
      <c r="K284" s="211" t="s">
        <v>356</v>
      </c>
      <c r="L284" s="211" t="s">
        <v>1998</v>
      </c>
    </row>
    <row r="285" spans="1:12" s="211" customFormat="1" x14ac:dyDescent="0.25">
      <c r="A285" s="211" t="s">
        <v>161</v>
      </c>
      <c r="B285" s="211">
        <v>66</v>
      </c>
      <c r="C285" s="211" t="s">
        <v>231</v>
      </c>
      <c r="D285" s="211">
        <v>24171</v>
      </c>
      <c r="E285" s="218">
        <v>1020</v>
      </c>
      <c r="F285" s="211">
        <v>1110</v>
      </c>
      <c r="G285" s="211">
        <v>1004</v>
      </c>
      <c r="H285" s="218" t="s">
        <v>1954</v>
      </c>
      <c r="I285" s="211" t="s">
        <v>5926</v>
      </c>
      <c r="J285" s="212" t="s">
        <v>841</v>
      </c>
      <c r="K285" s="211" t="s">
        <v>356</v>
      </c>
      <c r="L285" s="211" t="s">
        <v>2000</v>
      </c>
    </row>
    <row r="286" spans="1:12" s="211" customFormat="1" x14ac:dyDescent="0.25">
      <c r="A286" s="211" t="s">
        <v>161</v>
      </c>
      <c r="B286" s="211">
        <v>66</v>
      </c>
      <c r="C286" s="211" t="s">
        <v>231</v>
      </c>
      <c r="D286" s="211">
        <v>191951118</v>
      </c>
      <c r="E286" s="218">
        <v>1060</v>
      </c>
      <c r="F286" s="211">
        <v>1241</v>
      </c>
      <c r="G286" s="211">
        <v>1004</v>
      </c>
      <c r="H286" s="218" t="s">
        <v>1954</v>
      </c>
      <c r="I286" s="211" t="s">
        <v>3962</v>
      </c>
      <c r="J286" s="212" t="s">
        <v>841</v>
      </c>
      <c r="K286" s="211" t="s">
        <v>356</v>
      </c>
      <c r="L286" s="211" t="s">
        <v>1998</v>
      </c>
    </row>
    <row r="287" spans="1:12" s="211" customFormat="1" x14ac:dyDescent="0.25">
      <c r="A287" s="211" t="s">
        <v>161</v>
      </c>
      <c r="B287" s="211">
        <v>66</v>
      </c>
      <c r="C287" s="211" t="s">
        <v>231</v>
      </c>
      <c r="D287" s="211">
        <v>191975800</v>
      </c>
      <c r="E287" s="218">
        <v>1060</v>
      </c>
      <c r="F287" s="211">
        <v>1242</v>
      </c>
      <c r="G287" s="211">
        <v>1004</v>
      </c>
      <c r="H287" s="218" t="s">
        <v>1954</v>
      </c>
      <c r="I287" s="211" t="s">
        <v>4042</v>
      </c>
      <c r="J287" s="212" t="s">
        <v>841</v>
      </c>
      <c r="K287" s="211" t="s">
        <v>356</v>
      </c>
      <c r="L287" s="211" t="s">
        <v>1998</v>
      </c>
    </row>
    <row r="288" spans="1:12" s="211" customFormat="1" x14ac:dyDescent="0.25">
      <c r="A288" s="211" t="s">
        <v>161</v>
      </c>
      <c r="B288" s="211">
        <v>66</v>
      </c>
      <c r="C288" s="211" t="s">
        <v>231</v>
      </c>
      <c r="D288" s="211">
        <v>191977815</v>
      </c>
      <c r="E288" s="218">
        <v>1060</v>
      </c>
      <c r="F288" s="211">
        <v>1242</v>
      </c>
      <c r="G288" s="211">
        <v>1004</v>
      </c>
      <c r="H288" s="218" t="s">
        <v>1954</v>
      </c>
      <c r="I288" s="211" t="s">
        <v>2746</v>
      </c>
      <c r="J288" s="212" t="s">
        <v>841</v>
      </c>
      <c r="K288" s="211" t="s">
        <v>356</v>
      </c>
      <c r="L288" s="211" t="s">
        <v>1998</v>
      </c>
    </row>
    <row r="289" spans="1:12" s="211" customFormat="1" x14ac:dyDescent="0.25">
      <c r="A289" s="211" t="s">
        <v>161</v>
      </c>
      <c r="B289" s="211">
        <v>66</v>
      </c>
      <c r="C289" s="211" t="s">
        <v>231</v>
      </c>
      <c r="D289" s="211">
        <v>210080125</v>
      </c>
      <c r="E289" s="218">
        <v>1080</v>
      </c>
      <c r="F289" s="211">
        <v>1274</v>
      </c>
      <c r="G289" s="211">
        <v>1004</v>
      </c>
      <c r="H289" s="218" t="s">
        <v>354</v>
      </c>
      <c r="I289" s="211" t="s">
        <v>1323</v>
      </c>
      <c r="J289" s="212" t="s">
        <v>841</v>
      </c>
      <c r="K289" s="211" t="s">
        <v>356</v>
      </c>
      <c r="L289" s="211" t="s">
        <v>1995</v>
      </c>
    </row>
    <row r="290" spans="1:12" s="211" customFormat="1" x14ac:dyDescent="0.25">
      <c r="A290" s="211" t="s">
        <v>161</v>
      </c>
      <c r="B290" s="211">
        <v>66</v>
      </c>
      <c r="C290" s="211" t="s">
        <v>231</v>
      </c>
      <c r="D290" s="211">
        <v>210193094</v>
      </c>
      <c r="E290" s="218">
        <v>1060</v>
      </c>
      <c r="F290" s="211">
        <v>1242</v>
      </c>
      <c r="G290" s="211">
        <v>1004</v>
      </c>
      <c r="H290" s="218" t="s">
        <v>1954</v>
      </c>
      <c r="I290" s="211" t="s">
        <v>1324</v>
      </c>
      <c r="J290" s="212" t="s">
        <v>841</v>
      </c>
      <c r="K290" s="211" t="s">
        <v>356</v>
      </c>
      <c r="L290" s="211" t="s">
        <v>1998</v>
      </c>
    </row>
    <row r="291" spans="1:12" s="211" customFormat="1" x14ac:dyDescent="0.25">
      <c r="A291" s="211" t="s">
        <v>161</v>
      </c>
      <c r="B291" s="211">
        <v>66</v>
      </c>
      <c r="C291" s="211" t="s">
        <v>231</v>
      </c>
      <c r="D291" s="211">
        <v>210193360</v>
      </c>
      <c r="E291" s="218">
        <v>1060</v>
      </c>
      <c r="F291" s="211">
        <v>1242</v>
      </c>
      <c r="G291" s="211">
        <v>1004</v>
      </c>
      <c r="H291" s="218" t="s">
        <v>1954</v>
      </c>
      <c r="I291" s="211" t="s">
        <v>1325</v>
      </c>
      <c r="J291" s="212" t="s">
        <v>841</v>
      </c>
      <c r="K291" s="211" t="s">
        <v>356</v>
      </c>
      <c r="L291" s="211" t="s">
        <v>1998</v>
      </c>
    </row>
    <row r="292" spans="1:12" s="211" customFormat="1" x14ac:dyDescent="0.25">
      <c r="A292" s="211" t="s">
        <v>161</v>
      </c>
      <c r="B292" s="211">
        <v>66</v>
      </c>
      <c r="C292" s="211" t="s">
        <v>231</v>
      </c>
      <c r="D292" s="211">
        <v>210202493</v>
      </c>
      <c r="E292" s="218">
        <v>1060</v>
      </c>
      <c r="F292" s="211">
        <v>1242</v>
      </c>
      <c r="G292" s="211">
        <v>1004</v>
      </c>
      <c r="H292" s="218" t="s">
        <v>1954</v>
      </c>
      <c r="I292" s="211" t="s">
        <v>1326</v>
      </c>
      <c r="J292" s="212" t="s">
        <v>841</v>
      </c>
      <c r="K292" s="211" t="s">
        <v>356</v>
      </c>
      <c r="L292" s="211" t="s">
        <v>1998</v>
      </c>
    </row>
    <row r="293" spans="1:12" s="211" customFormat="1" x14ac:dyDescent="0.25">
      <c r="A293" s="211" t="s">
        <v>161</v>
      </c>
      <c r="B293" s="211">
        <v>66</v>
      </c>
      <c r="C293" s="211" t="s">
        <v>231</v>
      </c>
      <c r="D293" s="211">
        <v>210248497</v>
      </c>
      <c r="E293" s="218">
        <v>1060</v>
      </c>
      <c r="F293" s="211">
        <v>1274</v>
      </c>
      <c r="G293" s="211">
        <v>1004</v>
      </c>
      <c r="H293" s="218" t="s">
        <v>1954</v>
      </c>
      <c r="I293" s="211" t="s">
        <v>1327</v>
      </c>
      <c r="J293" s="212" t="s">
        <v>841</v>
      </c>
      <c r="K293" s="211" t="s">
        <v>356</v>
      </c>
      <c r="L293" s="211" t="s">
        <v>1998</v>
      </c>
    </row>
    <row r="294" spans="1:12" s="211" customFormat="1" x14ac:dyDescent="0.25">
      <c r="A294" s="211" t="s">
        <v>161</v>
      </c>
      <c r="B294" s="211">
        <v>66</v>
      </c>
      <c r="C294" s="211" t="s">
        <v>231</v>
      </c>
      <c r="D294" s="211">
        <v>210248991</v>
      </c>
      <c r="E294" s="218">
        <v>1080</v>
      </c>
      <c r="F294" s="211">
        <v>1274</v>
      </c>
      <c r="G294" s="211">
        <v>1004</v>
      </c>
      <c r="H294" s="218" t="s">
        <v>354</v>
      </c>
      <c r="I294" s="211" t="s">
        <v>1328</v>
      </c>
      <c r="J294" s="212" t="s">
        <v>841</v>
      </c>
      <c r="K294" s="211" t="s">
        <v>356</v>
      </c>
      <c r="L294" s="211" t="s">
        <v>2004</v>
      </c>
    </row>
    <row r="295" spans="1:12" s="211" customFormat="1" x14ac:dyDescent="0.25">
      <c r="A295" s="211" t="s">
        <v>161</v>
      </c>
      <c r="B295" s="211">
        <v>66</v>
      </c>
      <c r="C295" s="211" t="s">
        <v>231</v>
      </c>
      <c r="D295" s="211">
        <v>210249068</v>
      </c>
      <c r="E295" s="218">
        <v>1060</v>
      </c>
      <c r="F295" s="211">
        <v>1242</v>
      </c>
      <c r="G295" s="211">
        <v>1004</v>
      </c>
      <c r="H295" s="218" t="s">
        <v>1954</v>
      </c>
      <c r="I295" s="211" t="s">
        <v>6776</v>
      </c>
      <c r="J295" s="212" t="s">
        <v>841</v>
      </c>
      <c r="K295" s="211" t="s">
        <v>356</v>
      </c>
      <c r="L295" s="211" t="s">
        <v>1998</v>
      </c>
    </row>
    <row r="296" spans="1:12" s="211" customFormat="1" x14ac:dyDescent="0.25">
      <c r="A296" s="211" t="s">
        <v>161</v>
      </c>
      <c r="B296" s="211">
        <v>66</v>
      </c>
      <c r="C296" s="211" t="s">
        <v>231</v>
      </c>
      <c r="D296" s="211">
        <v>210282734</v>
      </c>
      <c r="E296" s="218">
        <v>1030</v>
      </c>
      <c r="F296" s="211">
        <v>1122</v>
      </c>
      <c r="G296" s="211">
        <v>1003</v>
      </c>
      <c r="H296" s="218" t="s">
        <v>1954</v>
      </c>
      <c r="I296" s="211" t="s">
        <v>1329</v>
      </c>
      <c r="J296" s="212" t="s">
        <v>841</v>
      </c>
      <c r="K296" s="211" t="s">
        <v>356</v>
      </c>
      <c r="L296" s="211" t="s">
        <v>2003</v>
      </c>
    </row>
    <row r="297" spans="1:12" s="211" customFormat="1" x14ac:dyDescent="0.25">
      <c r="A297" s="211" t="s">
        <v>161</v>
      </c>
      <c r="B297" s="211">
        <v>67</v>
      </c>
      <c r="C297" s="211" t="s">
        <v>232</v>
      </c>
      <c r="D297" s="211">
        <v>25239</v>
      </c>
      <c r="E297" s="218">
        <v>1020</v>
      </c>
      <c r="F297" s="211">
        <v>1110</v>
      </c>
      <c r="G297" s="211">
        <v>1004</v>
      </c>
      <c r="H297" s="218" t="s">
        <v>1954</v>
      </c>
      <c r="I297" s="211" t="s">
        <v>1330</v>
      </c>
      <c r="J297" s="212" t="s">
        <v>841</v>
      </c>
      <c r="K297" s="211" t="s">
        <v>356</v>
      </c>
      <c r="L297" s="211" t="s">
        <v>2000</v>
      </c>
    </row>
    <row r="298" spans="1:12" s="211" customFormat="1" x14ac:dyDescent="0.25">
      <c r="A298" s="211" t="s">
        <v>161</v>
      </c>
      <c r="B298" s="211">
        <v>67</v>
      </c>
      <c r="C298" s="211" t="s">
        <v>232</v>
      </c>
      <c r="D298" s="211">
        <v>191955416</v>
      </c>
      <c r="E298" s="218">
        <v>1060</v>
      </c>
      <c r="F298" s="211">
        <v>1242</v>
      </c>
      <c r="G298" s="211">
        <v>1004</v>
      </c>
      <c r="H298" s="218" t="s">
        <v>1954</v>
      </c>
      <c r="I298" s="211" t="s">
        <v>1331</v>
      </c>
      <c r="J298" s="212" t="s">
        <v>841</v>
      </c>
      <c r="K298" s="211" t="s">
        <v>356</v>
      </c>
      <c r="L298" s="211" t="s">
        <v>1998</v>
      </c>
    </row>
    <row r="299" spans="1:12" s="211" customFormat="1" x14ac:dyDescent="0.25">
      <c r="A299" s="211" t="s">
        <v>161</v>
      </c>
      <c r="B299" s="211">
        <v>67</v>
      </c>
      <c r="C299" s="211" t="s">
        <v>232</v>
      </c>
      <c r="D299" s="211">
        <v>191986572</v>
      </c>
      <c r="E299" s="218">
        <v>1020</v>
      </c>
      <c r="F299" s="211">
        <v>1110</v>
      </c>
      <c r="G299" s="211">
        <v>1003</v>
      </c>
      <c r="H299" s="218" t="s">
        <v>1954</v>
      </c>
      <c r="I299" s="211" t="s">
        <v>5309</v>
      </c>
      <c r="J299" s="212" t="s">
        <v>841</v>
      </c>
      <c r="K299" s="211" t="s">
        <v>356</v>
      </c>
      <c r="L299" s="211" t="s">
        <v>2000</v>
      </c>
    </row>
    <row r="300" spans="1:12" s="211" customFormat="1" x14ac:dyDescent="0.25">
      <c r="A300" s="211" t="s">
        <v>161</v>
      </c>
      <c r="B300" s="211">
        <v>67</v>
      </c>
      <c r="C300" s="211" t="s">
        <v>232</v>
      </c>
      <c r="D300" s="211">
        <v>191999986</v>
      </c>
      <c r="E300" s="218">
        <v>1020</v>
      </c>
      <c r="F300" s="211">
        <v>1122</v>
      </c>
      <c r="G300" s="211">
        <v>1003</v>
      </c>
      <c r="H300" s="218" t="s">
        <v>1954</v>
      </c>
      <c r="I300" s="211" t="s">
        <v>6900</v>
      </c>
      <c r="J300" s="212" t="s">
        <v>841</v>
      </c>
      <c r="K300" s="211" t="s">
        <v>356</v>
      </c>
      <c r="L300" s="211" t="s">
        <v>6954</v>
      </c>
    </row>
    <row r="301" spans="1:12" s="211" customFormat="1" x14ac:dyDescent="0.25">
      <c r="A301" s="211" t="s">
        <v>161</v>
      </c>
      <c r="B301" s="211">
        <v>67</v>
      </c>
      <c r="C301" s="211" t="s">
        <v>232</v>
      </c>
      <c r="D301" s="211">
        <v>191999991</v>
      </c>
      <c r="E301" s="218">
        <v>1020</v>
      </c>
      <c r="F301" s="211">
        <v>1122</v>
      </c>
      <c r="G301" s="211">
        <v>1003</v>
      </c>
      <c r="H301" s="218" t="s">
        <v>1954</v>
      </c>
      <c r="I301" s="211" t="s">
        <v>6900</v>
      </c>
      <c r="J301" s="212" t="s">
        <v>841</v>
      </c>
      <c r="K301" s="211" t="s">
        <v>356</v>
      </c>
      <c r="L301" s="211" t="s">
        <v>6954</v>
      </c>
    </row>
    <row r="302" spans="1:12" s="211" customFormat="1" x14ac:dyDescent="0.25">
      <c r="A302" s="211" t="s">
        <v>161</v>
      </c>
      <c r="B302" s="211">
        <v>67</v>
      </c>
      <c r="C302" s="211" t="s">
        <v>232</v>
      </c>
      <c r="D302" s="211">
        <v>191999994</v>
      </c>
      <c r="E302" s="218">
        <v>1020</v>
      </c>
      <c r="F302" s="211">
        <v>1122</v>
      </c>
      <c r="G302" s="211">
        <v>1003</v>
      </c>
      <c r="H302" s="218" t="s">
        <v>1954</v>
      </c>
      <c r="I302" s="211" t="s">
        <v>6900</v>
      </c>
      <c r="J302" s="212" t="s">
        <v>841</v>
      </c>
      <c r="K302" s="211" t="s">
        <v>356</v>
      </c>
      <c r="L302" s="211" t="s">
        <v>6954</v>
      </c>
    </row>
    <row r="303" spans="1:12" s="211" customFormat="1" x14ac:dyDescent="0.25">
      <c r="A303" s="211" t="s">
        <v>161</v>
      </c>
      <c r="B303" s="211">
        <v>67</v>
      </c>
      <c r="C303" s="211" t="s">
        <v>232</v>
      </c>
      <c r="D303" s="211">
        <v>191999995</v>
      </c>
      <c r="E303" s="218">
        <v>1020</v>
      </c>
      <c r="F303" s="211">
        <v>1122</v>
      </c>
      <c r="G303" s="211">
        <v>1003</v>
      </c>
      <c r="H303" s="218" t="s">
        <v>1954</v>
      </c>
      <c r="I303" s="211" t="s">
        <v>6900</v>
      </c>
      <c r="J303" s="212" t="s">
        <v>841</v>
      </c>
      <c r="K303" s="211" t="s">
        <v>356</v>
      </c>
      <c r="L303" s="211" t="s">
        <v>6954</v>
      </c>
    </row>
    <row r="304" spans="1:12" s="211" customFormat="1" x14ac:dyDescent="0.25">
      <c r="A304" s="211" t="s">
        <v>161</v>
      </c>
      <c r="B304" s="211">
        <v>67</v>
      </c>
      <c r="C304" s="211" t="s">
        <v>232</v>
      </c>
      <c r="D304" s="211">
        <v>191999996</v>
      </c>
      <c r="E304" s="218">
        <v>1060</v>
      </c>
      <c r="F304" s="211">
        <v>1242</v>
      </c>
      <c r="G304" s="211">
        <v>1003</v>
      </c>
      <c r="H304" s="218" t="s">
        <v>1954</v>
      </c>
      <c r="I304" s="211" t="s">
        <v>6900</v>
      </c>
      <c r="J304" s="212" t="s">
        <v>841</v>
      </c>
      <c r="K304" s="211" t="s">
        <v>356</v>
      </c>
      <c r="L304" s="211" t="s">
        <v>6955</v>
      </c>
    </row>
    <row r="305" spans="1:12" s="211" customFormat="1" x14ac:dyDescent="0.25">
      <c r="A305" s="211" t="s">
        <v>161</v>
      </c>
      <c r="B305" s="211">
        <v>67</v>
      </c>
      <c r="C305" s="211" t="s">
        <v>232</v>
      </c>
      <c r="D305" s="211">
        <v>201007041</v>
      </c>
      <c r="E305" s="218">
        <v>1020</v>
      </c>
      <c r="F305" s="211">
        <v>1110</v>
      </c>
      <c r="G305" s="211">
        <v>1004</v>
      </c>
      <c r="H305" s="218" t="s">
        <v>1954</v>
      </c>
      <c r="I305" s="211" t="s">
        <v>1332</v>
      </c>
      <c r="J305" s="212" t="s">
        <v>841</v>
      </c>
      <c r="K305" s="211" t="s">
        <v>356</v>
      </c>
      <c r="L305" s="211" t="s">
        <v>2000</v>
      </c>
    </row>
    <row r="306" spans="1:12" s="211" customFormat="1" x14ac:dyDescent="0.25">
      <c r="A306" s="211" t="s">
        <v>161</v>
      </c>
      <c r="B306" s="211">
        <v>67</v>
      </c>
      <c r="C306" s="211" t="s">
        <v>232</v>
      </c>
      <c r="D306" s="211">
        <v>210222978</v>
      </c>
      <c r="E306" s="218">
        <v>1060</v>
      </c>
      <c r="F306" s="211">
        <v>1242</v>
      </c>
      <c r="G306" s="211">
        <v>1004</v>
      </c>
      <c r="H306" s="218" t="s">
        <v>1954</v>
      </c>
      <c r="I306" s="211" t="s">
        <v>5676</v>
      </c>
      <c r="J306" s="212" t="s">
        <v>841</v>
      </c>
      <c r="K306" s="211" t="s">
        <v>356</v>
      </c>
      <c r="L306" s="211" t="s">
        <v>1998</v>
      </c>
    </row>
    <row r="307" spans="1:12" s="211" customFormat="1" x14ac:dyDescent="0.25">
      <c r="A307" s="211" t="s">
        <v>161</v>
      </c>
      <c r="B307" s="211">
        <v>67</v>
      </c>
      <c r="C307" s="211" t="s">
        <v>232</v>
      </c>
      <c r="D307" s="211">
        <v>210242830</v>
      </c>
      <c r="E307" s="218">
        <v>1080</v>
      </c>
      <c r="F307" s="211">
        <v>1274</v>
      </c>
      <c r="G307" s="211">
        <v>1004</v>
      </c>
      <c r="H307" s="218" t="s">
        <v>354</v>
      </c>
      <c r="I307" s="211" t="s">
        <v>1333</v>
      </c>
      <c r="J307" s="212" t="s">
        <v>841</v>
      </c>
      <c r="K307" s="211" t="s">
        <v>356</v>
      </c>
      <c r="L307" s="211" t="s">
        <v>1995</v>
      </c>
    </row>
    <row r="308" spans="1:12" s="211" customFormat="1" x14ac:dyDescent="0.25">
      <c r="A308" s="211" t="s">
        <v>161</v>
      </c>
      <c r="B308" s="211">
        <v>67</v>
      </c>
      <c r="C308" s="211" t="s">
        <v>232</v>
      </c>
      <c r="D308" s="211">
        <v>210243166</v>
      </c>
      <c r="E308" s="218">
        <v>1060</v>
      </c>
      <c r="F308" s="211">
        <v>1274</v>
      </c>
      <c r="G308" s="211">
        <v>1004</v>
      </c>
      <c r="H308" s="218" t="s">
        <v>1954</v>
      </c>
      <c r="I308" s="211" t="s">
        <v>4457</v>
      </c>
      <c r="J308" s="212" t="s">
        <v>841</v>
      </c>
      <c r="K308" s="211" t="s">
        <v>356</v>
      </c>
      <c r="L308" s="211" t="s">
        <v>1998</v>
      </c>
    </row>
    <row r="309" spans="1:12" s="211" customFormat="1" x14ac:dyDescent="0.25">
      <c r="A309" s="211" t="s">
        <v>161</v>
      </c>
      <c r="B309" s="211">
        <v>67</v>
      </c>
      <c r="C309" s="211" t="s">
        <v>232</v>
      </c>
      <c r="D309" s="211">
        <v>210259775</v>
      </c>
      <c r="E309" s="218">
        <v>1060</v>
      </c>
      <c r="F309" s="211">
        <v>1242</v>
      </c>
      <c r="G309" s="211">
        <v>1004</v>
      </c>
      <c r="H309" s="218" t="s">
        <v>1954</v>
      </c>
      <c r="I309" s="211" t="s">
        <v>4597</v>
      </c>
      <c r="J309" s="212" t="s">
        <v>841</v>
      </c>
      <c r="K309" s="211" t="s">
        <v>356</v>
      </c>
      <c r="L309" s="211" t="s">
        <v>1998</v>
      </c>
    </row>
    <row r="310" spans="1:12" s="211" customFormat="1" x14ac:dyDescent="0.25">
      <c r="A310" s="211" t="s">
        <v>161</v>
      </c>
      <c r="B310" s="211">
        <v>67</v>
      </c>
      <c r="C310" s="211" t="s">
        <v>232</v>
      </c>
      <c r="D310" s="211">
        <v>210290627</v>
      </c>
      <c r="E310" s="218">
        <v>1060</v>
      </c>
      <c r="F310" s="211">
        <v>1242</v>
      </c>
      <c r="G310" s="211">
        <v>1004</v>
      </c>
      <c r="H310" s="218" t="s">
        <v>1954</v>
      </c>
      <c r="I310" s="211" t="s">
        <v>6620</v>
      </c>
      <c r="J310" s="212" t="s">
        <v>841</v>
      </c>
      <c r="K310" s="211" t="s">
        <v>356</v>
      </c>
      <c r="L310" s="211" t="s">
        <v>1998</v>
      </c>
    </row>
    <row r="311" spans="1:12" s="211" customFormat="1" x14ac:dyDescent="0.25">
      <c r="A311" s="211" t="s">
        <v>161</v>
      </c>
      <c r="B311" s="211">
        <v>67</v>
      </c>
      <c r="C311" s="211" t="s">
        <v>232</v>
      </c>
      <c r="D311" s="211">
        <v>210295711</v>
      </c>
      <c r="E311" s="218">
        <v>1020</v>
      </c>
      <c r="F311" s="211">
        <v>1122</v>
      </c>
      <c r="G311" s="211">
        <v>1004</v>
      </c>
      <c r="H311" s="218" t="s">
        <v>1954</v>
      </c>
      <c r="I311" s="211" t="s">
        <v>2095</v>
      </c>
      <c r="J311" s="212" t="s">
        <v>841</v>
      </c>
      <c r="K311" s="211" t="s">
        <v>356</v>
      </c>
      <c r="L311" s="211" t="s">
        <v>2000</v>
      </c>
    </row>
    <row r="312" spans="1:12" s="211" customFormat="1" x14ac:dyDescent="0.25">
      <c r="A312" s="211" t="s">
        <v>161</v>
      </c>
      <c r="B312" s="211">
        <v>67</v>
      </c>
      <c r="C312" s="211" t="s">
        <v>232</v>
      </c>
      <c r="D312" s="211">
        <v>210298208</v>
      </c>
      <c r="E312" s="218">
        <v>1020</v>
      </c>
      <c r="F312" s="211">
        <v>1110</v>
      </c>
      <c r="G312" s="211">
        <v>1004</v>
      </c>
      <c r="H312" s="218" t="s">
        <v>1954</v>
      </c>
      <c r="I312" s="211" t="s">
        <v>5501</v>
      </c>
      <c r="J312" s="212" t="s">
        <v>841</v>
      </c>
      <c r="K312" s="211" t="s">
        <v>356</v>
      </c>
      <c r="L312" s="211" t="s">
        <v>5531</v>
      </c>
    </row>
    <row r="313" spans="1:12" s="211" customFormat="1" x14ac:dyDescent="0.25">
      <c r="A313" s="211" t="s">
        <v>161</v>
      </c>
      <c r="B313" s="211">
        <v>67</v>
      </c>
      <c r="C313" s="211" t="s">
        <v>232</v>
      </c>
      <c r="D313" s="211">
        <v>210298209</v>
      </c>
      <c r="E313" s="218">
        <v>1020</v>
      </c>
      <c r="F313" s="211">
        <v>1110</v>
      </c>
      <c r="G313" s="211">
        <v>1004</v>
      </c>
      <c r="H313" s="218" t="s">
        <v>1954</v>
      </c>
      <c r="I313" s="211" t="s">
        <v>5501</v>
      </c>
      <c r="J313" s="212" t="s">
        <v>841</v>
      </c>
      <c r="K313" s="211" t="s">
        <v>356</v>
      </c>
      <c r="L313" s="211" t="s">
        <v>5532</v>
      </c>
    </row>
    <row r="314" spans="1:12" s="211" customFormat="1" x14ac:dyDescent="0.25">
      <c r="A314" s="211" t="s">
        <v>161</v>
      </c>
      <c r="B314" s="211">
        <v>68</v>
      </c>
      <c r="C314" s="211" t="s">
        <v>233</v>
      </c>
      <c r="D314" s="211">
        <v>192033903</v>
      </c>
      <c r="E314" s="218">
        <v>1060</v>
      </c>
      <c r="F314" s="211">
        <v>1242</v>
      </c>
      <c r="G314" s="211">
        <v>1003</v>
      </c>
      <c r="H314" s="218" t="s">
        <v>1954</v>
      </c>
      <c r="I314" s="211" t="s">
        <v>5502</v>
      </c>
      <c r="J314" s="212" t="s">
        <v>841</v>
      </c>
      <c r="K314" s="211" t="s">
        <v>356</v>
      </c>
      <c r="L314" s="211" t="s">
        <v>1998</v>
      </c>
    </row>
    <row r="315" spans="1:12" s="211" customFormat="1" x14ac:dyDescent="0.25">
      <c r="A315" s="211" t="s">
        <v>161</v>
      </c>
      <c r="B315" s="211">
        <v>69</v>
      </c>
      <c r="C315" s="211" t="s">
        <v>234</v>
      </c>
      <c r="D315" s="211">
        <v>192043357</v>
      </c>
      <c r="E315" s="218">
        <v>1080</v>
      </c>
      <c r="F315" s="211">
        <v>1242</v>
      </c>
      <c r="G315" s="211">
        <v>1004</v>
      </c>
      <c r="H315" s="218" t="s">
        <v>354</v>
      </c>
      <c r="I315" s="211" t="s">
        <v>5927</v>
      </c>
      <c r="J315" s="212" t="s">
        <v>841</v>
      </c>
      <c r="K315" s="211" t="s">
        <v>356</v>
      </c>
      <c r="L315" s="211" t="s">
        <v>1995</v>
      </c>
    </row>
    <row r="316" spans="1:12" s="211" customFormat="1" x14ac:dyDescent="0.25">
      <c r="A316" s="211" t="s">
        <v>161</v>
      </c>
      <c r="B316" s="211">
        <v>69</v>
      </c>
      <c r="C316" s="211" t="s">
        <v>234</v>
      </c>
      <c r="D316" s="211">
        <v>192050163</v>
      </c>
      <c r="E316" s="218">
        <v>1080</v>
      </c>
      <c r="F316" s="211">
        <v>1274</v>
      </c>
      <c r="G316" s="211">
        <v>1004</v>
      </c>
      <c r="H316" s="218" t="s">
        <v>354</v>
      </c>
      <c r="I316" s="211" t="s">
        <v>6621</v>
      </c>
      <c r="J316" s="212" t="s">
        <v>841</v>
      </c>
      <c r="K316" s="211" t="s">
        <v>356</v>
      </c>
      <c r="L316" s="211" t="s">
        <v>1995</v>
      </c>
    </row>
    <row r="317" spans="1:12" s="211" customFormat="1" x14ac:dyDescent="0.25">
      <c r="A317" s="211" t="s">
        <v>161</v>
      </c>
      <c r="B317" s="211">
        <v>69</v>
      </c>
      <c r="C317" s="211" t="s">
        <v>234</v>
      </c>
      <c r="D317" s="211">
        <v>210220703</v>
      </c>
      <c r="E317" s="218">
        <v>1020</v>
      </c>
      <c r="F317" s="211">
        <v>1122</v>
      </c>
      <c r="G317" s="211">
        <v>1004</v>
      </c>
      <c r="H317" s="218" t="s">
        <v>1954</v>
      </c>
      <c r="I317" s="211" t="s">
        <v>1987</v>
      </c>
      <c r="J317" s="212" t="s">
        <v>841</v>
      </c>
      <c r="K317" s="211" t="s">
        <v>356</v>
      </c>
      <c r="L317" s="211" t="s">
        <v>2000</v>
      </c>
    </row>
    <row r="318" spans="1:12" s="211" customFormat="1" x14ac:dyDescent="0.25">
      <c r="A318" s="211" t="s">
        <v>161</v>
      </c>
      <c r="B318" s="211">
        <v>69</v>
      </c>
      <c r="C318" s="211" t="s">
        <v>234</v>
      </c>
      <c r="D318" s="211">
        <v>210293579</v>
      </c>
      <c r="E318" s="218">
        <v>1020</v>
      </c>
      <c r="F318" s="211">
        <v>1122</v>
      </c>
      <c r="G318" s="211">
        <v>1003</v>
      </c>
      <c r="H318" s="218" t="s">
        <v>1954</v>
      </c>
      <c r="I318" s="211" t="s">
        <v>6901</v>
      </c>
      <c r="J318" s="212" t="s">
        <v>841</v>
      </c>
      <c r="K318" s="211" t="s">
        <v>356</v>
      </c>
      <c r="L318" s="211" t="s">
        <v>6732</v>
      </c>
    </row>
    <row r="319" spans="1:12" s="211" customFormat="1" x14ac:dyDescent="0.25">
      <c r="A319" s="211" t="s">
        <v>161</v>
      </c>
      <c r="B319" s="211">
        <v>71</v>
      </c>
      <c r="C319" s="211" t="s">
        <v>236</v>
      </c>
      <c r="D319" s="211">
        <v>192008237</v>
      </c>
      <c r="E319" s="218">
        <v>1060</v>
      </c>
      <c r="F319" s="211">
        <v>1271</v>
      </c>
      <c r="G319" s="211">
        <v>1003</v>
      </c>
      <c r="H319" s="218" t="s">
        <v>1954</v>
      </c>
      <c r="I319" s="211" t="s">
        <v>4211</v>
      </c>
      <c r="J319" s="212" t="s">
        <v>841</v>
      </c>
      <c r="K319" s="211" t="s">
        <v>356</v>
      </c>
      <c r="L319" s="211" t="s">
        <v>1998</v>
      </c>
    </row>
    <row r="320" spans="1:12" s="211" customFormat="1" x14ac:dyDescent="0.25">
      <c r="A320" s="211" t="s">
        <v>161</v>
      </c>
      <c r="B320" s="211">
        <v>71</v>
      </c>
      <c r="C320" s="211" t="s">
        <v>236</v>
      </c>
      <c r="D320" s="211">
        <v>200299079</v>
      </c>
      <c r="E320" s="218">
        <v>1020</v>
      </c>
      <c r="F320" s="211">
        <v>1110</v>
      </c>
      <c r="G320" s="211">
        <v>1004</v>
      </c>
      <c r="H320" s="218" t="s">
        <v>1954</v>
      </c>
      <c r="I320" s="211" t="s">
        <v>1334</v>
      </c>
      <c r="J320" s="212" t="s">
        <v>841</v>
      </c>
      <c r="K320" s="211" t="s">
        <v>356</v>
      </c>
      <c r="L320" s="211" t="s">
        <v>2000</v>
      </c>
    </row>
    <row r="321" spans="1:12" s="211" customFormat="1" x14ac:dyDescent="0.25">
      <c r="A321" s="211" t="s">
        <v>161</v>
      </c>
      <c r="B321" s="211">
        <v>71</v>
      </c>
      <c r="C321" s="211" t="s">
        <v>236</v>
      </c>
      <c r="D321" s="211">
        <v>201021291</v>
      </c>
      <c r="E321" s="218">
        <v>1020</v>
      </c>
      <c r="F321" s="211">
        <v>1110</v>
      </c>
      <c r="G321" s="211">
        <v>1004</v>
      </c>
      <c r="H321" s="218" t="s">
        <v>1954</v>
      </c>
      <c r="I321" s="211" t="s">
        <v>1335</v>
      </c>
      <c r="J321" s="212" t="s">
        <v>841</v>
      </c>
      <c r="K321" s="211" t="s">
        <v>356</v>
      </c>
      <c r="L321" s="211" t="s">
        <v>2000</v>
      </c>
    </row>
    <row r="322" spans="1:12" s="211" customFormat="1" x14ac:dyDescent="0.25">
      <c r="A322" s="211" t="s">
        <v>161</v>
      </c>
      <c r="B322" s="211">
        <v>71</v>
      </c>
      <c r="C322" s="211" t="s">
        <v>236</v>
      </c>
      <c r="D322" s="211">
        <v>210218815</v>
      </c>
      <c r="E322" s="218">
        <v>1020</v>
      </c>
      <c r="F322" s="211">
        <v>1122</v>
      </c>
      <c r="G322" s="211">
        <v>1004</v>
      </c>
      <c r="H322" s="218" t="s">
        <v>1954</v>
      </c>
      <c r="I322" s="211" t="s">
        <v>5928</v>
      </c>
      <c r="J322" s="212" t="s">
        <v>841</v>
      </c>
      <c r="K322" s="211" t="s">
        <v>356</v>
      </c>
      <c r="L322" s="211" t="s">
        <v>5972</v>
      </c>
    </row>
    <row r="323" spans="1:12" s="211" customFormat="1" x14ac:dyDescent="0.25">
      <c r="A323" s="211" t="s">
        <v>161</v>
      </c>
      <c r="B323" s="211">
        <v>71</v>
      </c>
      <c r="C323" s="211" t="s">
        <v>236</v>
      </c>
      <c r="D323" s="211">
        <v>210218816</v>
      </c>
      <c r="E323" s="218">
        <v>1020</v>
      </c>
      <c r="F323" s="211">
        <v>1122</v>
      </c>
      <c r="G323" s="211">
        <v>1004</v>
      </c>
      <c r="H323" s="218" t="s">
        <v>1954</v>
      </c>
      <c r="I323" s="211" t="s">
        <v>5928</v>
      </c>
      <c r="J323" s="212" t="s">
        <v>841</v>
      </c>
      <c r="K323" s="211" t="s">
        <v>356</v>
      </c>
      <c r="L323" s="211" t="s">
        <v>5973</v>
      </c>
    </row>
    <row r="324" spans="1:12" s="211" customFormat="1" x14ac:dyDescent="0.25">
      <c r="A324" s="211" t="s">
        <v>161</v>
      </c>
      <c r="B324" s="211">
        <v>72</v>
      </c>
      <c r="C324" s="211" t="s">
        <v>237</v>
      </c>
      <c r="D324" s="211">
        <v>28495</v>
      </c>
      <c r="E324" s="218">
        <v>1030</v>
      </c>
      <c r="F324" s="211">
        <v>1122</v>
      </c>
      <c r="G324" s="211">
        <v>1004</v>
      </c>
      <c r="H324" s="218" t="s">
        <v>1954</v>
      </c>
      <c r="I324" s="211" t="s">
        <v>5627</v>
      </c>
      <c r="J324" s="212" t="s">
        <v>841</v>
      </c>
      <c r="K324" s="211" t="s">
        <v>356</v>
      </c>
      <c r="L324" s="211" t="s">
        <v>5634</v>
      </c>
    </row>
    <row r="325" spans="1:12" s="211" customFormat="1" x14ac:dyDescent="0.25">
      <c r="A325" s="211" t="s">
        <v>161</v>
      </c>
      <c r="B325" s="211">
        <v>72</v>
      </c>
      <c r="C325" s="211" t="s">
        <v>237</v>
      </c>
      <c r="D325" s="211">
        <v>191955348</v>
      </c>
      <c r="E325" s="218">
        <v>1020</v>
      </c>
      <c r="F325" s="211">
        <v>1110</v>
      </c>
      <c r="G325" s="211">
        <v>1004</v>
      </c>
      <c r="H325" s="218" t="s">
        <v>1954</v>
      </c>
      <c r="I325" s="211" t="s">
        <v>4224</v>
      </c>
      <c r="J325" s="212" t="s">
        <v>841</v>
      </c>
      <c r="K325" s="211" t="s">
        <v>356</v>
      </c>
      <c r="L325" s="211" t="s">
        <v>4424</v>
      </c>
    </row>
    <row r="326" spans="1:12" s="211" customFormat="1" x14ac:dyDescent="0.25">
      <c r="A326" s="211" t="s">
        <v>161</v>
      </c>
      <c r="B326" s="211">
        <v>72</v>
      </c>
      <c r="C326" s="211" t="s">
        <v>237</v>
      </c>
      <c r="D326" s="211">
        <v>191958126</v>
      </c>
      <c r="E326" s="218">
        <v>1020</v>
      </c>
      <c r="F326" s="211">
        <v>1122</v>
      </c>
      <c r="G326" s="211">
        <v>1004</v>
      </c>
      <c r="H326" s="218" t="s">
        <v>1954</v>
      </c>
      <c r="I326" s="211" t="s">
        <v>4979</v>
      </c>
      <c r="J326" s="212" t="s">
        <v>841</v>
      </c>
      <c r="K326" s="211" t="s">
        <v>356</v>
      </c>
      <c r="L326" s="211" t="s">
        <v>4737</v>
      </c>
    </row>
    <row r="327" spans="1:12" s="211" customFormat="1" x14ac:dyDescent="0.25">
      <c r="A327" s="211" t="s">
        <v>161</v>
      </c>
      <c r="B327" s="211">
        <v>72</v>
      </c>
      <c r="C327" s="211" t="s">
        <v>237</v>
      </c>
      <c r="D327" s="211">
        <v>191958128</v>
      </c>
      <c r="E327" s="218">
        <v>1020</v>
      </c>
      <c r="F327" s="211">
        <v>1122</v>
      </c>
      <c r="G327" s="211">
        <v>1004</v>
      </c>
      <c r="H327" s="218" t="s">
        <v>1954</v>
      </c>
      <c r="I327" s="211" t="s">
        <v>4979</v>
      </c>
      <c r="J327" s="212" t="s">
        <v>841</v>
      </c>
      <c r="K327" s="211" t="s">
        <v>356</v>
      </c>
      <c r="L327" s="211" t="s">
        <v>4737</v>
      </c>
    </row>
    <row r="328" spans="1:12" s="211" customFormat="1" x14ac:dyDescent="0.25">
      <c r="A328" s="211" t="s">
        <v>161</v>
      </c>
      <c r="B328" s="211">
        <v>72</v>
      </c>
      <c r="C328" s="211" t="s">
        <v>237</v>
      </c>
      <c r="D328" s="211">
        <v>191958129</v>
      </c>
      <c r="E328" s="218">
        <v>1020</v>
      </c>
      <c r="F328" s="211">
        <v>1122</v>
      </c>
      <c r="G328" s="211">
        <v>1004</v>
      </c>
      <c r="H328" s="218" t="s">
        <v>1954</v>
      </c>
      <c r="I328" s="211" t="s">
        <v>4979</v>
      </c>
      <c r="J328" s="212" t="s">
        <v>841</v>
      </c>
      <c r="K328" s="211" t="s">
        <v>356</v>
      </c>
      <c r="L328" s="211" t="s">
        <v>4737</v>
      </c>
    </row>
    <row r="329" spans="1:12" s="211" customFormat="1" x14ac:dyDescent="0.25">
      <c r="A329" s="211" t="s">
        <v>161</v>
      </c>
      <c r="B329" s="211">
        <v>72</v>
      </c>
      <c r="C329" s="211" t="s">
        <v>237</v>
      </c>
      <c r="D329" s="211">
        <v>191958131</v>
      </c>
      <c r="E329" s="218">
        <v>1020</v>
      </c>
      <c r="F329" s="211">
        <v>1122</v>
      </c>
      <c r="G329" s="211">
        <v>1004</v>
      </c>
      <c r="H329" s="218" t="s">
        <v>1954</v>
      </c>
      <c r="I329" s="211" t="s">
        <v>4979</v>
      </c>
      <c r="J329" s="212" t="s">
        <v>841</v>
      </c>
      <c r="K329" s="211" t="s">
        <v>356</v>
      </c>
      <c r="L329" s="211" t="s">
        <v>4737</v>
      </c>
    </row>
    <row r="330" spans="1:12" s="211" customFormat="1" x14ac:dyDescent="0.25">
      <c r="A330" s="211" t="s">
        <v>161</v>
      </c>
      <c r="B330" s="211">
        <v>72</v>
      </c>
      <c r="C330" s="211" t="s">
        <v>237</v>
      </c>
      <c r="D330" s="211">
        <v>191958132</v>
      </c>
      <c r="E330" s="218">
        <v>1020</v>
      </c>
      <c r="F330" s="211">
        <v>1122</v>
      </c>
      <c r="G330" s="211">
        <v>1004</v>
      </c>
      <c r="H330" s="218" t="s">
        <v>1954</v>
      </c>
      <c r="I330" s="211" t="s">
        <v>4979</v>
      </c>
      <c r="J330" s="212" t="s">
        <v>841</v>
      </c>
      <c r="K330" s="211" t="s">
        <v>356</v>
      </c>
      <c r="L330" s="211" t="s">
        <v>4737</v>
      </c>
    </row>
    <row r="331" spans="1:12" s="211" customFormat="1" x14ac:dyDescent="0.25">
      <c r="A331" s="211" t="s">
        <v>161</v>
      </c>
      <c r="B331" s="211">
        <v>72</v>
      </c>
      <c r="C331" s="211" t="s">
        <v>237</v>
      </c>
      <c r="D331" s="211">
        <v>191958133</v>
      </c>
      <c r="E331" s="218">
        <v>1020</v>
      </c>
      <c r="F331" s="211">
        <v>1122</v>
      </c>
      <c r="G331" s="211">
        <v>1004</v>
      </c>
      <c r="H331" s="218" t="s">
        <v>1954</v>
      </c>
      <c r="I331" s="211" t="s">
        <v>4979</v>
      </c>
      <c r="J331" s="212" t="s">
        <v>841</v>
      </c>
      <c r="K331" s="211" t="s">
        <v>356</v>
      </c>
      <c r="L331" s="211" t="s">
        <v>4737</v>
      </c>
    </row>
    <row r="332" spans="1:12" s="211" customFormat="1" x14ac:dyDescent="0.25">
      <c r="A332" s="211" t="s">
        <v>161</v>
      </c>
      <c r="B332" s="211">
        <v>72</v>
      </c>
      <c r="C332" s="211" t="s">
        <v>237</v>
      </c>
      <c r="D332" s="211">
        <v>191958134</v>
      </c>
      <c r="E332" s="218">
        <v>1020</v>
      </c>
      <c r="F332" s="211">
        <v>1122</v>
      </c>
      <c r="G332" s="211">
        <v>1004</v>
      </c>
      <c r="H332" s="218" t="s">
        <v>1954</v>
      </c>
      <c r="I332" s="211" t="s">
        <v>4979</v>
      </c>
      <c r="J332" s="212" t="s">
        <v>841</v>
      </c>
      <c r="K332" s="211" t="s">
        <v>356</v>
      </c>
      <c r="L332" s="211" t="s">
        <v>4737</v>
      </c>
    </row>
    <row r="333" spans="1:12" s="211" customFormat="1" x14ac:dyDescent="0.25">
      <c r="A333" s="211" t="s">
        <v>161</v>
      </c>
      <c r="B333" s="211">
        <v>72</v>
      </c>
      <c r="C333" s="211" t="s">
        <v>237</v>
      </c>
      <c r="D333" s="211">
        <v>191958137</v>
      </c>
      <c r="E333" s="218">
        <v>1060</v>
      </c>
      <c r="F333" s="211">
        <v>1242</v>
      </c>
      <c r="G333" s="211">
        <v>1004</v>
      </c>
      <c r="H333" s="218" t="s">
        <v>1954</v>
      </c>
      <c r="I333" s="211" t="s">
        <v>4979</v>
      </c>
      <c r="J333" s="212" t="s">
        <v>841</v>
      </c>
      <c r="K333" s="211" t="s">
        <v>356</v>
      </c>
      <c r="L333" s="211" t="s">
        <v>4738</v>
      </c>
    </row>
    <row r="334" spans="1:12" s="211" customFormat="1" x14ac:dyDescent="0.25">
      <c r="A334" s="211" t="s">
        <v>161</v>
      </c>
      <c r="B334" s="211">
        <v>72</v>
      </c>
      <c r="C334" s="211" t="s">
        <v>237</v>
      </c>
      <c r="D334" s="211">
        <v>192007411</v>
      </c>
      <c r="E334" s="218">
        <v>1020</v>
      </c>
      <c r="F334" s="211">
        <v>1110</v>
      </c>
      <c r="G334" s="211">
        <v>1004</v>
      </c>
      <c r="H334" s="218" t="s">
        <v>1954</v>
      </c>
      <c r="I334" s="211" t="s">
        <v>4224</v>
      </c>
      <c r="J334" s="212" t="s">
        <v>841</v>
      </c>
      <c r="K334" s="211" t="s">
        <v>356</v>
      </c>
      <c r="L334" s="211" t="s">
        <v>5467</v>
      </c>
    </row>
    <row r="335" spans="1:12" s="211" customFormat="1" x14ac:dyDescent="0.25">
      <c r="A335" s="211" t="s">
        <v>161</v>
      </c>
      <c r="B335" s="211">
        <v>72</v>
      </c>
      <c r="C335" s="211" t="s">
        <v>237</v>
      </c>
      <c r="D335" s="211">
        <v>192014242</v>
      </c>
      <c r="E335" s="218">
        <v>1060</v>
      </c>
      <c r="G335" s="211">
        <v>1004</v>
      </c>
      <c r="H335" s="218" t="s">
        <v>1954</v>
      </c>
      <c r="I335" s="211" t="s">
        <v>4412</v>
      </c>
      <c r="J335" s="212" t="s">
        <v>841</v>
      </c>
      <c r="K335" s="211" t="s">
        <v>356</v>
      </c>
      <c r="L335" s="211" t="s">
        <v>1998</v>
      </c>
    </row>
    <row r="336" spans="1:12" s="211" customFormat="1" x14ac:dyDescent="0.25">
      <c r="A336" s="211" t="s">
        <v>161</v>
      </c>
      <c r="B336" s="211">
        <v>72</v>
      </c>
      <c r="C336" s="211" t="s">
        <v>237</v>
      </c>
      <c r="D336" s="211">
        <v>210209221</v>
      </c>
      <c r="E336" s="218">
        <v>1060</v>
      </c>
      <c r="F336" s="211">
        <v>1274</v>
      </c>
      <c r="G336" s="211">
        <v>1004</v>
      </c>
      <c r="H336" s="218" t="s">
        <v>1954</v>
      </c>
      <c r="I336" s="211" t="s">
        <v>1336</v>
      </c>
      <c r="J336" s="212" t="s">
        <v>841</v>
      </c>
      <c r="K336" s="211" t="s">
        <v>356</v>
      </c>
      <c r="L336" s="211" t="s">
        <v>1998</v>
      </c>
    </row>
    <row r="337" spans="1:12" s="211" customFormat="1" x14ac:dyDescent="0.25">
      <c r="A337" s="211" t="s">
        <v>161</v>
      </c>
      <c r="B337" s="211">
        <v>72</v>
      </c>
      <c r="C337" s="211" t="s">
        <v>237</v>
      </c>
      <c r="D337" s="211">
        <v>210209265</v>
      </c>
      <c r="E337" s="218">
        <v>1060</v>
      </c>
      <c r="F337" s="211">
        <v>1242</v>
      </c>
      <c r="G337" s="211">
        <v>1004</v>
      </c>
      <c r="H337" s="218" t="s">
        <v>1954</v>
      </c>
      <c r="I337" s="211" t="s">
        <v>4639</v>
      </c>
      <c r="J337" s="212" t="s">
        <v>841</v>
      </c>
      <c r="K337" s="211" t="s">
        <v>356</v>
      </c>
      <c r="L337" s="211" t="s">
        <v>1998</v>
      </c>
    </row>
    <row r="338" spans="1:12" s="211" customFormat="1" x14ac:dyDescent="0.25">
      <c r="A338" s="211" t="s">
        <v>161</v>
      </c>
      <c r="B338" s="211">
        <v>72</v>
      </c>
      <c r="C338" s="211" t="s">
        <v>237</v>
      </c>
      <c r="D338" s="211">
        <v>210221772</v>
      </c>
      <c r="E338" s="218">
        <v>1020</v>
      </c>
      <c r="F338" s="211">
        <v>1110</v>
      </c>
      <c r="G338" s="211">
        <v>1004</v>
      </c>
      <c r="H338" s="218" t="s">
        <v>1954</v>
      </c>
      <c r="I338" s="211" t="s">
        <v>1337</v>
      </c>
      <c r="J338" s="212" t="s">
        <v>841</v>
      </c>
      <c r="K338" s="211" t="s">
        <v>356</v>
      </c>
      <c r="L338" s="211" t="s">
        <v>2000</v>
      </c>
    </row>
    <row r="339" spans="1:12" s="211" customFormat="1" x14ac:dyDescent="0.25">
      <c r="A339" s="211" t="s">
        <v>161</v>
      </c>
      <c r="B339" s="211">
        <v>72</v>
      </c>
      <c r="C339" s="211" t="s">
        <v>237</v>
      </c>
      <c r="D339" s="211">
        <v>210266600</v>
      </c>
      <c r="E339" s="218">
        <v>1060</v>
      </c>
      <c r="F339" s="211">
        <v>1242</v>
      </c>
      <c r="G339" s="211">
        <v>1004</v>
      </c>
      <c r="H339" s="218" t="s">
        <v>1954</v>
      </c>
      <c r="I339" s="211" t="s">
        <v>4359</v>
      </c>
      <c r="J339" s="212" t="s">
        <v>841</v>
      </c>
      <c r="K339" s="211" t="s">
        <v>356</v>
      </c>
      <c r="L339" s="211" t="s">
        <v>1998</v>
      </c>
    </row>
    <row r="340" spans="1:12" s="211" customFormat="1" x14ac:dyDescent="0.25">
      <c r="A340" s="211" t="s">
        <v>161</v>
      </c>
      <c r="B340" s="211">
        <v>72</v>
      </c>
      <c r="C340" s="211" t="s">
        <v>237</v>
      </c>
      <c r="D340" s="211">
        <v>210294081</v>
      </c>
      <c r="E340" s="218">
        <v>1060</v>
      </c>
      <c r="F340" s="211">
        <v>1274</v>
      </c>
      <c r="G340" s="211">
        <v>1004</v>
      </c>
      <c r="H340" s="218" t="s">
        <v>1954</v>
      </c>
      <c r="I340" s="211" t="s">
        <v>3846</v>
      </c>
      <c r="J340" s="212" t="s">
        <v>841</v>
      </c>
      <c r="K340" s="211" t="s">
        <v>356</v>
      </c>
      <c r="L340" s="211" t="s">
        <v>1998</v>
      </c>
    </row>
    <row r="341" spans="1:12" s="211" customFormat="1" x14ac:dyDescent="0.25">
      <c r="A341" s="211" t="s">
        <v>161</v>
      </c>
      <c r="B341" s="211">
        <v>72</v>
      </c>
      <c r="C341" s="211" t="s">
        <v>237</v>
      </c>
      <c r="D341" s="211">
        <v>210295965</v>
      </c>
      <c r="E341" s="218">
        <v>1060</v>
      </c>
      <c r="F341" s="211">
        <v>1242</v>
      </c>
      <c r="G341" s="211">
        <v>1004</v>
      </c>
      <c r="H341" s="218" t="s">
        <v>1954</v>
      </c>
      <c r="I341" s="211" t="s">
        <v>6777</v>
      </c>
      <c r="J341" s="212" t="s">
        <v>841</v>
      </c>
      <c r="K341" s="211" t="s">
        <v>356</v>
      </c>
      <c r="L341" s="211" t="s">
        <v>1998</v>
      </c>
    </row>
    <row r="342" spans="1:12" s="211" customFormat="1" x14ac:dyDescent="0.25">
      <c r="A342" s="211" t="s">
        <v>161</v>
      </c>
      <c r="B342" s="211">
        <v>72</v>
      </c>
      <c r="C342" s="211" t="s">
        <v>237</v>
      </c>
      <c r="D342" s="211">
        <v>210298181</v>
      </c>
      <c r="E342" s="218">
        <v>1020</v>
      </c>
      <c r="F342" s="211">
        <v>1121</v>
      </c>
      <c r="G342" s="211">
        <v>1004</v>
      </c>
      <c r="H342" s="218" t="s">
        <v>1954</v>
      </c>
      <c r="I342" s="211" t="s">
        <v>4640</v>
      </c>
      <c r="J342" s="212" t="s">
        <v>841</v>
      </c>
      <c r="K342" s="211" t="s">
        <v>356</v>
      </c>
      <c r="L342" s="211" t="s">
        <v>2000</v>
      </c>
    </row>
    <row r="343" spans="1:12" s="211" customFormat="1" x14ac:dyDescent="0.25">
      <c r="A343" s="211" t="s">
        <v>161</v>
      </c>
      <c r="B343" s="211">
        <v>84</v>
      </c>
      <c r="C343" s="211" t="s">
        <v>241</v>
      </c>
      <c r="D343" s="211">
        <v>191930155</v>
      </c>
      <c r="E343" s="218">
        <v>1080</v>
      </c>
      <c r="F343" s="211">
        <v>1242</v>
      </c>
      <c r="G343" s="211">
        <v>1004</v>
      </c>
      <c r="H343" s="218" t="s">
        <v>354</v>
      </c>
      <c r="I343" s="211" t="s">
        <v>1338</v>
      </c>
      <c r="J343" s="212" t="s">
        <v>841</v>
      </c>
      <c r="K343" s="211" t="s">
        <v>356</v>
      </c>
      <c r="L343" s="211" t="s">
        <v>2006</v>
      </c>
    </row>
    <row r="344" spans="1:12" s="211" customFormat="1" x14ac:dyDescent="0.25">
      <c r="A344" s="211" t="s">
        <v>161</v>
      </c>
      <c r="B344" s="211">
        <v>84</v>
      </c>
      <c r="C344" s="211" t="s">
        <v>241</v>
      </c>
      <c r="D344" s="211">
        <v>210262984</v>
      </c>
      <c r="E344" s="218">
        <v>1080</v>
      </c>
      <c r="F344" s="211">
        <v>1274</v>
      </c>
      <c r="G344" s="211">
        <v>1004</v>
      </c>
      <c r="H344" s="218" t="s">
        <v>354</v>
      </c>
      <c r="I344" s="211" t="s">
        <v>1339</v>
      </c>
      <c r="J344" s="212" t="s">
        <v>841</v>
      </c>
      <c r="K344" s="211" t="s">
        <v>356</v>
      </c>
      <c r="L344" s="211" t="s">
        <v>1995</v>
      </c>
    </row>
    <row r="345" spans="1:12" s="211" customFormat="1" x14ac:dyDescent="0.25">
      <c r="A345" s="211" t="s">
        <v>161</v>
      </c>
      <c r="B345" s="211">
        <v>84</v>
      </c>
      <c r="C345" s="211" t="s">
        <v>241</v>
      </c>
      <c r="D345" s="211">
        <v>210262988</v>
      </c>
      <c r="E345" s="218">
        <v>1080</v>
      </c>
      <c r="F345" s="211">
        <v>1274</v>
      </c>
      <c r="G345" s="211">
        <v>1004</v>
      </c>
      <c r="H345" s="218" t="s">
        <v>354</v>
      </c>
      <c r="I345" s="211" t="s">
        <v>1340</v>
      </c>
      <c r="J345" s="212" t="s">
        <v>841</v>
      </c>
      <c r="K345" s="211" t="s">
        <v>356</v>
      </c>
      <c r="L345" s="211" t="s">
        <v>1995</v>
      </c>
    </row>
    <row r="346" spans="1:12" s="211" customFormat="1" x14ac:dyDescent="0.25">
      <c r="A346" s="211" t="s">
        <v>161</v>
      </c>
      <c r="B346" s="211">
        <v>84</v>
      </c>
      <c r="C346" s="211" t="s">
        <v>241</v>
      </c>
      <c r="D346" s="211">
        <v>210262992</v>
      </c>
      <c r="E346" s="218">
        <v>1080</v>
      </c>
      <c r="F346" s="211">
        <v>1274</v>
      </c>
      <c r="G346" s="211">
        <v>1004</v>
      </c>
      <c r="H346" s="218" t="s">
        <v>354</v>
      </c>
      <c r="I346" s="211" t="s">
        <v>1341</v>
      </c>
      <c r="J346" s="212" t="s">
        <v>841</v>
      </c>
      <c r="K346" s="211" t="s">
        <v>356</v>
      </c>
      <c r="L346" s="211" t="s">
        <v>1995</v>
      </c>
    </row>
    <row r="347" spans="1:12" s="211" customFormat="1" x14ac:dyDescent="0.25">
      <c r="A347" s="211" t="s">
        <v>161</v>
      </c>
      <c r="B347" s="211">
        <v>84</v>
      </c>
      <c r="C347" s="211" t="s">
        <v>241</v>
      </c>
      <c r="D347" s="211">
        <v>210262994</v>
      </c>
      <c r="E347" s="218">
        <v>1080</v>
      </c>
      <c r="F347" s="211">
        <v>1274</v>
      </c>
      <c r="G347" s="211">
        <v>1004</v>
      </c>
      <c r="H347" s="218" t="s">
        <v>354</v>
      </c>
      <c r="I347" s="211" t="s">
        <v>1342</v>
      </c>
      <c r="J347" s="212" t="s">
        <v>841</v>
      </c>
      <c r="K347" s="211" t="s">
        <v>356</v>
      </c>
      <c r="L347" s="211" t="s">
        <v>1995</v>
      </c>
    </row>
    <row r="348" spans="1:12" s="211" customFormat="1" x14ac:dyDescent="0.25">
      <c r="A348" s="211" t="s">
        <v>161</v>
      </c>
      <c r="B348" s="211">
        <v>84</v>
      </c>
      <c r="C348" s="211" t="s">
        <v>241</v>
      </c>
      <c r="D348" s="211">
        <v>210262995</v>
      </c>
      <c r="E348" s="218">
        <v>1080</v>
      </c>
      <c r="F348" s="211">
        <v>1274</v>
      </c>
      <c r="G348" s="211">
        <v>1004</v>
      </c>
      <c r="H348" s="218" t="s">
        <v>354</v>
      </c>
      <c r="I348" s="211" t="s">
        <v>1343</v>
      </c>
      <c r="J348" s="212" t="s">
        <v>841</v>
      </c>
      <c r="K348" s="211" t="s">
        <v>356</v>
      </c>
      <c r="L348" s="211" t="s">
        <v>1995</v>
      </c>
    </row>
    <row r="349" spans="1:12" s="211" customFormat="1" x14ac:dyDescent="0.25">
      <c r="A349" s="211" t="s">
        <v>161</v>
      </c>
      <c r="B349" s="211">
        <v>84</v>
      </c>
      <c r="C349" s="211" t="s">
        <v>241</v>
      </c>
      <c r="D349" s="211">
        <v>210263008</v>
      </c>
      <c r="E349" s="218">
        <v>1080</v>
      </c>
      <c r="F349" s="211">
        <v>1274</v>
      </c>
      <c r="G349" s="211">
        <v>1004</v>
      </c>
      <c r="H349" s="218" t="s">
        <v>354</v>
      </c>
      <c r="I349" s="211" t="s">
        <v>1344</v>
      </c>
      <c r="J349" s="212" t="s">
        <v>841</v>
      </c>
      <c r="K349" s="211" t="s">
        <v>356</v>
      </c>
      <c r="L349" s="211" t="s">
        <v>1995</v>
      </c>
    </row>
    <row r="350" spans="1:12" s="211" customFormat="1" x14ac:dyDescent="0.25">
      <c r="A350" s="211" t="s">
        <v>161</v>
      </c>
      <c r="B350" s="211">
        <v>84</v>
      </c>
      <c r="C350" s="211" t="s">
        <v>241</v>
      </c>
      <c r="D350" s="211">
        <v>210263009</v>
      </c>
      <c r="E350" s="218">
        <v>1080</v>
      </c>
      <c r="F350" s="211">
        <v>1274</v>
      </c>
      <c r="G350" s="211">
        <v>1004</v>
      </c>
      <c r="H350" s="218" t="s">
        <v>354</v>
      </c>
      <c r="I350" s="211" t="s">
        <v>1345</v>
      </c>
      <c r="J350" s="212" t="s">
        <v>841</v>
      </c>
      <c r="K350" s="211" t="s">
        <v>356</v>
      </c>
      <c r="L350" s="211" t="s">
        <v>1995</v>
      </c>
    </row>
    <row r="351" spans="1:12" s="211" customFormat="1" x14ac:dyDescent="0.25">
      <c r="A351" s="211" t="s">
        <v>161</v>
      </c>
      <c r="B351" s="211">
        <v>84</v>
      </c>
      <c r="C351" s="211" t="s">
        <v>241</v>
      </c>
      <c r="D351" s="211">
        <v>210263010</v>
      </c>
      <c r="E351" s="218">
        <v>1080</v>
      </c>
      <c r="F351" s="211">
        <v>1274</v>
      </c>
      <c r="G351" s="211">
        <v>1004</v>
      </c>
      <c r="H351" s="218" t="s">
        <v>354</v>
      </c>
      <c r="I351" s="211" t="s">
        <v>1346</v>
      </c>
      <c r="J351" s="212" t="s">
        <v>841</v>
      </c>
      <c r="K351" s="211" t="s">
        <v>356</v>
      </c>
      <c r="L351" s="211" t="s">
        <v>1995</v>
      </c>
    </row>
    <row r="352" spans="1:12" s="211" customFormat="1" x14ac:dyDescent="0.25">
      <c r="A352" s="211" t="s">
        <v>161</v>
      </c>
      <c r="B352" s="211">
        <v>84</v>
      </c>
      <c r="C352" s="211" t="s">
        <v>241</v>
      </c>
      <c r="D352" s="211">
        <v>210263025</v>
      </c>
      <c r="E352" s="218">
        <v>1080</v>
      </c>
      <c r="F352" s="211">
        <v>1274</v>
      </c>
      <c r="G352" s="211">
        <v>1004</v>
      </c>
      <c r="H352" s="218" t="s">
        <v>354</v>
      </c>
      <c r="I352" s="211" t="s">
        <v>1347</v>
      </c>
      <c r="J352" s="212" t="s">
        <v>841</v>
      </c>
      <c r="K352" s="211" t="s">
        <v>356</v>
      </c>
      <c r="L352" s="211" t="s">
        <v>1995</v>
      </c>
    </row>
    <row r="353" spans="1:12" s="211" customFormat="1" x14ac:dyDescent="0.25">
      <c r="A353" s="211" t="s">
        <v>161</v>
      </c>
      <c r="B353" s="211">
        <v>84</v>
      </c>
      <c r="C353" s="211" t="s">
        <v>241</v>
      </c>
      <c r="D353" s="211">
        <v>210263151</v>
      </c>
      <c r="E353" s="218">
        <v>1080</v>
      </c>
      <c r="F353" s="211">
        <v>1274</v>
      </c>
      <c r="G353" s="211">
        <v>1004</v>
      </c>
      <c r="H353" s="218" t="s">
        <v>354</v>
      </c>
      <c r="I353" s="211" t="s">
        <v>1348</v>
      </c>
      <c r="J353" s="212" t="s">
        <v>841</v>
      </c>
      <c r="K353" s="211" t="s">
        <v>356</v>
      </c>
      <c r="L353" s="211" t="s">
        <v>1995</v>
      </c>
    </row>
    <row r="354" spans="1:12" s="211" customFormat="1" x14ac:dyDescent="0.25">
      <c r="A354" s="211" t="s">
        <v>161</v>
      </c>
      <c r="B354" s="211">
        <v>84</v>
      </c>
      <c r="C354" s="211" t="s">
        <v>241</v>
      </c>
      <c r="D354" s="211">
        <v>210263156</v>
      </c>
      <c r="E354" s="218">
        <v>1080</v>
      </c>
      <c r="F354" s="211">
        <v>1274</v>
      </c>
      <c r="G354" s="211">
        <v>1004</v>
      </c>
      <c r="H354" s="218" t="s">
        <v>354</v>
      </c>
      <c r="I354" s="211" t="s">
        <v>1349</v>
      </c>
      <c r="J354" s="212" t="s">
        <v>841</v>
      </c>
      <c r="K354" s="211" t="s">
        <v>356</v>
      </c>
      <c r="L354" s="211" t="s">
        <v>1995</v>
      </c>
    </row>
    <row r="355" spans="1:12" s="211" customFormat="1" x14ac:dyDescent="0.25">
      <c r="A355" s="211" t="s">
        <v>161</v>
      </c>
      <c r="B355" s="211">
        <v>85</v>
      </c>
      <c r="C355" s="211" t="s">
        <v>242</v>
      </c>
      <c r="D355" s="211">
        <v>192000623</v>
      </c>
      <c r="E355" s="218">
        <v>1080</v>
      </c>
      <c r="F355" s="211">
        <v>1242</v>
      </c>
      <c r="G355" s="211">
        <v>1004</v>
      </c>
      <c r="H355" s="218" t="s">
        <v>354</v>
      </c>
      <c r="I355" s="211" t="s">
        <v>4199</v>
      </c>
      <c r="J355" s="212" t="s">
        <v>841</v>
      </c>
      <c r="K355" s="211" t="s">
        <v>356</v>
      </c>
      <c r="L355" s="211" t="s">
        <v>1995</v>
      </c>
    </row>
    <row r="356" spans="1:12" s="211" customFormat="1" x14ac:dyDescent="0.25">
      <c r="A356" s="211" t="s">
        <v>161</v>
      </c>
      <c r="B356" s="211">
        <v>86</v>
      </c>
      <c r="C356" s="211" t="s">
        <v>243</v>
      </c>
      <c r="D356" s="211">
        <v>191964517</v>
      </c>
      <c r="E356" s="218">
        <v>1060</v>
      </c>
      <c r="F356" s="211">
        <v>1274</v>
      </c>
      <c r="G356" s="211">
        <v>1004</v>
      </c>
      <c r="H356" s="218" t="s">
        <v>1954</v>
      </c>
      <c r="I356" s="211" t="s">
        <v>3582</v>
      </c>
      <c r="J356" s="212" t="s">
        <v>841</v>
      </c>
      <c r="K356" s="211" t="s">
        <v>356</v>
      </c>
      <c r="L356" s="211" t="s">
        <v>1998</v>
      </c>
    </row>
    <row r="357" spans="1:12" s="211" customFormat="1" x14ac:dyDescent="0.25">
      <c r="A357" s="211" t="s">
        <v>161</v>
      </c>
      <c r="B357" s="211">
        <v>86</v>
      </c>
      <c r="C357" s="211" t="s">
        <v>243</v>
      </c>
      <c r="D357" s="211">
        <v>191992786</v>
      </c>
      <c r="E357" s="218">
        <v>1080</v>
      </c>
      <c r="F357" s="211">
        <v>1274</v>
      </c>
      <c r="G357" s="211">
        <v>1004</v>
      </c>
      <c r="H357" s="218" t="s">
        <v>354</v>
      </c>
      <c r="I357" s="211" t="s">
        <v>2701</v>
      </c>
      <c r="J357" s="212" t="s">
        <v>841</v>
      </c>
      <c r="K357" s="211" t="s">
        <v>356</v>
      </c>
      <c r="L357" s="211" t="s">
        <v>1995</v>
      </c>
    </row>
    <row r="358" spans="1:12" s="211" customFormat="1" x14ac:dyDescent="0.25">
      <c r="A358" s="211" t="s">
        <v>161</v>
      </c>
      <c r="B358" s="211">
        <v>86</v>
      </c>
      <c r="C358" s="211" t="s">
        <v>243</v>
      </c>
      <c r="D358" s="211">
        <v>191992794</v>
      </c>
      <c r="E358" s="218">
        <v>1080</v>
      </c>
      <c r="F358" s="211">
        <v>1274</v>
      </c>
      <c r="G358" s="211">
        <v>1004</v>
      </c>
      <c r="H358" s="218" t="s">
        <v>354</v>
      </c>
      <c r="I358" s="211" t="s">
        <v>2702</v>
      </c>
      <c r="J358" s="212" t="s">
        <v>841</v>
      </c>
      <c r="K358" s="211" t="s">
        <v>356</v>
      </c>
      <c r="L358" s="211" t="s">
        <v>1995</v>
      </c>
    </row>
    <row r="359" spans="1:12" s="211" customFormat="1" x14ac:dyDescent="0.25">
      <c r="A359" s="211" t="s">
        <v>161</v>
      </c>
      <c r="B359" s="211">
        <v>88</v>
      </c>
      <c r="C359" s="211" t="s">
        <v>245</v>
      </c>
      <c r="D359" s="211">
        <v>192000291</v>
      </c>
      <c r="E359" s="218">
        <v>1060</v>
      </c>
      <c r="G359" s="211">
        <v>1004</v>
      </c>
      <c r="H359" s="218" t="s">
        <v>1954</v>
      </c>
      <c r="I359" s="211" t="s">
        <v>3920</v>
      </c>
      <c r="J359" s="212" t="s">
        <v>841</v>
      </c>
      <c r="K359" s="211" t="s">
        <v>356</v>
      </c>
      <c r="L359" s="211" t="s">
        <v>1998</v>
      </c>
    </row>
    <row r="360" spans="1:12" s="211" customFormat="1" x14ac:dyDescent="0.25">
      <c r="A360" s="211" t="s">
        <v>161</v>
      </c>
      <c r="B360" s="211">
        <v>89</v>
      </c>
      <c r="C360" s="211" t="s">
        <v>246</v>
      </c>
      <c r="D360" s="211">
        <v>192031220</v>
      </c>
      <c r="E360" s="218">
        <v>1060</v>
      </c>
      <c r="F360" s="211">
        <v>1242</v>
      </c>
      <c r="G360" s="211">
        <v>1004</v>
      </c>
      <c r="H360" s="218" t="s">
        <v>1954</v>
      </c>
      <c r="I360" s="211" t="s">
        <v>6272</v>
      </c>
      <c r="J360" s="212" t="s">
        <v>841</v>
      </c>
      <c r="K360" s="211" t="s">
        <v>356</v>
      </c>
      <c r="L360" s="211" t="s">
        <v>1998</v>
      </c>
    </row>
    <row r="361" spans="1:12" s="211" customFormat="1" x14ac:dyDescent="0.25">
      <c r="A361" s="211" t="s">
        <v>161</v>
      </c>
      <c r="B361" s="211">
        <v>89</v>
      </c>
      <c r="C361" s="211" t="s">
        <v>246</v>
      </c>
      <c r="D361" s="211">
        <v>210084749</v>
      </c>
      <c r="E361" s="218">
        <v>1040</v>
      </c>
      <c r="F361" s="211">
        <v>1212</v>
      </c>
      <c r="G361" s="211">
        <v>1004</v>
      </c>
      <c r="H361" s="218" t="s">
        <v>1954</v>
      </c>
      <c r="I361" s="211" t="s">
        <v>1350</v>
      </c>
      <c r="J361" s="212" t="s">
        <v>841</v>
      </c>
      <c r="K361" s="211" t="s">
        <v>356</v>
      </c>
      <c r="L361" s="211" t="s">
        <v>2001</v>
      </c>
    </row>
    <row r="362" spans="1:12" s="211" customFormat="1" x14ac:dyDescent="0.25">
      <c r="A362" s="211" t="s">
        <v>161</v>
      </c>
      <c r="B362" s="211">
        <v>89</v>
      </c>
      <c r="C362" s="211" t="s">
        <v>246</v>
      </c>
      <c r="D362" s="211">
        <v>210243943</v>
      </c>
      <c r="E362" s="218">
        <v>1010</v>
      </c>
      <c r="G362" s="211">
        <v>1004</v>
      </c>
      <c r="H362" s="218" t="s">
        <v>354</v>
      </c>
      <c r="I362" s="211" t="s">
        <v>4775</v>
      </c>
      <c r="J362" s="212" t="s">
        <v>841</v>
      </c>
      <c r="K362" s="211" t="s">
        <v>1263</v>
      </c>
      <c r="L362" s="211" t="s">
        <v>4789</v>
      </c>
    </row>
    <row r="363" spans="1:12" s="211" customFormat="1" x14ac:dyDescent="0.25">
      <c r="A363" s="211" t="s">
        <v>161</v>
      </c>
      <c r="B363" s="211">
        <v>89</v>
      </c>
      <c r="C363" s="211" t="s">
        <v>246</v>
      </c>
      <c r="D363" s="211">
        <v>210253944</v>
      </c>
      <c r="E363" s="218">
        <v>1010</v>
      </c>
      <c r="G363" s="211">
        <v>1004</v>
      </c>
      <c r="H363" s="218" t="s">
        <v>354</v>
      </c>
      <c r="I363" s="211" t="s">
        <v>4776</v>
      </c>
      <c r="J363" s="212" t="s">
        <v>841</v>
      </c>
      <c r="K363" s="211" t="s">
        <v>1263</v>
      </c>
      <c r="L363" s="211" t="s">
        <v>4790</v>
      </c>
    </row>
    <row r="364" spans="1:12" s="211" customFormat="1" x14ac:dyDescent="0.25">
      <c r="A364" s="211" t="s">
        <v>161</v>
      </c>
      <c r="B364" s="211">
        <v>91</v>
      </c>
      <c r="C364" s="211" t="s">
        <v>248</v>
      </c>
      <c r="D364" s="211">
        <v>210236053</v>
      </c>
      <c r="E364" s="218">
        <v>1080</v>
      </c>
      <c r="F364" s="211">
        <v>1274</v>
      </c>
      <c r="G364" s="211">
        <v>1004</v>
      </c>
      <c r="H364" s="218" t="s">
        <v>354</v>
      </c>
      <c r="I364" s="211" t="s">
        <v>1351</v>
      </c>
      <c r="J364" s="212" t="s">
        <v>841</v>
      </c>
      <c r="K364" s="211" t="s">
        <v>356</v>
      </c>
      <c r="L364" s="211" t="s">
        <v>1995</v>
      </c>
    </row>
    <row r="365" spans="1:12" s="211" customFormat="1" x14ac:dyDescent="0.25">
      <c r="A365" s="211" t="s">
        <v>161</v>
      </c>
      <c r="B365" s="211">
        <v>91</v>
      </c>
      <c r="C365" s="211" t="s">
        <v>248</v>
      </c>
      <c r="D365" s="211">
        <v>210236059</v>
      </c>
      <c r="E365" s="218">
        <v>1060</v>
      </c>
      <c r="F365" s="211">
        <v>1274</v>
      </c>
      <c r="G365" s="211">
        <v>1004</v>
      </c>
      <c r="H365" s="218" t="s">
        <v>1954</v>
      </c>
      <c r="I365" s="211" t="s">
        <v>2760</v>
      </c>
      <c r="J365" s="212" t="s">
        <v>841</v>
      </c>
      <c r="K365" s="211" t="s">
        <v>356</v>
      </c>
      <c r="L365" s="211" t="s">
        <v>1998</v>
      </c>
    </row>
    <row r="366" spans="1:12" s="211" customFormat="1" x14ac:dyDescent="0.25">
      <c r="A366" s="211" t="s">
        <v>161</v>
      </c>
      <c r="B366" s="211">
        <v>91</v>
      </c>
      <c r="C366" s="211" t="s">
        <v>248</v>
      </c>
      <c r="D366" s="211">
        <v>210236106</v>
      </c>
      <c r="E366" s="218">
        <v>1060</v>
      </c>
      <c r="F366" s="211">
        <v>1271</v>
      </c>
      <c r="G366" s="211">
        <v>1004</v>
      </c>
      <c r="H366" s="218" t="s">
        <v>1954</v>
      </c>
      <c r="I366" s="211" t="s">
        <v>6778</v>
      </c>
      <c r="J366" s="212" t="s">
        <v>841</v>
      </c>
      <c r="K366" s="211" t="s">
        <v>356</v>
      </c>
      <c r="L366" s="211" t="s">
        <v>1998</v>
      </c>
    </row>
    <row r="367" spans="1:12" s="211" customFormat="1" x14ac:dyDescent="0.25">
      <c r="A367" s="211" t="s">
        <v>161</v>
      </c>
      <c r="B367" s="211">
        <v>91</v>
      </c>
      <c r="C367" s="211" t="s">
        <v>248</v>
      </c>
      <c r="D367" s="211">
        <v>210295211</v>
      </c>
      <c r="E367" s="218">
        <v>1020</v>
      </c>
      <c r="F367" s="211">
        <v>1122</v>
      </c>
      <c r="G367" s="211">
        <v>1004</v>
      </c>
      <c r="H367" s="218" t="s">
        <v>1954</v>
      </c>
      <c r="I367" s="211" t="s">
        <v>6376</v>
      </c>
      <c r="J367" s="212" t="s">
        <v>841</v>
      </c>
      <c r="K367" s="211" t="s">
        <v>356</v>
      </c>
      <c r="L367" s="211" t="s">
        <v>6406</v>
      </c>
    </row>
    <row r="368" spans="1:12" s="211" customFormat="1" x14ac:dyDescent="0.25">
      <c r="A368" s="211" t="s">
        <v>161</v>
      </c>
      <c r="B368" s="211">
        <v>92</v>
      </c>
      <c r="C368" s="211" t="s">
        <v>249</v>
      </c>
      <c r="D368" s="211">
        <v>191948572</v>
      </c>
      <c r="E368" s="218">
        <v>1030</v>
      </c>
      <c r="F368" s="211">
        <v>1122</v>
      </c>
      <c r="G368" s="211">
        <v>1004</v>
      </c>
      <c r="H368" s="218" t="s">
        <v>1954</v>
      </c>
      <c r="I368" s="211" t="s">
        <v>4641</v>
      </c>
      <c r="J368" s="212" t="s">
        <v>841</v>
      </c>
      <c r="K368" s="211" t="s">
        <v>356</v>
      </c>
      <c r="L368" s="211" t="s">
        <v>4628</v>
      </c>
    </row>
    <row r="369" spans="1:12" s="211" customFormat="1" x14ac:dyDescent="0.25">
      <c r="A369" s="211" t="s">
        <v>161</v>
      </c>
      <c r="B369" s="211">
        <v>92</v>
      </c>
      <c r="C369" s="211" t="s">
        <v>249</v>
      </c>
      <c r="D369" s="211">
        <v>191969491</v>
      </c>
      <c r="E369" s="218">
        <v>1060</v>
      </c>
      <c r="F369" s="211">
        <v>1274</v>
      </c>
      <c r="G369" s="211">
        <v>1004</v>
      </c>
      <c r="H369" s="218" t="s">
        <v>1954</v>
      </c>
      <c r="I369" s="211" t="s">
        <v>1352</v>
      </c>
      <c r="J369" s="212" t="s">
        <v>841</v>
      </c>
      <c r="K369" s="211" t="s">
        <v>356</v>
      </c>
      <c r="L369" s="211" t="s">
        <v>1998</v>
      </c>
    </row>
    <row r="370" spans="1:12" s="211" customFormat="1" x14ac:dyDescent="0.25">
      <c r="A370" s="211" t="s">
        <v>161</v>
      </c>
      <c r="B370" s="211">
        <v>92</v>
      </c>
      <c r="C370" s="211" t="s">
        <v>249</v>
      </c>
      <c r="D370" s="211">
        <v>210219591</v>
      </c>
      <c r="E370" s="218">
        <v>1060</v>
      </c>
      <c r="F370" s="211">
        <v>1242</v>
      </c>
      <c r="G370" s="211">
        <v>1004</v>
      </c>
      <c r="H370" s="218" t="s">
        <v>1954</v>
      </c>
      <c r="I370" s="211" t="s">
        <v>1353</v>
      </c>
      <c r="J370" s="212" t="s">
        <v>841</v>
      </c>
      <c r="K370" s="211" t="s">
        <v>356</v>
      </c>
      <c r="L370" s="211" t="s">
        <v>1998</v>
      </c>
    </row>
    <row r="371" spans="1:12" s="211" customFormat="1" x14ac:dyDescent="0.25">
      <c r="A371" s="211" t="s">
        <v>161</v>
      </c>
      <c r="B371" s="211">
        <v>92</v>
      </c>
      <c r="C371" s="211" t="s">
        <v>249</v>
      </c>
      <c r="D371" s="211">
        <v>210271104</v>
      </c>
      <c r="E371" s="218">
        <v>1060</v>
      </c>
      <c r="F371" s="211">
        <v>1242</v>
      </c>
      <c r="G371" s="211">
        <v>1004</v>
      </c>
      <c r="H371" s="218" t="s">
        <v>1954</v>
      </c>
      <c r="I371" s="211" t="s">
        <v>5592</v>
      </c>
      <c r="J371" s="212" t="s">
        <v>841</v>
      </c>
      <c r="K371" s="211" t="s">
        <v>356</v>
      </c>
      <c r="L371" s="211" t="s">
        <v>1998</v>
      </c>
    </row>
    <row r="372" spans="1:12" s="211" customFormat="1" x14ac:dyDescent="0.25">
      <c r="A372" s="211" t="s">
        <v>161</v>
      </c>
      <c r="B372" s="211">
        <v>92</v>
      </c>
      <c r="C372" s="211" t="s">
        <v>249</v>
      </c>
      <c r="D372" s="211">
        <v>210297878</v>
      </c>
      <c r="E372" s="218">
        <v>1060</v>
      </c>
      <c r="G372" s="211">
        <v>1004</v>
      </c>
      <c r="H372" s="218" t="s">
        <v>1954</v>
      </c>
      <c r="I372" s="211" t="s">
        <v>4200</v>
      </c>
      <c r="J372" s="212" t="s">
        <v>841</v>
      </c>
      <c r="K372" s="211" t="s">
        <v>356</v>
      </c>
      <c r="L372" s="211" t="s">
        <v>1998</v>
      </c>
    </row>
    <row r="373" spans="1:12" s="211" customFormat="1" x14ac:dyDescent="0.25">
      <c r="A373" s="211" t="s">
        <v>161</v>
      </c>
      <c r="B373" s="211">
        <v>93</v>
      </c>
      <c r="C373" s="211" t="s">
        <v>250</v>
      </c>
      <c r="D373" s="211">
        <v>34170</v>
      </c>
      <c r="E373" s="218">
        <v>1040</v>
      </c>
      <c r="G373" s="211">
        <v>1004</v>
      </c>
      <c r="H373" s="218" t="s">
        <v>1954</v>
      </c>
      <c r="I373" s="211" t="s">
        <v>1354</v>
      </c>
      <c r="J373" s="212" t="s">
        <v>841</v>
      </c>
      <c r="K373" s="211" t="s">
        <v>356</v>
      </c>
      <c r="L373" s="211" t="s">
        <v>2001</v>
      </c>
    </row>
    <row r="374" spans="1:12" s="211" customFormat="1" x14ac:dyDescent="0.25">
      <c r="A374" s="211" t="s">
        <v>161</v>
      </c>
      <c r="B374" s="211">
        <v>94</v>
      </c>
      <c r="C374" s="211" t="s">
        <v>251</v>
      </c>
      <c r="D374" s="211">
        <v>210196063</v>
      </c>
      <c r="E374" s="218">
        <v>1060</v>
      </c>
      <c r="F374" s="211">
        <v>1230</v>
      </c>
      <c r="G374" s="211">
        <v>1004</v>
      </c>
      <c r="H374" s="218" t="s">
        <v>1954</v>
      </c>
      <c r="I374" s="211" t="s">
        <v>4868</v>
      </c>
      <c r="J374" s="212" t="s">
        <v>841</v>
      </c>
      <c r="K374" s="211" t="s">
        <v>356</v>
      </c>
      <c r="L374" s="211" t="s">
        <v>1998</v>
      </c>
    </row>
    <row r="375" spans="1:12" s="211" customFormat="1" x14ac:dyDescent="0.25">
      <c r="A375" s="211" t="s">
        <v>161</v>
      </c>
      <c r="B375" s="211">
        <v>94</v>
      </c>
      <c r="C375" s="211" t="s">
        <v>251</v>
      </c>
      <c r="D375" s="211">
        <v>210210153</v>
      </c>
      <c r="E375" s="218">
        <v>1080</v>
      </c>
      <c r="F375" s="211">
        <v>1273</v>
      </c>
      <c r="G375" s="211">
        <v>1004</v>
      </c>
      <c r="H375" s="218" t="s">
        <v>354</v>
      </c>
      <c r="I375" s="211" t="s">
        <v>4499</v>
      </c>
      <c r="J375" s="212" t="s">
        <v>841</v>
      </c>
      <c r="K375" s="211" t="s">
        <v>356</v>
      </c>
      <c r="L375" s="211" t="s">
        <v>1995</v>
      </c>
    </row>
    <row r="376" spans="1:12" s="211" customFormat="1" x14ac:dyDescent="0.25">
      <c r="A376" s="211" t="s">
        <v>161</v>
      </c>
      <c r="B376" s="211">
        <v>94</v>
      </c>
      <c r="C376" s="211" t="s">
        <v>251</v>
      </c>
      <c r="D376" s="211">
        <v>210219632</v>
      </c>
      <c r="E376" s="218">
        <v>1060</v>
      </c>
      <c r="F376" s="211">
        <v>1252</v>
      </c>
      <c r="G376" s="211">
        <v>1004</v>
      </c>
      <c r="H376" s="218" t="s">
        <v>1954</v>
      </c>
      <c r="I376" s="211" t="s">
        <v>1355</v>
      </c>
      <c r="J376" s="212" t="s">
        <v>841</v>
      </c>
      <c r="K376" s="211" t="s">
        <v>356</v>
      </c>
      <c r="L376" s="211" t="s">
        <v>1998</v>
      </c>
    </row>
    <row r="377" spans="1:12" s="211" customFormat="1" x14ac:dyDescent="0.25">
      <c r="A377" s="211" t="s">
        <v>161</v>
      </c>
      <c r="B377" s="211">
        <v>94</v>
      </c>
      <c r="C377" s="211" t="s">
        <v>251</v>
      </c>
      <c r="D377" s="211">
        <v>210279430</v>
      </c>
      <c r="E377" s="218">
        <v>1080</v>
      </c>
      <c r="F377" s="211">
        <v>1274</v>
      </c>
      <c r="G377" s="211">
        <v>1004</v>
      </c>
      <c r="H377" s="218" t="s">
        <v>354</v>
      </c>
      <c r="I377" s="211" t="s">
        <v>1356</v>
      </c>
      <c r="J377" s="212" t="s">
        <v>841</v>
      </c>
      <c r="K377" s="211" t="s">
        <v>356</v>
      </c>
      <c r="L377" s="211" t="s">
        <v>1995</v>
      </c>
    </row>
    <row r="378" spans="1:12" s="211" customFormat="1" x14ac:dyDescent="0.25">
      <c r="A378" s="211" t="s">
        <v>161</v>
      </c>
      <c r="B378" s="211">
        <v>94</v>
      </c>
      <c r="C378" s="211" t="s">
        <v>251</v>
      </c>
      <c r="D378" s="211">
        <v>210296675</v>
      </c>
      <c r="E378" s="218">
        <v>1080</v>
      </c>
      <c r="F378" s="211">
        <v>1271</v>
      </c>
      <c r="G378" s="211">
        <v>1004</v>
      </c>
      <c r="H378" s="218" t="s">
        <v>354</v>
      </c>
      <c r="I378" s="211" t="s">
        <v>1357</v>
      </c>
      <c r="J378" s="212" t="s">
        <v>841</v>
      </c>
      <c r="K378" s="211" t="s">
        <v>356</v>
      </c>
      <c r="L378" s="211" t="s">
        <v>1995</v>
      </c>
    </row>
    <row r="379" spans="1:12" s="211" customFormat="1" x14ac:dyDescent="0.25">
      <c r="A379" s="211" t="s">
        <v>161</v>
      </c>
      <c r="B379" s="211">
        <v>96</v>
      </c>
      <c r="C379" s="211" t="s">
        <v>253</v>
      </c>
      <c r="D379" s="211">
        <v>191963290</v>
      </c>
      <c r="E379" s="218">
        <v>1060</v>
      </c>
      <c r="F379" s="211">
        <v>1274</v>
      </c>
      <c r="G379" s="211">
        <v>1004</v>
      </c>
      <c r="H379" s="218" t="s">
        <v>1954</v>
      </c>
      <c r="I379" s="211" t="s">
        <v>6779</v>
      </c>
      <c r="J379" s="212" t="s">
        <v>841</v>
      </c>
      <c r="K379" s="211" t="s">
        <v>356</v>
      </c>
      <c r="L379" s="211" t="s">
        <v>6831</v>
      </c>
    </row>
    <row r="380" spans="1:12" s="211" customFormat="1" x14ac:dyDescent="0.25">
      <c r="A380" s="211" t="s">
        <v>161</v>
      </c>
      <c r="B380" s="211">
        <v>96</v>
      </c>
      <c r="C380" s="211" t="s">
        <v>253</v>
      </c>
      <c r="D380" s="211">
        <v>191963300</v>
      </c>
      <c r="E380" s="218">
        <v>1020</v>
      </c>
      <c r="F380" s="211">
        <v>1122</v>
      </c>
      <c r="G380" s="211">
        <v>1004</v>
      </c>
      <c r="H380" s="218" t="s">
        <v>1954</v>
      </c>
      <c r="I380" s="211" t="s">
        <v>6779</v>
      </c>
      <c r="J380" s="212" t="s">
        <v>841</v>
      </c>
      <c r="K380" s="211" t="s">
        <v>356</v>
      </c>
      <c r="L380" s="211" t="s">
        <v>6956</v>
      </c>
    </row>
    <row r="381" spans="1:12" s="211" customFormat="1" x14ac:dyDescent="0.25">
      <c r="A381" s="211" t="s">
        <v>161</v>
      </c>
      <c r="B381" s="211">
        <v>96</v>
      </c>
      <c r="C381" s="211" t="s">
        <v>253</v>
      </c>
      <c r="D381" s="211">
        <v>192042578</v>
      </c>
      <c r="E381" s="218">
        <v>1080</v>
      </c>
      <c r="F381" s="211">
        <v>1242</v>
      </c>
      <c r="G381" s="211">
        <v>1004</v>
      </c>
      <c r="H381" s="218" t="s">
        <v>354</v>
      </c>
      <c r="I381" s="211" t="s">
        <v>5853</v>
      </c>
      <c r="J381" s="212" t="s">
        <v>841</v>
      </c>
      <c r="K381" s="211" t="s">
        <v>356</v>
      </c>
      <c r="L381" s="211" t="s">
        <v>1995</v>
      </c>
    </row>
    <row r="382" spans="1:12" s="211" customFormat="1" x14ac:dyDescent="0.25">
      <c r="A382" s="211" t="s">
        <v>161</v>
      </c>
      <c r="B382" s="211">
        <v>96</v>
      </c>
      <c r="C382" s="211" t="s">
        <v>253</v>
      </c>
      <c r="D382" s="211">
        <v>192042579</v>
      </c>
      <c r="E382" s="218">
        <v>1080</v>
      </c>
      <c r="F382" s="211">
        <v>1274</v>
      </c>
      <c r="G382" s="211">
        <v>1004</v>
      </c>
      <c r="H382" s="218" t="s">
        <v>354</v>
      </c>
      <c r="I382" s="211" t="s">
        <v>5854</v>
      </c>
      <c r="J382" s="212" t="s">
        <v>841</v>
      </c>
      <c r="K382" s="211" t="s">
        <v>356</v>
      </c>
      <c r="L382" s="211" t="s">
        <v>1995</v>
      </c>
    </row>
    <row r="383" spans="1:12" s="211" customFormat="1" x14ac:dyDescent="0.25">
      <c r="A383" s="211" t="s">
        <v>161</v>
      </c>
      <c r="B383" s="211">
        <v>96</v>
      </c>
      <c r="C383" s="211" t="s">
        <v>253</v>
      </c>
      <c r="D383" s="211">
        <v>192048179</v>
      </c>
      <c r="E383" s="218">
        <v>1060</v>
      </c>
      <c r="F383" s="211">
        <v>1242</v>
      </c>
      <c r="G383" s="211">
        <v>1004</v>
      </c>
      <c r="H383" s="218" t="s">
        <v>1954</v>
      </c>
      <c r="I383" s="211" t="s">
        <v>6317</v>
      </c>
      <c r="J383" s="212" t="s">
        <v>841</v>
      </c>
      <c r="K383" s="211" t="s">
        <v>356</v>
      </c>
      <c r="L383" s="211" t="s">
        <v>1998</v>
      </c>
    </row>
    <row r="384" spans="1:12" s="211" customFormat="1" x14ac:dyDescent="0.25">
      <c r="A384" s="211" t="s">
        <v>161</v>
      </c>
      <c r="B384" s="211">
        <v>96</v>
      </c>
      <c r="C384" s="211" t="s">
        <v>253</v>
      </c>
      <c r="D384" s="211">
        <v>201037499</v>
      </c>
      <c r="E384" s="218">
        <v>1010</v>
      </c>
      <c r="G384" s="211">
        <v>1004</v>
      </c>
      <c r="H384" s="218" t="s">
        <v>354</v>
      </c>
      <c r="I384" s="211" t="s">
        <v>1358</v>
      </c>
      <c r="J384" s="212" t="s">
        <v>841</v>
      </c>
      <c r="K384" s="211" t="s">
        <v>1263</v>
      </c>
      <c r="L384" s="211" t="s">
        <v>1955</v>
      </c>
    </row>
    <row r="385" spans="1:12" s="211" customFormat="1" x14ac:dyDescent="0.25">
      <c r="A385" s="211" t="s">
        <v>161</v>
      </c>
      <c r="B385" s="211">
        <v>96</v>
      </c>
      <c r="C385" s="211" t="s">
        <v>253</v>
      </c>
      <c r="D385" s="211">
        <v>210194153</v>
      </c>
      <c r="E385" s="218">
        <v>1010</v>
      </c>
      <c r="G385" s="211">
        <v>1004</v>
      </c>
      <c r="H385" s="218" t="s">
        <v>354</v>
      </c>
      <c r="I385" s="211" t="s">
        <v>1359</v>
      </c>
      <c r="J385" s="212" t="s">
        <v>841</v>
      </c>
      <c r="K385" s="211" t="s">
        <v>1263</v>
      </c>
      <c r="L385" s="211" t="s">
        <v>1956</v>
      </c>
    </row>
    <row r="386" spans="1:12" s="211" customFormat="1" x14ac:dyDescent="0.25">
      <c r="A386" s="211" t="s">
        <v>161</v>
      </c>
      <c r="B386" s="211">
        <v>96</v>
      </c>
      <c r="C386" s="211" t="s">
        <v>253</v>
      </c>
      <c r="D386" s="211">
        <v>210194472</v>
      </c>
      <c r="E386" s="218">
        <v>1060</v>
      </c>
      <c r="F386" s="211">
        <v>1274</v>
      </c>
      <c r="G386" s="211">
        <v>1007</v>
      </c>
      <c r="H386" s="218" t="s">
        <v>1954</v>
      </c>
      <c r="I386" s="211" t="s">
        <v>2436</v>
      </c>
      <c r="J386" s="212" t="s">
        <v>841</v>
      </c>
      <c r="K386" s="211" t="s">
        <v>356</v>
      </c>
      <c r="L386" s="211" t="s">
        <v>2082</v>
      </c>
    </row>
    <row r="387" spans="1:12" s="211" customFormat="1" x14ac:dyDescent="0.25">
      <c r="A387" s="211" t="s">
        <v>161</v>
      </c>
      <c r="B387" s="211">
        <v>96</v>
      </c>
      <c r="C387" s="211" t="s">
        <v>253</v>
      </c>
      <c r="D387" s="211">
        <v>210219423</v>
      </c>
      <c r="E387" s="218">
        <v>1010</v>
      </c>
      <c r="G387" s="211">
        <v>1004</v>
      </c>
      <c r="H387" s="218" t="s">
        <v>354</v>
      </c>
      <c r="I387" s="211" t="s">
        <v>1360</v>
      </c>
      <c r="J387" s="212" t="s">
        <v>841</v>
      </c>
      <c r="K387" s="211" t="s">
        <v>1263</v>
      </c>
      <c r="L387" s="211" t="s">
        <v>1957</v>
      </c>
    </row>
    <row r="388" spans="1:12" s="211" customFormat="1" x14ac:dyDescent="0.25">
      <c r="A388" s="211" t="s">
        <v>161</v>
      </c>
      <c r="B388" s="211">
        <v>96</v>
      </c>
      <c r="C388" s="211" t="s">
        <v>253</v>
      </c>
      <c r="D388" s="211">
        <v>210220874</v>
      </c>
      <c r="E388" s="218">
        <v>1010</v>
      </c>
      <c r="G388" s="211">
        <v>1004</v>
      </c>
      <c r="H388" s="218" t="s">
        <v>354</v>
      </c>
      <c r="I388" s="211" t="s">
        <v>1361</v>
      </c>
      <c r="J388" s="212" t="s">
        <v>841</v>
      </c>
      <c r="K388" s="211" t="s">
        <v>1263</v>
      </c>
      <c r="L388" s="211" t="s">
        <v>1958</v>
      </c>
    </row>
    <row r="389" spans="1:12" s="211" customFormat="1" x14ac:dyDescent="0.25">
      <c r="A389" s="211" t="s">
        <v>161</v>
      </c>
      <c r="B389" s="211">
        <v>96</v>
      </c>
      <c r="C389" s="211" t="s">
        <v>253</v>
      </c>
      <c r="D389" s="211">
        <v>210290657</v>
      </c>
      <c r="E389" s="218">
        <v>1020</v>
      </c>
      <c r="F389" s="211">
        <v>1122</v>
      </c>
      <c r="G389" s="211">
        <v>1004</v>
      </c>
      <c r="H389" s="218" t="s">
        <v>1954</v>
      </c>
      <c r="I389" s="211" t="s">
        <v>4313</v>
      </c>
      <c r="J389" s="212" t="s">
        <v>841</v>
      </c>
      <c r="K389" s="211" t="s">
        <v>356</v>
      </c>
      <c r="L389" s="211" t="s">
        <v>4335</v>
      </c>
    </row>
    <row r="390" spans="1:12" s="211" customFormat="1" x14ac:dyDescent="0.25">
      <c r="A390" s="211" t="s">
        <v>161</v>
      </c>
      <c r="B390" s="211">
        <v>96</v>
      </c>
      <c r="C390" s="211" t="s">
        <v>253</v>
      </c>
      <c r="D390" s="211">
        <v>210290658</v>
      </c>
      <c r="E390" s="218">
        <v>1020</v>
      </c>
      <c r="F390" s="211">
        <v>1121</v>
      </c>
      <c r="G390" s="211">
        <v>1004</v>
      </c>
      <c r="H390" s="218" t="s">
        <v>1954</v>
      </c>
      <c r="I390" s="211" t="s">
        <v>4313</v>
      </c>
      <c r="J390" s="212" t="s">
        <v>841</v>
      </c>
      <c r="K390" s="211" t="s">
        <v>356</v>
      </c>
      <c r="L390" s="211" t="s">
        <v>4336</v>
      </c>
    </row>
    <row r="391" spans="1:12" s="211" customFormat="1" x14ac:dyDescent="0.25">
      <c r="A391" s="211" t="s">
        <v>161</v>
      </c>
      <c r="B391" s="211">
        <v>97</v>
      </c>
      <c r="C391" s="211" t="s">
        <v>254</v>
      </c>
      <c r="D391" s="211">
        <v>36032</v>
      </c>
      <c r="E391" s="218">
        <v>1020</v>
      </c>
      <c r="F391" s="211">
        <v>1122</v>
      </c>
      <c r="G391" s="211">
        <v>1004</v>
      </c>
      <c r="H391" s="218" t="s">
        <v>1954</v>
      </c>
      <c r="I391" s="211" t="s">
        <v>4642</v>
      </c>
      <c r="J391" s="212" t="s">
        <v>841</v>
      </c>
      <c r="K391" s="211" t="s">
        <v>356</v>
      </c>
      <c r="L391" s="211" t="s">
        <v>4401</v>
      </c>
    </row>
    <row r="392" spans="1:12" s="211" customFormat="1" x14ac:dyDescent="0.25">
      <c r="A392" s="211" t="s">
        <v>161</v>
      </c>
      <c r="B392" s="211">
        <v>97</v>
      </c>
      <c r="C392" s="211" t="s">
        <v>254</v>
      </c>
      <c r="D392" s="211">
        <v>36035</v>
      </c>
      <c r="E392" s="218">
        <v>1020</v>
      </c>
      <c r="F392" s="211">
        <v>1122</v>
      </c>
      <c r="G392" s="211">
        <v>1004</v>
      </c>
      <c r="H392" s="218" t="s">
        <v>1954</v>
      </c>
      <c r="I392" s="211" t="s">
        <v>4642</v>
      </c>
      <c r="J392" s="212" t="s">
        <v>841</v>
      </c>
      <c r="K392" s="211" t="s">
        <v>356</v>
      </c>
      <c r="L392" s="211" t="s">
        <v>4401</v>
      </c>
    </row>
    <row r="393" spans="1:12" s="211" customFormat="1" x14ac:dyDescent="0.25">
      <c r="A393" s="211" t="s">
        <v>161</v>
      </c>
      <c r="B393" s="211">
        <v>97</v>
      </c>
      <c r="C393" s="211" t="s">
        <v>254</v>
      </c>
      <c r="D393" s="211">
        <v>192015045</v>
      </c>
      <c r="E393" s="218">
        <v>1080</v>
      </c>
      <c r="F393" s="211">
        <v>1274</v>
      </c>
      <c r="G393" s="211">
        <v>1004</v>
      </c>
      <c r="H393" s="218" t="s">
        <v>354</v>
      </c>
      <c r="I393" s="211" t="s">
        <v>6468</v>
      </c>
      <c r="J393" s="212" t="s">
        <v>841</v>
      </c>
      <c r="K393" s="211" t="s">
        <v>356</v>
      </c>
      <c r="L393" s="211" t="s">
        <v>1995</v>
      </c>
    </row>
    <row r="394" spans="1:12" s="211" customFormat="1" x14ac:dyDescent="0.25">
      <c r="A394" s="211" t="s">
        <v>161</v>
      </c>
      <c r="B394" s="211">
        <v>97</v>
      </c>
      <c r="C394" s="211" t="s">
        <v>254</v>
      </c>
      <c r="D394" s="211">
        <v>192015046</v>
      </c>
      <c r="E394" s="218">
        <v>1080</v>
      </c>
      <c r="F394" s="211">
        <v>1274</v>
      </c>
      <c r="G394" s="211">
        <v>1004</v>
      </c>
      <c r="H394" s="218" t="s">
        <v>354</v>
      </c>
      <c r="I394" s="211" t="s">
        <v>6469</v>
      </c>
      <c r="J394" s="212" t="s">
        <v>841</v>
      </c>
      <c r="K394" s="211" t="s">
        <v>356</v>
      </c>
      <c r="L394" s="211" t="s">
        <v>1995</v>
      </c>
    </row>
    <row r="395" spans="1:12" s="211" customFormat="1" x14ac:dyDescent="0.25">
      <c r="A395" s="211" t="s">
        <v>161</v>
      </c>
      <c r="B395" s="211">
        <v>97</v>
      </c>
      <c r="C395" s="211" t="s">
        <v>254</v>
      </c>
      <c r="D395" s="211">
        <v>192039853</v>
      </c>
      <c r="E395" s="218">
        <v>1080</v>
      </c>
      <c r="F395" s="211">
        <v>1274</v>
      </c>
      <c r="G395" s="211">
        <v>1004</v>
      </c>
      <c r="H395" s="218" t="s">
        <v>354</v>
      </c>
      <c r="I395" s="211" t="s">
        <v>5756</v>
      </c>
      <c r="J395" s="212" t="s">
        <v>841</v>
      </c>
      <c r="K395" s="211" t="s">
        <v>356</v>
      </c>
      <c r="L395" s="211" t="s">
        <v>1995</v>
      </c>
    </row>
    <row r="396" spans="1:12" s="211" customFormat="1" x14ac:dyDescent="0.25">
      <c r="A396" s="211" t="s">
        <v>161</v>
      </c>
      <c r="B396" s="211">
        <v>97</v>
      </c>
      <c r="C396" s="211" t="s">
        <v>254</v>
      </c>
      <c r="D396" s="211">
        <v>192042639</v>
      </c>
      <c r="E396" s="218">
        <v>1080</v>
      </c>
      <c r="F396" s="211">
        <v>1274</v>
      </c>
      <c r="G396" s="211">
        <v>1004</v>
      </c>
      <c r="H396" s="218" t="s">
        <v>354</v>
      </c>
      <c r="I396" s="211" t="s">
        <v>5855</v>
      </c>
      <c r="J396" s="212" t="s">
        <v>841</v>
      </c>
      <c r="K396" s="211" t="s">
        <v>356</v>
      </c>
      <c r="L396" s="211" t="s">
        <v>1995</v>
      </c>
    </row>
    <row r="397" spans="1:12" s="211" customFormat="1" x14ac:dyDescent="0.25">
      <c r="A397" s="211" t="s">
        <v>161</v>
      </c>
      <c r="B397" s="211">
        <v>100</v>
      </c>
      <c r="C397" s="211" t="s">
        <v>257</v>
      </c>
      <c r="D397" s="211">
        <v>191896963</v>
      </c>
      <c r="E397" s="218">
        <v>1080</v>
      </c>
      <c r="F397" s="211">
        <v>1274</v>
      </c>
      <c r="G397" s="211">
        <v>1004</v>
      </c>
      <c r="H397" s="218" t="s">
        <v>354</v>
      </c>
      <c r="I397" s="211" t="s">
        <v>1362</v>
      </c>
      <c r="J397" s="212" t="s">
        <v>841</v>
      </c>
      <c r="K397" s="211" t="s">
        <v>356</v>
      </c>
      <c r="L397" s="211" t="s">
        <v>1995</v>
      </c>
    </row>
    <row r="398" spans="1:12" s="211" customFormat="1" x14ac:dyDescent="0.25">
      <c r="A398" s="211" t="s">
        <v>161</v>
      </c>
      <c r="B398" s="211">
        <v>100</v>
      </c>
      <c r="C398" s="211" t="s">
        <v>257</v>
      </c>
      <c r="D398" s="211">
        <v>191896968</v>
      </c>
      <c r="E398" s="218">
        <v>1080</v>
      </c>
      <c r="F398" s="211">
        <v>1274</v>
      </c>
      <c r="G398" s="211">
        <v>1004</v>
      </c>
      <c r="H398" s="218" t="s">
        <v>354</v>
      </c>
      <c r="I398" s="211" t="s">
        <v>1363</v>
      </c>
      <c r="J398" s="212" t="s">
        <v>841</v>
      </c>
      <c r="K398" s="211" t="s">
        <v>356</v>
      </c>
      <c r="L398" s="211" t="s">
        <v>1995</v>
      </c>
    </row>
    <row r="399" spans="1:12" s="211" customFormat="1" x14ac:dyDescent="0.25">
      <c r="A399" s="211" t="s">
        <v>161</v>
      </c>
      <c r="B399" s="211">
        <v>100</v>
      </c>
      <c r="C399" s="211" t="s">
        <v>257</v>
      </c>
      <c r="D399" s="211">
        <v>191896990</v>
      </c>
      <c r="E399" s="218">
        <v>1080</v>
      </c>
      <c r="F399" s="211">
        <v>1274</v>
      </c>
      <c r="G399" s="211">
        <v>1004</v>
      </c>
      <c r="H399" s="218" t="s">
        <v>354</v>
      </c>
      <c r="I399" s="211" t="s">
        <v>1364</v>
      </c>
      <c r="J399" s="212" t="s">
        <v>841</v>
      </c>
      <c r="K399" s="211" t="s">
        <v>356</v>
      </c>
      <c r="L399" s="211" t="s">
        <v>1995</v>
      </c>
    </row>
    <row r="400" spans="1:12" s="211" customFormat="1" x14ac:dyDescent="0.25">
      <c r="A400" s="211" t="s">
        <v>161</v>
      </c>
      <c r="B400" s="211">
        <v>100</v>
      </c>
      <c r="C400" s="211" t="s">
        <v>257</v>
      </c>
      <c r="D400" s="211">
        <v>191896994</v>
      </c>
      <c r="E400" s="218">
        <v>1080</v>
      </c>
      <c r="F400" s="211">
        <v>1274</v>
      </c>
      <c r="G400" s="211">
        <v>1004</v>
      </c>
      <c r="H400" s="218" t="s">
        <v>354</v>
      </c>
      <c r="I400" s="211" t="s">
        <v>1365</v>
      </c>
      <c r="J400" s="212" t="s">
        <v>841</v>
      </c>
      <c r="K400" s="211" t="s">
        <v>356</v>
      </c>
      <c r="L400" s="211" t="s">
        <v>1995</v>
      </c>
    </row>
    <row r="401" spans="1:12" s="211" customFormat="1" x14ac:dyDescent="0.25">
      <c r="A401" s="211" t="s">
        <v>161</v>
      </c>
      <c r="B401" s="211">
        <v>100</v>
      </c>
      <c r="C401" s="211" t="s">
        <v>257</v>
      </c>
      <c r="D401" s="211">
        <v>191896996</v>
      </c>
      <c r="E401" s="218">
        <v>1080</v>
      </c>
      <c r="F401" s="211">
        <v>1252</v>
      </c>
      <c r="G401" s="211">
        <v>1004</v>
      </c>
      <c r="H401" s="218" t="s">
        <v>354</v>
      </c>
      <c r="I401" s="211" t="s">
        <v>1366</v>
      </c>
      <c r="J401" s="212" t="s">
        <v>841</v>
      </c>
      <c r="K401" s="211" t="s">
        <v>356</v>
      </c>
      <c r="L401" s="211" t="s">
        <v>1995</v>
      </c>
    </row>
    <row r="402" spans="1:12" s="211" customFormat="1" x14ac:dyDescent="0.25">
      <c r="A402" s="211" t="s">
        <v>161</v>
      </c>
      <c r="B402" s="211">
        <v>100</v>
      </c>
      <c r="C402" s="211" t="s">
        <v>257</v>
      </c>
      <c r="D402" s="211">
        <v>191897004</v>
      </c>
      <c r="E402" s="218">
        <v>1080</v>
      </c>
      <c r="F402" s="211">
        <v>1274</v>
      </c>
      <c r="G402" s="211">
        <v>1004</v>
      </c>
      <c r="H402" s="218" t="s">
        <v>354</v>
      </c>
      <c r="I402" s="211" t="s">
        <v>1367</v>
      </c>
      <c r="J402" s="212" t="s">
        <v>841</v>
      </c>
      <c r="K402" s="211" t="s">
        <v>356</v>
      </c>
      <c r="L402" s="211" t="s">
        <v>1995</v>
      </c>
    </row>
    <row r="403" spans="1:12" s="211" customFormat="1" x14ac:dyDescent="0.25">
      <c r="A403" s="211" t="s">
        <v>161</v>
      </c>
      <c r="B403" s="211">
        <v>100</v>
      </c>
      <c r="C403" s="211" t="s">
        <v>257</v>
      </c>
      <c r="D403" s="211">
        <v>191897008</v>
      </c>
      <c r="E403" s="218">
        <v>1080</v>
      </c>
      <c r="F403" s="211">
        <v>1271</v>
      </c>
      <c r="G403" s="211">
        <v>1004</v>
      </c>
      <c r="H403" s="218" t="s">
        <v>354</v>
      </c>
      <c r="I403" s="211" t="s">
        <v>1368</v>
      </c>
      <c r="J403" s="212" t="s">
        <v>841</v>
      </c>
      <c r="K403" s="211" t="s">
        <v>356</v>
      </c>
      <c r="L403" s="211" t="s">
        <v>1995</v>
      </c>
    </row>
    <row r="404" spans="1:12" s="211" customFormat="1" x14ac:dyDescent="0.25">
      <c r="A404" s="211" t="s">
        <v>161</v>
      </c>
      <c r="B404" s="211">
        <v>100</v>
      </c>
      <c r="C404" s="211" t="s">
        <v>257</v>
      </c>
      <c r="D404" s="211">
        <v>191897011</v>
      </c>
      <c r="E404" s="218">
        <v>1080</v>
      </c>
      <c r="F404" s="211">
        <v>1274</v>
      </c>
      <c r="G404" s="211">
        <v>1004</v>
      </c>
      <c r="H404" s="218" t="s">
        <v>354</v>
      </c>
      <c r="I404" s="211" t="s">
        <v>1369</v>
      </c>
      <c r="J404" s="212" t="s">
        <v>841</v>
      </c>
      <c r="K404" s="211" t="s">
        <v>356</v>
      </c>
      <c r="L404" s="211" t="s">
        <v>1995</v>
      </c>
    </row>
    <row r="405" spans="1:12" s="211" customFormat="1" x14ac:dyDescent="0.25">
      <c r="A405" s="211" t="s">
        <v>161</v>
      </c>
      <c r="B405" s="211">
        <v>100</v>
      </c>
      <c r="C405" s="211" t="s">
        <v>257</v>
      </c>
      <c r="D405" s="211">
        <v>191897012</v>
      </c>
      <c r="E405" s="218">
        <v>1080</v>
      </c>
      <c r="F405" s="211">
        <v>1274</v>
      </c>
      <c r="G405" s="211">
        <v>1004</v>
      </c>
      <c r="H405" s="218" t="s">
        <v>354</v>
      </c>
      <c r="I405" s="211" t="s">
        <v>1370</v>
      </c>
      <c r="J405" s="212" t="s">
        <v>841</v>
      </c>
      <c r="K405" s="211" t="s">
        <v>356</v>
      </c>
      <c r="L405" s="211" t="s">
        <v>1995</v>
      </c>
    </row>
    <row r="406" spans="1:12" s="211" customFormat="1" x14ac:dyDescent="0.25">
      <c r="A406" s="211" t="s">
        <v>161</v>
      </c>
      <c r="B406" s="211">
        <v>100</v>
      </c>
      <c r="C406" s="211" t="s">
        <v>257</v>
      </c>
      <c r="D406" s="211">
        <v>191897020</v>
      </c>
      <c r="E406" s="218">
        <v>1080</v>
      </c>
      <c r="F406" s="211">
        <v>1274</v>
      </c>
      <c r="G406" s="211">
        <v>1004</v>
      </c>
      <c r="H406" s="218" t="s">
        <v>354</v>
      </c>
      <c r="I406" s="211" t="s">
        <v>1371</v>
      </c>
      <c r="J406" s="212" t="s">
        <v>841</v>
      </c>
      <c r="K406" s="211" t="s">
        <v>356</v>
      </c>
      <c r="L406" s="211" t="s">
        <v>1995</v>
      </c>
    </row>
    <row r="407" spans="1:12" s="211" customFormat="1" x14ac:dyDescent="0.25">
      <c r="A407" s="211" t="s">
        <v>161</v>
      </c>
      <c r="B407" s="211">
        <v>100</v>
      </c>
      <c r="C407" s="211" t="s">
        <v>257</v>
      </c>
      <c r="D407" s="211">
        <v>191897024</v>
      </c>
      <c r="E407" s="218">
        <v>1080</v>
      </c>
      <c r="F407" s="211">
        <v>1252</v>
      </c>
      <c r="G407" s="211">
        <v>1004</v>
      </c>
      <c r="H407" s="218" t="s">
        <v>354</v>
      </c>
      <c r="I407" s="211" t="s">
        <v>1372</v>
      </c>
      <c r="J407" s="212" t="s">
        <v>841</v>
      </c>
      <c r="K407" s="211" t="s">
        <v>356</v>
      </c>
      <c r="L407" s="211" t="s">
        <v>1995</v>
      </c>
    </row>
    <row r="408" spans="1:12" s="211" customFormat="1" x14ac:dyDescent="0.25">
      <c r="A408" s="211" t="s">
        <v>161</v>
      </c>
      <c r="B408" s="211">
        <v>100</v>
      </c>
      <c r="C408" s="211" t="s">
        <v>257</v>
      </c>
      <c r="D408" s="211">
        <v>191897028</v>
      </c>
      <c r="E408" s="218">
        <v>1080</v>
      </c>
      <c r="F408" s="211">
        <v>1252</v>
      </c>
      <c r="G408" s="211">
        <v>1004</v>
      </c>
      <c r="H408" s="218" t="s">
        <v>354</v>
      </c>
      <c r="I408" s="211" t="s">
        <v>1373</v>
      </c>
      <c r="J408" s="212" t="s">
        <v>841</v>
      </c>
      <c r="K408" s="211" t="s">
        <v>356</v>
      </c>
      <c r="L408" s="211" t="s">
        <v>1995</v>
      </c>
    </row>
    <row r="409" spans="1:12" s="211" customFormat="1" x14ac:dyDescent="0.25">
      <c r="A409" s="211" t="s">
        <v>161</v>
      </c>
      <c r="B409" s="211">
        <v>100</v>
      </c>
      <c r="C409" s="211" t="s">
        <v>257</v>
      </c>
      <c r="D409" s="211">
        <v>191897035</v>
      </c>
      <c r="E409" s="218">
        <v>1080</v>
      </c>
      <c r="F409" s="211">
        <v>1252</v>
      </c>
      <c r="G409" s="211">
        <v>1004</v>
      </c>
      <c r="H409" s="218" t="s">
        <v>354</v>
      </c>
      <c r="I409" s="211" t="s">
        <v>2519</v>
      </c>
      <c r="J409" s="212" t="s">
        <v>841</v>
      </c>
      <c r="K409" s="211" t="s">
        <v>356</v>
      </c>
      <c r="L409" s="211" t="s">
        <v>1995</v>
      </c>
    </row>
    <row r="410" spans="1:12" s="211" customFormat="1" x14ac:dyDescent="0.25">
      <c r="A410" s="211" t="s">
        <v>161</v>
      </c>
      <c r="B410" s="211">
        <v>100</v>
      </c>
      <c r="C410" s="211" t="s">
        <v>257</v>
      </c>
      <c r="D410" s="211">
        <v>191897037</v>
      </c>
      <c r="E410" s="218">
        <v>1080</v>
      </c>
      <c r="F410" s="211">
        <v>1252</v>
      </c>
      <c r="G410" s="211">
        <v>1004</v>
      </c>
      <c r="H410" s="218" t="s">
        <v>354</v>
      </c>
      <c r="I410" s="211" t="s">
        <v>2520</v>
      </c>
      <c r="J410" s="212" t="s">
        <v>841</v>
      </c>
      <c r="K410" s="211" t="s">
        <v>356</v>
      </c>
      <c r="L410" s="211" t="s">
        <v>1995</v>
      </c>
    </row>
    <row r="411" spans="1:12" s="211" customFormat="1" x14ac:dyDescent="0.25">
      <c r="A411" s="211" t="s">
        <v>161</v>
      </c>
      <c r="B411" s="211">
        <v>100</v>
      </c>
      <c r="C411" s="211" t="s">
        <v>257</v>
      </c>
      <c r="D411" s="211">
        <v>191897038</v>
      </c>
      <c r="E411" s="218">
        <v>1080</v>
      </c>
      <c r="F411" s="211">
        <v>1252</v>
      </c>
      <c r="G411" s="211">
        <v>1004</v>
      </c>
      <c r="H411" s="218" t="s">
        <v>354</v>
      </c>
      <c r="I411" s="211" t="s">
        <v>1374</v>
      </c>
      <c r="J411" s="212" t="s">
        <v>841</v>
      </c>
      <c r="K411" s="211" t="s">
        <v>356</v>
      </c>
      <c r="L411" s="211" t="s">
        <v>1995</v>
      </c>
    </row>
    <row r="412" spans="1:12" s="211" customFormat="1" x14ac:dyDescent="0.25">
      <c r="A412" s="211" t="s">
        <v>161</v>
      </c>
      <c r="B412" s="211">
        <v>100</v>
      </c>
      <c r="C412" s="211" t="s">
        <v>257</v>
      </c>
      <c r="D412" s="211">
        <v>191897039</v>
      </c>
      <c r="E412" s="218">
        <v>1080</v>
      </c>
      <c r="F412" s="211">
        <v>1252</v>
      </c>
      <c r="G412" s="211">
        <v>1004</v>
      </c>
      <c r="H412" s="218" t="s">
        <v>354</v>
      </c>
      <c r="I412" s="211" t="s">
        <v>4643</v>
      </c>
      <c r="J412" s="212" t="s">
        <v>841</v>
      </c>
      <c r="K412" s="211" t="s">
        <v>356</v>
      </c>
      <c r="L412" s="211" t="s">
        <v>1995</v>
      </c>
    </row>
    <row r="413" spans="1:12" s="211" customFormat="1" x14ac:dyDescent="0.25">
      <c r="A413" s="211" t="s">
        <v>161</v>
      </c>
      <c r="B413" s="211">
        <v>100</v>
      </c>
      <c r="C413" s="211" t="s">
        <v>257</v>
      </c>
      <c r="D413" s="211">
        <v>191897052</v>
      </c>
      <c r="E413" s="218">
        <v>1080</v>
      </c>
      <c r="F413" s="211">
        <v>1271</v>
      </c>
      <c r="G413" s="211">
        <v>1004</v>
      </c>
      <c r="H413" s="218" t="s">
        <v>354</v>
      </c>
      <c r="I413" s="211" t="s">
        <v>5647</v>
      </c>
      <c r="J413" s="212" t="s">
        <v>841</v>
      </c>
      <c r="K413" s="211" t="s">
        <v>356</v>
      </c>
      <c r="L413" s="211" t="s">
        <v>1995</v>
      </c>
    </row>
    <row r="414" spans="1:12" s="211" customFormat="1" x14ac:dyDescent="0.25">
      <c r="A414" s="211" t="s">
        <v>161</v>
      </c>
      <c r="B414" s="211">
        <v>100</v>
      </c>
      <c r="C414" s="211" t="s">
        <v>257</v>
      </c>
      <c r="D414" s="211">
        <v>191897189</v>
      </c>
      <c r="E414" s="218">
        <v>1080</v>
      </c>
      <c r="G414" s="211">
        <v>1004</v>
      </c>
      <c r="H414" s="218" t="s">
        <v>354</v>
      </c>
      <c r="I414" s="211" t="s">
        <v>1375</v>
      </c>
      <c r="J414" s="212" t="s">
        <v>841</v>
      </c>
      <c r="K414" s="211" t="s">
        <v>356</v>
      </c>
      <c r="L414" s="211" t="s">
        <v>1995</v>
      </c>
    </row>
    <row r="415" spans="1:12" s="211" customFormat="1" x14ac:dyDescent="0.25">
      <c r="A415" s="211" t="s">
        <v>161</v>
      </c>
      <c r="B415" s="211">
        <v>100</v>
      </c>
      <c r="C415" s="211" t="s">
        <v>257</v>
      </c>
      <c r="D415" s="211">
        <v>191897238</v>
      </c>
      <c r="E415" s="218">
        <v>1080</v>
      </c>
      <c r="F415" s="211">
        <v>1274</v>
      </c>
      <c r="G415" s="211">
        <v>1004</v>
      </c>
      <c r="H415" s="218" t="s">
        <v>354</v>
      </c>
      <c r="I415" s="211" t="s">
        <v>1376</v>
      </c>
      <c r="J415" s="212" t="s">
        <v>841</v>
      </c>
      <c r="K415" s="211" t="s">
        <v>356</v>
      </c>
      <c r="L415" s="211" t="s">
        <v>1995</v>
      </c>
    </row>
    <row r="416" spans="1:12" s="211" customFormat="1" x14ac:dyDescent="0.25">
      <c r="A416" s="211" t="s">
        <v>161</v>
      </c>
      <c r="B416" s="211">
        <v>100</v>
      </c>
      <c r="C416" s="211" t="s">
        <v>257</v>
      </c>
      <c r="D416" s="211">
        <v>191897241</v>
      </c>
      <c r="E416" s="218">
        <v>1080</v>
      </c>
      <c r="F416" s="211">
        <v>1274</v>
      </c>
      <c r="G416" s="211">
        <v>1004</v>
      </c>
      <c r="H416" s="218" t="s">
        <v>354</v>
      </c>
      <c r="I416" s="211" t="s">
        <v>1377</v>
      </c>
      <c r="J416" s="212" t="s">
        <v>841</v>
      </c>
      <c r="K416" s="211" t="s">
        <v>356</v>
      </c>
      <c r="L416" s="211" t="s">
        <v>1995</v>
      </c>
    </row>
    <row r="417" spans="1:12" s="211" customFormat="1" x14ac:dyDescent="0.25">
      <c r="A417" s="211" t="s">
        <v>161</v>
      </c>
      <c r="B417" s="211">
        <v>100</v>
      </c>
      <c r="C417" s="211" t="s">
        <v>257</v>
      </c>
      <c r="D417" s="211">
        <v>191897247</v>
      </c>
      <c r="E417" s="218">
        <v>1080</v>
      </c>
      <c r="F417" s="211">
        <v>1274</v>
      </c>
      <c r="G417" s="211">
        <v>1004</v>
      </c>
      <c r="H417" s="218" t="s">
        <v>354</v>
      </c>
      <c r="I417" s="211" t="s">
        <v>1378</v>
      </c>
      <c r="J417" s="212" t="s">
        <v>841</v>
      </c>
      <c r="K417" s="211" t="s">
        <v>356</v>
      </c>
      <c r="L417" s="211" t="s">
        <v>1995</v>
      </c>
    </row>
    <row r="418" spans="1:12" s="211" customFormat="1" x14ac:dyDescent="0.25">
      <c r="A418" s="211" t="s">
        <v>161</v>
      </c>
      <c r="B418" s="211">
        <v>100</v>
      </c>
      <c r="C418" s="211" t="s">
        <v>257</v>
      </c>
      <c r="D418" s="211">
        <v>191898692</v>
      </c>
      <c r="E418" s="218">
        <v>1080</v>
      </c>
      <c r="F418" s="211">
        <v>1271</v>
      </c>
      <c r="G418" s="211">
        <v>1004</v>
      </c>
      <c r="H418" s="218" t="s">
        <v>354</v>
      </c>
      <c r="I418" s="211" t="s">
        <v>1379</v>
      </c>
      <c r="J418" s="212" t="s">
        <v>841</v>
      </c>
      <c r="K418" s="211" t="s">
        <v>356</v>
      </c>
      <c r="L418" s="211" t="s">
        <v>1995</v>
      </c>
    </row>
    <row r="419" spans="1:12" s="211" customFormat="1" x14ac:dyDescent="0.25">
      <c r="A419" s="211" t="s">
        <v>161</v>
      </c>
      <c r="B419" s="211">
        <v>100</v>
      </c>
      <c r="C419" s="211" t="s">
        <v>257</v>
      </c>
      <c r="D419" s="211">
        <v>191898694</v>
      </c>
      <c r="E419" s="218">
        <v>1080</v>
      </c>
      <c r="F419" s="211">
        <v>1241</v>
      </c>
      <c r="G419" s="211">
        <v>1004</v>
      </c>
      <c r="H419" s="218" t="s">
        <v>354</v>
      </c>
      <c r="I419" s="211" t="s">
        <v>1380</v>
      </c>
      <c r="J419" s="212" t="s">
        <v>841</v>
      </c>
      <c r="K419" s="211" t="s">
        <v>356</v>
      </c>
      <c r="L419" s="211" t="s">
        <v>1995</v>
      </c>
    </row>
    <row r="420" spans="1:12" s="211" customFormat="1" x14ac:dyDescent="0.25">
      <c r="A420" s="211" t="s">
        <v>161</v>
      </c>
      <c r="B420" s="211">
        <v>100</v>
      </c>
      <c r="C420" s="211" t="s">
        <v>257</v>
      </c>
      <c r="D420" s="211">
        <v>191901787</v>
      </c>
      <c r="E420" s="218">
        <v>1080</v>
      </c>
      <c r="F420" s="211">
        <v>1274</v>
      </c>
      <c r="G420" s="211">
        <v>1004</v>
      </c>
      <c r="H420" s="218" t="s">
        <v>354</v>
      </c>
      <c r="I420" s="211" t="s">
        <v>1381</v>
      </c>
      <c r="J420" s="212" t="s">
        <v>841</v>
      </c>
      <c r="K420" s="211" t="s">
        <v>356</v>
      </c>
      <c r="L420" s="211" t="s">
        <v>1995</v>
      </c>
    </row>
    <row r="421" spans="1:12" s="211" customFormat="1" x14ac:dyDescent="0.25">
      <c r="A421" s="211" t="s">
        <v>161</v>
      </c>
      <c r="B421" s="211">
        <v>100</v>
      </c>
      <c r="C421" s="211" t="s">
        <v>257</v>
      </c>
      <c r="D421" s="211">
        <v>210236990</v>
      </c>
      <c r="E421" s="218">
        <v>1060</v>
      </c>
      <c r="F421" s="211">
        <v>1274</v>
      </c>
      <c r="G421" s="211">
        <v>1004</v>
      </c>
      <c r="H421" s="218" t="s">
        <v>1954</v>
      </c>
      <c r="I421" s="211" t="s">
        <v>2052</v>
      </c>
      <c r="J421" s="212" t="s">
        <v>841</v>
      </c>
      <c r="K421" s="211" t="s">
        <v>356</v>
      </c>
      <c r="L421" s="211" t="s">
        <v>1998</v>
      </c>
    </row>
    <row r="422" spans="1:12" s="211" customFormat="1" x14ac:dyDescent="0.25">
      <c r="A422" s="211" t="s">
        <v>161</v>
      </c>
      <c r="B422" s="211">
        <v>100</v>
      </c>
      <c r="C422" s="211" t="s">
        <v>257</v>
      </c>
      <c r="D422" s="211">
        <v>210237051</v>
      </c>
      <c r="E422" s="218">
        <v>1080</v>
      </c>
      <c r="F422" s="211">
        <v>1274</v>
      </c>
      <c r="G422" s="211">
        <v>1004</v>
      </c>
      <c r="H422" s="218" t="s">
        <v>354</v>
      </c>
      <c r="I422" s="211" t="s">
        <v>1382</v>
      </c>
      <c r="J422" s="212" t="s">
        <v>841</v>
      </c>
      <c r="K422" s="211" t="s">
        <v>356</v>
      </c>
      <c r="L422" s="211" t="s">
        <v>1995</v>
      </c>
    </row>
    <row r="423" spans="1:12" s="211" customFormat="1" x14ac:dyDescent="0.25">
      <c r="A423" s="211" t="s">
        <v>161</v>
      </c>
      <c r="B423" s="211">
        <v>100</v>
      </c>
      <c r="C423" s="211" t="s">
        <v>257</v>
      </c>
      <c r="D423" s="211">
        <v>210237057</v>
      </c>
      <c r="E423" s="218">
        <v>1060</v>
      </c>
      <c r="F423" s="211">
        <v>1274</v>
      </c>
      <c r="G423" s="211">
        <v>1004</v>
      </c>
      <c r="H423" s="218" t="s">
        <v>1954</v>
      </c>
      <c r="I423" s="211" t="s">
        <v>2053</v>
      </c>
      <c r="J423" s="212" t="s">
        <v>841</v>
      </c>
      <c r="K423" s="211" t="s">
        <v>356</v>
      </c>
      <c r="L423" s="211" t="s">
        <v>1998</v>
      </c>
    </row>
    <row r="424" spans="1:12" s="211" customFormat="1" x14ac:dyDescent="0.25">
      <c r="A424" s="211" t="s">
        <v>161</v>
      </c>
      <c r="B424" s="211">
        <v>100</v>
      </c>
      <c r="C424" s="211" t="s">
        <v>257</v>
      </c>
      <c r="D424" s="211">
        <v>210237237</v>
      </c>
      <c r="E424" s="218">
        <v>1080</v>
      </c>
      <c r="F424" s="211">
        <v>1252</v>
      </c>
      <c r="G424" s="211">
        <v>1004</v>
      </c>
      <c r="H424" s="218" t="s">
        <v>354</v>
      </c>
      <c r="I424" s="211" t="s">
        <v>1383</v>
      </c>
      <c r="J424" s="212" t="s">
        <v>841</v>
      </c>
      <c r="K424" s="211" t="s">
        <v>356</v>
      </c>
      <c r="L424" s="211" t="s">
        <v>1995</v>
      </c>
    </row>
    <row r="425" spans="1:12" s="211" customFormat="1" x14ac:dyDescent="0.25">
      <c r="A425" s="211" t="s">
        <v>161</v>
      </c>
      <c r="B425" s="211">
        <v>101</v>
      </c>
      <c r="C425" s="211" t="s">
        <v>258</v>
      </c>
      <c r="D425" s="211">
        <v>3115767</v>
      </c>
      <c r="E425" s="218">
        <v>1020</v>
      </c>
      <c r="F425" s="211">
        <v>1110</v>
      </c>
      <c r="G425" s="211">
        <v>1004</v>
      </c>
      <c r="H425" s="218" t="s">
        <v>1954</v>
      </c>
      <c r="I425" s="211" t="s">
        <v>5593</v>
      </c>
      <c r="J425" s="212" t="s">
        <v>841</v>
      </c>
      <c r="K425" s="211" t="s">
        <v>356</v>
      </c>
      <c r="L425" s="211" t="s">
        <v>5622</v>
      </c>
    </row>
    <row r="426" spans="1:12" s="211" customFormat="1" x14ac:dyDescent="0.25">
      <c r="A426" s="211" t="s">
        <v>161</v>
      </c>
      <c r="B426" s="211">
        <v>101</v>
      </c>
      <c r="C426" s="211" t="s">
        <v>258</v>
      </c>
      <c r="D426" s="211">
        <v>191901606</v>
      </c>
      <c r="E426" s="218">
        <v>1080</v>
      </c>
      <c r="F426" s="211">
        <v>1242</v>
      </c>
      <c r="G426" s="211">
        <v>1004</v>
      </c>
      <c r="H426" s="218" t="s">
        <v>354</v>
      </c>
      <c r="I426" s="211" t="s">
        <v>2074</v>
      </c>
      <c r="J426" s="212" t="s">
        <v>841</v>
      </c>
      <c r="K426" s="211" t="s">
        <v>356</v>
      </c>
      <c r="L426" s="211" t="s">
        <v>1995</v>
      </c>
    </row>
    <row r="427" spans="1:12" s="211" customFormat="1" x14ac:dyDescent="0.25">
      <c r="A427" s="211" t="s">
        <v>161</v>
      </c>
      <c r="B427" s="211">
        <v>101</v>
      </c>
      <c r="C427" s="211" t="s">
        <v>258</v>
      </c>
      <c r="D427" s="211">
        <v>191901607</v>
      </c>
      <c r="E427" s="218">
        <v>1080</v>
      </c>
      <c r="F427" s="211">
        <v>1274</v>
      </c>
      <c r="G427" s="211">
        <v>1004</v>
      </c>
      <c r="H427" s="218" t="s">
        <v>354</v>
      </c>
      <c r="I427" s="211" t="s">
        <v>4386</v>
      </c>
      <c r="J427" s="212" t="s">
        <v>841</v>
      </c>
      <c r="K427" s="211" t="s">
        <v>356</v>
      </c>
      <c r="L427" s="211" t="s">
        <v>1995</v>
      </c>
    </row>
    <row r="428" spans="1:12" s="211" customFormat="1" x14ac:dyDescent="0.25">
      <c r="A428" s="211" t="s">
        <v>161</v>
      </c>
      <c r="B428" s="211">
        <v>101</v>
      </c>
      <c r="C428" s="211" t="s">
        <v>258</v>
      </c>
      <c r="D428" s="211">
        <v>191901614</v>
      </c>
      <c r="E428" s="218">
        <v>1080</v>
      </c>
      <c r="F428" s="211">
        <v>1241</v>
      </c>
      <c r="G428" s="211">
        <v>1004</v>
      </c>
      <c r="H428" s="218" t="s">
        <v>354</v>
      </c>
      <c r="I428" s="211" t="s">
        <v>4043</v>
      </c>
      <c r="J428" s="212" t="s">
        <v>841</v>
      </c>
      <c r="K428" s="211" t="s">
        <v>356</v>
      </c>
      <c r="L428" s="211" t="s">
        <v>1995</v>
      </c>
    </row>
    <row r="429" spans="1:12" s="211" customFormat="1" x14ac:dyDescent="0.25">
      <c r="A429" s="211" t="s">
        <v>161</v>
      </c>
      <c r="B429" s="211">
        <v>101</v>
      </c>
      <c r="C429" s="211" t="s">
        <v>258</v>
      </c>
      <c r="D429" s="211">
        <v>192012702</v>
      </c>
      <c r="E429" s="218">
        <v>1080</v>
      </c>
      <c r="F429" s="211">
        <v>1274</v>
      </c>
      <c r="G429" s="211">
        <v>1004</v>
      </c>
      <c r="H429" s="218" t="s">
        <v>354</v>
      </c>
      <c r="I429" s="211" t="s">
        <v>4413</v>
      </c>
      <c r="J429" s="212" t="s">
        <v>841</v>
      </c>
      <c r="K429" s="211" t="s">
        <v>356</v>
      </c>
      <c r="L429" s="211" t="s">
        <v>1995</v>
      </c>
    </row>
    <row r="430" spans="1:12" s="211" customFormat="1" x14ac:dyDescent="0.25">
      <c r="A430" s="211" t="s">
        <v>161</v>
      </c>
      <c r="B430" s="211">
        <v>101</v>
      </c>
      <c r="C430" s="211" t="s">
        <v>258</v>
      </c>
      <c r="D430" s="211">
        <v>210191009</v>
      </c>
      <c r="E430" s="218">
        <v>1080</v>
      </c>
      <c r="F430" s="211">
        <v>1274</v>
      </c>
      <c r="G430" s="211">
        <v>1004</v>
      </c>
      <c r="H430" s="218" t="s">
        <v>354</v>
      </c>
      <c r="I430" s="211" t="s">
        <v>1384</v>
      </c>
      <c r="J430" s="212" t="s">
        <v>841</v>
      </c>
      <c r="K430" s="211" t="s">
        <v>356</v>
      </c>
      <c r="L430" s="211" t="s">
        <v>1995</v>
      </c>
    </row>
    <row r="431" spans="1:12" s="211" customFormat="1" x14ac:dyDescent="0.25">
      <c r="A431" s="211" t="s">
        <v>161</v>
      </c>
      <c r="B431" s="211">
        <v>101</v>
      </c>
      <c r="C431" s="211" t="s">
        <v>258</v>
      </c>
      <c r="D431" s="211">
        <v>210243397</v>
      </c>
      <c r="E431" s="218">
        <v>1080</v>
      </c>
      <c r="F431" s="211">
        <v>1274</v>
      </c>
      <c r="G431" s="211">
        <v>1004</v>
      </c>
      <c r="H431" s="218" t="s">
        <v>354</v>
      </c>
      <c r="I431" s="211" t="s">
        <v>1385</v>
      </c>
      <c r="J431" s="212" t="s">
        <v>841</v>
      </c>
      <c r="K431" s="211" t="s">
        <v>356</v>
      </c>
      <c r="L431" s="211" t="s">
        <v>1995</v>
      </c>
    </row>
    <row r="432" spans="1:12" s="211" customFormat="1" x14ac:dyDescent="0.25">
      <c r="A432" s="211" t="s">
        <v>161</v>
      </c>
      <c r="B432" s="211">
        <v>101</v>
      </c>
      <c r="C432" s="211" t="s">
        <v>258</v>
      </c>
      <c r="D432" s="211">
        <v>210292594</v>
      </c>
      <c r="E432" s="218">
        <v>1060</v>
      </c>
      <c r="F432" s="211">
        <v>1274</v>
      </c>
      <c r="G432" s="211">
        <v>1004</v>
      </c>
      <c r="H432" s="218" t="s">
        <v>1954</v>
      </c>
      <c r="I432" s="211" t="s">
        <v>5757</v>
      </c>
      <c r="J432" s="212" t="s">
        <v>841</v>
      </c>
      <c r="K432" s="211" t="s">
        <v>356</v>
      </c>
      <c r="L432" s="211" t="s">
        <v>1998</v>
      </c>
    </row>
    <row r="433" spans="1:12" s="211" customFormat="1" x14ac:dyDescent="0.25">
      <c r="A433" s="211" t="s">
        <v>161</v>
      </c>
      <c r="B433" s="211">
        <v>101</v>
      </c>
      <c r="C433" s="211" t="s">
        <v>258</v>
      </c>
      <c r="D433" s="211">
        <v>210292595</v>
      </c>
      <c r="E433" s="218">
        <v>1060</v>
      </c>
      <c r="F433" s="211">
        <v>1242</v>
      </c>
      <c r="G433" s="211">
        <v>1004</v>
      </c>
      <c r="H433" s="218" t="s">
        <v>1954</v>
      </c>
      <c r="I433" s="211" t="s">
        <v>5758</v>
      </c>
      <c r="J433" s="212" t="s">
        <v>841</v>
      </c>
      <c r="K433" s="211" t="s">
        <v>356</v>
      </c>
      <c r="L433" s="211" t="s">
        <v>1998</v>
      </c>
    </row>
    <row r="434" spans="1:12" s="211" customFormat="1" x14ac:dyDescent="0.25">
      <c r="A434" s="211" t="s">
        <v>161</v>
      </c>
      <c r="B434" s="211">
        <v>111</v>
      </c>
      <c r="C434" s="211" t="s">
        <v>260</v>
      </c>
      <c r="D434" s="211">
        <v>191961315</v>
      </c>
      <c r="E434" s="218">
        <v>1080</v>
      </c>
      <c r="F434" s="211">
        <v>1274</v>
      </c>
      <c r="G434" s="211">
        <v>1003</v>
      </c>
      <c r="H434" s="218" t="s">
        <v>354</v>
      </c>
      <c r="I434" s="211" t="s">
        <v>5759</v>
      </c>
      <c r="J434" s="212" t="s">
        <v>841</v>
      </c>
      <c r="K434" s="211" t="s">
        <v>356</v>
      </c>
      <c r="L434" s="211" t="s">
        <v>1995</v>
      </c>
    </row>
    <row r="435" spans="1:12" s="211" customFormat="1" x14ac:dyDescent="0.25">
      <c r="A435" s="211" t="s">
        <v>161</v>
      </c>
      <c r="B435" s="211">
        <v>112</v>
      </c>
      <c r="C435" s="211" t="s">
        <v>261</v>
      </c>
      <c r="D435" s="211">
        <v>191910404</v>
      </c>
      <c r="E435" s="218">
        <v>1060</v>
      </c>
      <c r="F435" s="211">
        <v>1274</v>
      </c>
      <c r="G435" s="211">
        <v>1004</v>
      </c>
      <c r="H435" s="218" t="s">
        <v>1954</v>
      </c>
      <c r="I435" s="211" t="s">
        <v>1386</v>
      </c>
      <c r="J435" s="212" t="s">
        <v>841</v>
      </c>
      <c r="K435" s="211" t="s">
        <v>356</v>
      </c>
      <c r="L435" s="211" t="s">
        <v>1998</v>
      </c>
    </row>
    <row r="436" spans="1:12" s="211" customFormat="1" x14ac:dyDescent="0.25">
      <c r="A436" s="211" t="s">
        <v>161</v>
      </c>
      <c r="B436" s="211">
        <v>112</v>
      </c>
      <c r="C436" s="211" t="s">
        <v>261</v>
      </c>
      <c r="D436" s="211">
        <v>210217910</v>
      </c>
      <c r="E436" s="218">
        <v>1040</v>
      </c>
      <c r="F436" s="211">
        <v>1130</v>
      </c>
      <c r="G436" s="211">
        <v>1004</v>
      </c>
      <c r="H436" s="218" t="s">
        <v>1954</v>
      </c>
      <c r="I436" s="211" t="s">
        <v>1387</v>
      </c>
      <c r="J436" s="212" t="s">
        <v>841</v>
      </c>
      <c r="K436" s="211" t="s">
        <v>356</v>
      </c>
      <c r="L436" s="211" t="s">
        <v>2001</v>
      </c>
    </row>
    <row r="437" spans="1:12" s="211" customFormat="1" x14ac:dyDescent="0.25">
      <c r="A437" s="211" t="s">
        <v>161</v>
      </c>
      <c r="B437" s="211">
        <v>112</v>
      </c>
      <c r="C437" s="211" t="s">
        <v>261</v>
      </c>
      <c r="D437" s="211">
        <v>210288383</v>
      </c>
      <c r="E437" s="218">
        <v>1060</v>
      </c>
      <c r="F437" s="211">
        <v>1274</v>
      </c>
      <c r="G437" s="211">
        <v>1004</v>
      </c>
      <c r="H437" s="218" t="s">
        <v>1954</v>
      </c>
      <c r="I437" s="211" t="s">
        <v>4644</v>
      </c>
      <c r="J437" s="212" t="s">
        <v>841</v>
      </c>
      <c r="K437" s="211" t="s">
        <v>356</v>
      </c>
      <c r="L437" s="211" t="s">
        <v>1998</v>
      </c>
    </row>
    <row r="438" spans="1:12" s="211" customFormat="1" x14ac:dyDescent="0.25">
      <c r="A438" s="211" t="s">
        <v>161</v>
      </c>
      <c r="B438" s="211">
        <v>112</v>
      </c>
      <c r="C438" s="211" t="s">
        <v>261</v>
      </c>
      <c r="D438" s="211">
        <v>210290307</v>
      </c>
      <c r="E438" s="218">
        <v>1020</v>
      </c>
      <c r="F438" s="211">
        <v>1122</v>
      </c>
      <c r="G438" s="211">
        <v>1004</v>
      </c>
      <c r="H438" s="218" t="s">
        <v>1954</v>
      </c>
      <c r="I438" s="211" t="s">
        <v>1388</v>
      </c>
      <c r="J438" s="212" t="s">
        <v>841</v>
      </c>
      <c r="K438" s="211" t="s">
        <v>356</v>
      </c>
      <c r="L438" s="211" t="s">
        <v>2000</v>
      </c>
    </row>
    <row r="439" spans="1:12" s="211" customFormat="1" x14ac:dyDescent="0.25">
      <c r="A439" s="211" t="s">
        <v>161</v>
      </c>
      <c r="B439" s="211">
        <v>112</v>
      </c>
      <c r="C439" s="211" t="s">
        <v>261</v>
      </c>
      <c r="D439" s="211">
        <v>210294410</v>
      </c>
      <c r="E439" s="218">
        <v>1060</v>
      </c>
      <c r="F439" s="211">
        <v>1242</v>
      </c>
      <c r="G439" s="211">
        <v>1004</v>
      </c>
      <c r="H439" s="218" t="s">
        <v>1954</v>
      </c>
      <c r="I439" s="211" t="s">
        <v>6622</v>
      </c>
      <c r="J439" s="212" t="s">
        <v>841</v>
      </c>
      <c r="K439" s="211" t="s">
        <v>356</v>
      </c>
      <c r="L439" s="211" t="s">
        <v>1998</v>
      </c>
    </row>
    <row r="440" spans="1:12" s="211" customFormat="1" x14ac:dyDescent="0.25">
      <c r="A440" s="211" t="s">
        <v>161</v>
      </c>
      <c r="B440" s="211">
        <v>115</v>
      </c>
      <c r="C440" s="211" t="s">
        <v>264</v>
      </c>
      <c r="D440" s="211">
        <v>191963370</v>
      </c>
      <c r="E440" s="218">
        <v>1060</v>
      </c>
      <c r="F440" s="211">
        <v>1274</v>
      </c>
      <c r="G440" s="211">
        <v>1004</v>
      </c>
      <c r="H440" s="218" t="s">
        <v>1954</v>
      </c>
      <c r="I440" s="211" t="s">
        <v>5550</v>
      </c>
      <c r="J440" s="212" t="s">
        <v>841</v>
      </c>
      <c r="K440" s="211" t="s">
        <v>356</v>
      </c>
      <c r="L440" s="211" t="s">
        <v>1998</v>
      </c>
    </row>
    <row r="441" spans="1:12" s="211" customFormat="1" x14ac:dyDescent="0.25">
      <c r="A441" s="211" t="s">
        <v>161</v>
      </c>
      <c r="B441" s="211">
        <v>115</v>
      </c>
      <c r="C441" s="211" t="s">
        <v>264</v>
      </c>
      <c r="D441" s="211">
        <v>191998610</v>
      </c>
      <c r="E441" s="218">
        <v>1060</v>
      </c>
      <c r="F441" s="211">
        <v>1271</v>
      </c>
      <c r="G441" s="211">
        <v>1004</v>
      </c>
      <c r="H441" s="218" t="s">
        <v>1954</v>
      </c>
      <c r="I441" s="211" t="s">
        <v>4176</v>
      </c>
      <c r="J441" s="212" t="s">
        <v>841</v>
      </c>
      <c r="K441" s="211" t="s">
        <v>356</v>
      </c>
      <c r="L441" s="211" t="s">
        <v>1998</v>
      </c>
    </row>
    <row r="442" spans="1:12" s="211" customFormat="1" x14ac:dyDescent="0.25">
      <c r="A442" s="211" t="s">
        <v>161</v>
      </c>
      <c r="B442" s="211">
        <v>115</v>
      </c>
      <c r="C442" s="211" t="s">
        <v>264</v>
      </c>
      <c r="D442" s="211">
        <v>192048416</v>
      </c>
      <c r="E442" s="218">
        <v>1080</v>
      </c>
      <c r="F442" s="211">
        <v>1242</v>
      </c>
      <c r="G442" s="211">
        <v>1004</v>
      </c>
      <c r="H442" s="218" t="s">
        <v>354</v>
      </c>
      <c r="I442" s="211" t="s">
        <v>6623</v>
      </c>
      <c r="J442" s="212" t="s">
        <v>841</v>
      </c>
      <c r="K442" s="211" t="s">
        <v>356</v>
      </c>
      <c r="L442" s="211" t="s">
        <v>1995</v>
      </c>
    </row>
    <row r="443" spans="1:12" s="211" customFormat="1" x14ac:dyDescent="0.25">
      <c r="A443" s="211" t="s">
        <v>161</v>
      </c>
      <c r="B443" s="211">
        <v>116</v>
      </c>
      <c r="C443" s="211" t="s">
        <v>265</v>
      </c>
      <c r="D443" s="211">
        <v>191898812</v>
      </c>
      <c r="E443" s="218">
        <v>1080</v>
      </c>
      <c r="F443" s="211">
        <v>1271</v>
      </c>
      <c r="G443" s="211">
        <v>1004</v>
      </c>
      <c r="H443" s="218" t="s">
        <v>354</v>
      </c>
      <c r="I443" s="211" t="s">
        <v>1389</v>
      </c>
      <c r="J443" s="212" t="s">
        <v>841</v>
      </c>
      <c r="K443" s="211" t="s">
        <v>356</v>
      </c>
      <c r="L443" s="211" t="s">
        <v>1995</v>
      </c>
    </row>
    <row r="444" spans="1:12" s="211" customFormat="1" x14ac:dyDescent="0.25">
      <c r="A444" s="211" t="s">
        <v>161</v>
      </c>
      <c r="B444" s="211">
        <v>116</v>
      </c>
      <c r="C444" s="211" t="s">
        <v>265</v>
      </c>
      <c r="D444" s="211">
        <v>191898818</v>
      </c>
      <c r="E444" s="218">
        <v>1080</v>
      </c>
      <c r="F444" s="211">
        <v>1274</v>
      </c>
      <c r="G444" s="211">
        <v>1004</v>
      </c>
      <c r="H444" s="218" t="s">
        <v>354</v>
      </c>
      <c r="I444" s="211" t="s">
        <v>1390</v>
      </c>
      <c r="J444" s="212" t="s">
        <v>841</v>
      </c>
      <c r="K444" s="211" t="s">
        <v>356</v>
      </c>
      <c r="L444" s="211" t="s">
        <v>1995</v>
      </c>
    </row>
    <row r="445" spans="1:12" s="211" customFormat="1" x14ac:dyDescent="0.25">
      <c r="A445" s="211" t="s">
        <v>161</v>
      </c>
      <c r="B445" s="211">
        <v>116</v>
      </c>
      <c r="C445" s="211" t="s">
        <v>265</v>
      </c>
      <c r="D445" s="211">
        <v>191898824</v>
      </c>
      <c r="E445" s="218">
        <v>1080</v>
      </c>
      <c r="F445" s="211">
        <v>1271</v>
      </c>
      <c r="G445" s="211">
        <v>1004</v>
      </c>
      <c r="H445" s="218" t="s">
        <v>354</v>
      </c>
      <c r="I445" s="211" t="s">
        <v>1391</v>
      </c>
      <c r="J445" s="212" t="s">
        <v>841</v>
      </c>
      <c r="K445" s="211" t="s">
        <v>356</v>
      </c>
      <c r="L445" s="211" t="s">
        <v>1995</v>
      </c>
    </row>
    <row r="446" spans="1:12" s="211" customFormat="1" x14ac:dyDescent="0.25">
      <c r="A446" s="211" t="s">
        <v>161</v>
      </c>
      <c r="B446" s="211">
        <v>116</v>
      </c>
      <c r="C446" s="211" t="s">
        <v>265</v>
      </c>
      <c r="D446" s="211">
        <v>191898844</v>
      </c>
      <c r="E446" s="218">
        <v>1080</v>
      </c>
      <c r="F446" s="211">
        <v>1271</v>
      </c>
      <c r="G446" s="211">
        <v>1004</v>
      </c>
      <c r="H446" s="218" t="s">
        <v>354</v>
      </c>
      <c r="I446" s="211" t="s">
        <v>1392</v>
      </c>
      <c r="J446" s="212" t="s">
        <v>841</v>
      </c>
      <c r="K446" s="211" t="s">
        <v>356</v>
      </c>
      <c r="L446" s="211" t="s">
        <v>1995</v>
      </c>
    </row>
    <row r="447" spans="1:12" s="211" customFormat="1" x14ac:dyDescent="0.25">
      <c r="A447" s="211" t="s">
        <v>161</v>
      </c>
      <c r="B447" s="211">
        <v>116</v>
      </c>
      <c r="C447" s="211" t="s">
        <v>265</v>
      </c>
      <c r="D447" s="211">
        <v>191942397</v>
      </c>
      <c r="E447" s="218">
        <v>1080</v>
      </c>
      <c r="F447" s="211">
        <v>1274</v>
      </c>
      <c r="G447" s="211">
        <v>1004</v>
      </c>
      <c r="H447" s="218" t="s">
        <v>354</v>
      </c>
      <c r="I447" s="211" t="s">
        <v>1393</v>
      </c>
      <c r="J447" s="212" t="s">
        <v>841</v>
      </c>
      <c r="K447" s="211" t="s">
        <v>356</v>
      </c>
      <c r="L447" s="211" t="s">
        <v>1995</v>
      </c>
    </row>
    <row r="448" spans="1:12" s="211" customFormat="1" x14ac:dyDescent="0.25">
      <c r="A448" s="211" t="s">
        <v>161</v>
      </c>
      <c r="B448" s="211">
        <v>116</v>
      </c>
      <c r="C448" s="211" t="s">
        <v>265</v>
      </c>
      <c r="D448" s="211">
        <v>191942398</v>
      </c>
      <c r="E448" s="218">
        <v>1080</v>
      </c>
      <c r="F448" s="211">
        <v>1274</v>
      </c>
      <c r="G448" s="211">
        <v>1004</v>
      </c>
      <c r="H448" s="218" t="s">
        <v>354</v>
      </c>
      <c r="I448" s="211" t="s">
        <v>1394</v>
      </c>
      <c r="J448" s="212" t="s">
        <v>841</v>
      </c>
      <c r="K448" s="211" t="s">
        <v>356</v>
      </c>
      <c r="L448" s="211" t="s">
        <v>1995</v>
      </c>
    </row>
    <row r="449" spans="1:12" s="211" customFormat="1" x14ac:dyDescent="0.25">
      <c r="A449" s="211" t="s">
        <v>161</v>
      </c>
      <c r="B449" s="211">
        <v>116</v>
      </c>
      <c r="C449" s="211" t="s">
        <v>265</v>
      </c>
      <c r="D449" s="211">
        <v>191969152</v>
      </c>
      <c r="E449" s="218">
        <v>1080</v>
      </c>
      <c r="F449" s="211">
        <v>1241</v>
      </c>
      <c r="G449" s="211">
        <v>1004</v>
      </c>
      <c r="H449" s="218" t="s">
        <v>354</v>
      </c>
      <c r="I449" s="211" t="s">
        <v>1395</v>
      </c>
      <c r="J449" s="212" t="s">
        <v>841</v>
      </c>
      <c r="K449" s="211" t="s">
        <v>356</v>
      </c>
      <c r="L449" s="211" t="s">
        <v>1995</v>
      </c>
    </row>
    <row r="450" spans="1:12" s="211" customFormat="1" x14ac:dyDescent="0.25">
      <c r="A450" s="211" t="s">
        <v>161</v>
      </c>
      <c r="B450" s="211">
        <v>116</v>
      </c>
      <c r="C450" s="211" t="s">
        <v>265</v>
      </c>
      <c r="D450" s="211">
        <v>191978636</v>
      </c>
      <c r="E450" s="218">
        <v>1080</v>
      </c>
      <c r="F450" s="211">
        <v>1274</v>
      </c>
      <c r="G450" s="211">
        <v>1004</v>
      </c>
      <c r="H450" s="218" t="s">
        <v>354</v>
      </c>
      <c r="I450" s="211" t="s">
        <v>2054</v>
      </c>
      <c r="J450" s="212" t="s">
        <v>841</v>
      </c>
      <c r="K450" s="211" t="s">
        <v>356</v>
      </c>
      <c r="L450" s="211" t="s">
        <v>1995</v>
      </c>
    </row>
    <row r="451" spans="1:12" s="211" customFormat="1" x14ac:dyDescent="0.25">
      <c r="A451" s="211" t="s">
        <v>161</v>
      </c>
      <c r="B451" s="211">
        <v>116</v>
      </c>
      <c r="C451" s="211" t="s">
        <v>265</v>
      </c>
      <c r="D451" s="211">
        <v>191978638</v>
      </c>
      <c r="E451" s="218">
        <v>1080</v>
      </c>
      <c r="F451" s="211">
        <v>1274</v>
      </c>
      <c r="G451" s="211">
        <v>1004</v>
      </c>
      <c r="H451" s="218" t="s">
        <v>354</v>
      </c>
      <c r="I451" s="211" t="s">
        <v>2055</v>
      </c>
      <c r="J451" s="212" t="s">
        <v>841</v>
      </c>
      <c r="K451" s="211" t="s">
        <v>356</v>
      </c>
      <c r="L451" s="211" t="s">
        <v>1995</v>
      </c>
    </row>
    <row r="452" spans="1:12" s="211" customFormat="1" x14ac:dyDescent="0.25">
      <c r="A452" s="211" t="s">
        <v>161</v>
      </c>
      <c r="B452" s="211">
        <v>116</v>
      </c>
      <c r="C452" s="211" t="s">
        <v>265</v>
      </c>
      <c r="D452" s="211">
        <v>191978639</v>
      </c>
      <c r="E452" s="218">
        <v>1080</v>
      </c>
      <c r="F452" s="211">
        <v>1274</v>
      </c>
      <c r="G452" s="211">
        <v>1004</v>
      </c>
      <c r="H452" s="218" t="s">
        <v>354</v>
      </c>
      <c r="I452" s="211" t="s">
        <v>2056</v>
      </c>
      <c r="J452" s="212" t="s">
        <v>841</v>
      </c>
      <c r="K452" s="211" t="s">
        <v>356</v>
      </c>
      <c r="L452" s="211" t="s">
        <v>1995</v>
      </c>
    </row>
    <row r="453" spans="1:12" s="211" customFormat="1" x14ac:dyDescent="0.25">
      <c r="A453" s="211" t="s">
        <v>161</v>
      </c>
      <c r="B453" s="211">
        <v>116</v>
      </c>
      <c r="C453" s="211" t="s">
        <v>265</v>
      </c>
      <c r="D453" s="211">
        <v>191993128</v>
      </c>
      <c r="E453" s="218">
        <v>1060</v>
      </c>
      <c r="F453" s="211">
        <v>1271</v>
      </c>
      <c r="G453" s="211">
        <v>1004</v>
      </c>
      <c r="H453" s="218" t="s">
        <v>1954</v>
      </c>
      <c r="I453" s="211" t="s">
        <v>2703</v>
      </c>
      <c r="J453" s="212" t="s">
        <v>841</v>
      </c>
      <c r="K453" s="211" t="s">
        <v>356</v>
      </c>
      <c r="L453" s="211" t="s">
        <v>1998</v>
      </c>
    </row>
    <row r="454" spans="1:12" s="211" customFormat="1" x14ac:dyDescent="0.25">
      <c r="A454" s="211" t="s">
        <v>161</v>
      </c>
      <c r="B454" s="211">
        <v>116</v>
      </c>
      <c r="C454" s="211" t="s">
        <v>265</v>
      </c>
      <c r="D454" s="211">
        <v>192016027</v>
      </c>
      <c r="E454" s="218">
        <v>1080</v>
      </c>
      <c r="F454" s="211">
        <v>1274</v>
      </c>
      <c r="G454" s="211">
        <v>1004</v>
      </c>
      <c r="H454" s="218" t="s">
        <v>354</v>
      </c>
      <c r="I454" s="211" t="s">
        <v>4777</v>
      </c>
      <c r="J454" s="212" t="s">
        <v>841</v>
      </c>
      <c r="K454" s="211" t="s">
        <v>356</v>
      </c>
      <c r="L454" s="211" t="s">
        <v>1995</v>
      </c>
    </row>
    <row r="455" spans="1:12" s="211" customFormat="1" x14ac:dyDescent="0.25">
      <c r="A455" s="211" t="s">
        <v>161</v>
      </c>
      <c r="B455" s="211">
        <v>116</v>
      </c>
      <c r="C455" s="211" t="s">
        <v>265</v>
      </c>
      <c r="D455" s="211">
        <v>192016220</v>
      </c>
      <c r="E455" s="218">
        <v>1080</v>
      </c>
      <c r="F455" s="211">
        <v>1274</v>
      </c>
      <c r="G455" s="211">
        <v>1004</v>
      </c>
      <c r="H455" s="218" t="s">
        <v>354</v>
      </c>
      <c r="I455" s="211" t="s">
        <v>4598</v>
      </c>
      <c r="J455" s="212" t="s">
        <v>841</v>
      </c>
      <c r="K455" s="211" t="s">
        <v>356</v>
      </c>
      <c r="L455" s="211" t="s">
        <v>1995</v>
      </c>
    </row>
    <row r="456" spans="1:12" s="211" customFormat="1" x14ac:dyDescent="0.25">
      <c r="A456" s="211" t="s">
        <v>161</v>
      </c>
      <c r="B456" s="211">
        <v>116</v>
      </c>
      <c r="C456" s="211" t="s">
        <v>265</v>
      </c>
      <c r="D456" s="211">
        <v>192051011</v>
      </c>
      <c r="E456" s="218">
        <v>1060</v>
      </c>
      <c r="F456" s="211">
        <v>1242</v>
      </c>
      <c r="G456" s="211">
        <v>1004</v>
      </c>
      <c r="H456" s="218" t="s">
        <v>1954</v>
      </c>
      <c r="I456" s="211" t="s">
        <v>6780</v>
      </c>
      <c r="J456" s="212" t="s">
        <v>841</v>
      </c>
      <c r="K456" s="211" t="s">
        <v>356</v>
      </c>
      <c r="L456" s="211" t="s">
        <v>6832</v>
      </c>
    </row>
    <row r="457" spans="1:12" s="211" customFormat="1" x14ac:dyDescent="0.25">
      <c r="A457" s="211" t="s">
        <v>161</v>
      </c>
      <c r="B457" s="211">
        <v>116</v>
      </c>
      <c r="C457" s="211" t="s">
        <v>265</v>
      </c>
      <c r="D457" s="211">
        <v>201007802</v>
      </c>
      <c r="E457" s="218">
        <v>1080</v>
      </c>
      <c r="F457" s="211">
        <v>1271</v>
      </c>
      <c r="G457" s="211">
        <v>1004</v>
      </c>
      <c r="H457" s="218" t="s">
        <v>354</v>
      </c>
      <c r="I457" s="211" t="s">
        <v>1396</v>
      </c>
      <c r="J457" s="212" t="s">
        <v>841</v>
      </c>
      <c r="K457" s="211" t="s">
        <v>356</v>
      </c>
      <c r="L457" s="211" t="s">
        <v>1995</v>
      </c>
    </row>
    <row r="458" spans="1:12" s="211" customFormat="1" x14ac:dyDescent="0.25">
      <c r="A458" s="211" t="s">
        <v>161</v>
      </c>
      <c r="B458" s="211">
        <v>116</v>
      </c>
      <c r="C458" s="211" t="s">
        <v>265</v>
      </c>
      <c r="D458" s="211">
        <v>210196632</v>
      </c>
      <c r="E458" s="218">
        <v>1080</v>
      </c>
      <c r="F458" s="211">
        <v>1242</v>
      </c>
      <c r="G458" s="211">
        <v>1004</v>
      </c>
      <c r="H458" s="218" t="s">
        <v>354</v>
      </c>
      <c r="I458" s="211" t="s">
        <v>1397</v>
      </c>
      <c r="J458" s="212" t="s">
        <v>841</v>
      </c>
      <c r="K458" s="211" t="s">
        <v>356</v>
      </c>
      <c r="L458" s="211" t="s">
        <v>1995</v>
      </c>
    </row>
    <row r="459" spans="1:12" s="211" customFormat="1" x14ac:dyDescent="0.25">
      <c r="A459" s="211" t="s">
        <v>161</v>
      </c>
      <c r="B459" s="211">
        <v>116</v>
      </c>
      <c r="C459" s="211" t="s">
        <v>265</v>
      </c>
      <c r="D459" s="211">
        <v>210255787</v>
      </c>
      <c r="E459" s="218">
        <v>1080</v>
      </c>
      <c r="F459" s="211">
        <v>1274</v>
      </c>
      <c r="G459" s="211">
        <v>1004</v>
      </c>
      <c r="H459" s="218" t="s">
        <v>354</v>
      </c>
      <c r="I459" s="211" t="s">
        <v>1398</v>
      </c>
      <c r="J459" s="212" t="s">
        <v>841</v>
      </c>
      <c r="K459" s="211" t="s">
        <v>356</v>
      </c>
      <c r="L459" s="211" t="s">
        <v>1995</v>
      </c>
    </row>
    <row r="460" spans="1:12" s="211" customFormat="1" x14ac:dyDescent="0.25">
      <c r="A460" s="211" t="s">
        <v>161</v>
      </c>
      <c r="B460" s="211">
        <v>116</v>
      </c>
      <c r="C460" s="211" t="s">
        <v>265</v>
      </c>
      <c r="D460" s="211">
        <v>210256093</v>
      </c>
      <c r="E460" s="218">
        <v>1080</v>
      </c>
      <c r="F460" s="211">
        <v>1274</v>
      </c>
      <c r="G460" s="211">
        <v>1004</v>
      </c>
      <c r="H460" s="218" t="s">
        <v>354</v>
      </c>
      <c r="I460" s="211" t="s">
        <v>1399</v>
      </c>
      <c r="J460" s="212" t="s">
        <v>841</v>
      </c>
      <c r="K460" s="211" t="s">
        <v>356</v>
      </c>
      <c r="L460" s="211" t="s">
        <v>2007</v>
      </c>
    </row>
    <row r="461" spans="1:12" s="211" customFormat="1" x14ac:dyDescent="0.25">
      <c r="A461" s="211" t="s">
        <v>161</v>
      </c>
      <c r="B461" s="211">
        <v>117</v>
      </c>
      <c r="C461" s="211" t="s">
        <v>266</v>
      </c>
      <c r="D461" s="211">
        <v>43770</v>
      </c>
      <c r="E461" s="218">
        <v>1020</v>
      </c>
      <c r="F461" s="211">
        <v>1110</v>
      </c>
      <c r="G461" s="211">
        <v>1004</v>
      </c>
      <c r="H461" s="218" t="s">
        <v>1954</v>
      </c>
      <c r="I461" s="211" t="s">
        <v>1400</v>
      </c>
      <c r="J461" s="212" t="s">
        <v>841</v>
      </c>
      <c r="K461" s="211" t="s">
        <v>356</v>
      </c>
      <c r="L461" s="211" t="s">
        <v>2000</v>
      </c>
    </row>
    <row r="462" spans="1:12" s="211" customFormat="1" x14ac:dyDescent="0.25">
      <c r="A462" s="211" t="s">
        <v>161</v>
      </c>
      <c r="B462" s="211">
        <v>117</v>
      </c>
      <c r="C462" s="211" t="s">
        <v>266</v>
      </c>
      <c r="D462" s="211">
        <v>191968729</v>
      </c>
      <c r="E462" s="218">
        <v>1060</v>
      </c>
      <c r="F462" s="211">
        <v>1242</v>
      </c>
      <c r="G462" s="211">
        <v>1003</v>
      </c>
      <c r="H462" s="218" t="s">
        <v>1954</v>
      </c>
      <c r="I462" s="211" t="s">
        <v>4225</v>
      </c>
      <c r="J462" s="212" t="s">
        <v>841</v>
      </c>
      <c r="K462" s="211" t="s">
        <v>356</v>
      </c>
      <c r="L462" s="211" t="s">
        <v>1998</v>
      </c>
    </row>
    <row r="463" spans="1:12" s="211" customFormat="1" x14ac:dyDescent="0.25">
      <c r="A463" s="211" t="s">
        <v>161</v>
      </c>
      <c r="B463" s="211">
        <v>117</v>
      </c>
      <c r="C463" s="211" t="s">
        <v>266</v>
      </c>
      <c r="D463" s="211">
        <v>191998771</v>
      </c>
      <c r="E463" s="218">
        <v>1060</v>
      </c>
      <c r="F463" s="211">
        <v>1242</v>
      </c>
      <c r="G463" s="211">
        <v>1004</v>
      </c>
      <c r="H463" s="218" t="s">
        <v>1954</v>
      </c>
      <c r="I463" s="211" t="s">
        <v>5929</v>
      </c>
      <c r="J463" s="212" t="s">
        <v>841</v>
      </c>
      <c r="K463" s="211" t="s">
        <v>356</v>
      </c>
      <c r="L463" s="211" t="s">
        <v>1998</v>
      </c>
    </row>
    <row r="464" spans="1:12" s="211" customFormat="1" x14ac:dyDescent="0.25">
      <c r="A464" s="211" t="s">
        <v>161</v>
      </c>
      <c r="B464" s="211">
        <v>117</v>
      </c>
      <c r="C464" s="211" t="s">
        <v>266</v>
      </c>
      <c r="D464" s="211">
        <v>210096331</v>
      </c>
      <c r="E464" s="218">
        <v>1020</v>
      </c>
      <c r="F464" s="211">
        <v>1122</v>
      </c>
      <c r="G464" s="211">
        <v>1004</v>
      </c>
      <c r="H464" s="218" t="s">
        <v>1954</v>
      </c>
      <c r="I464" s="211" t="s">
        <v>1401</v>
      </c>
      <c r="J464" s="212" t="s">
        <v>841</v>
      </c>
      <c r="K464" s="211" t="s">
        <v>356</v>
      </c>
      <c r="L464" s="211" t="s">
        <v>2008</v>
      </c>
    </row>
    <row r="465" spans="1:12" s="211" customFormat="1" x14ac:dyDescent="0.25">
      <c r="A465" s="211" t="s">
        <v>161</v>
      </c>
      <c r="B465" s="211">
        <v>117</v>
      </c>
      <c r="C465" s="211" t="s">
        <v>266</v>
      </c>
      <c r="D465" s="211">
        <v>210096983</v>
      </c>
      <c r="E465" s="218">
        <v>1060</v>
      </c>
      <c r="F465" s="211">
        <v>1230</v>
      </c>
      <c r="G465" s="211">
        <v>1004</v>
      </c>
      <c r="H465" s="218" t="s">
        <v>1954</v>
      </c>
      <c r="I465" s="211" t="s">
        <v>5794</v>
      </c>
      <c r="J465" s="212" t="s">
        <v>841</v>
      </c>
      <c r="K465" s="211" t="s">
        <v>356</v>
      </c>
      <c r="L465" s="211" t="s">
        <v>1998</v>
      </c>
    </row>
    <row r="466" spans="1:12" s="211" customFormat="1" x14ac:dyDescent="0.25">
      <c r="A466" s="211" t="s">
        <v>161</v>
      </c>
      <c r="B466" s="211">
        <v>117</v>
      </c>
      <c r="C466" s="211" t="s">
        <v>266</v>
      </c>
      <c r="D466" s="211">
        <v>210202749</v>
      </c>
      <c r="E466" s="218">
        <v>1040</v>
      </c>
      <c r="F466" s="211">
        <v>1242</v>
      </c>
      <c r="G466" s="211">
        <v>1004</v>
      </c>
      <c r="H466" s="218" t="s">
        <v>1954</v>
      </c>
      <c r="I466" s="211" t="s">
        <v>1402</v>
      </c>
      <c r="J466" s="212" t="s">
        <v>841</v>
      </c>
      <c r="K466" s="211" t="s">
        <v>356</v>
      </c>
      <c r="L466" s="211" t="s">
        <v>2001</v>
      </c>
    </row>
    <row r="467" spans="1:12" s="211" customFormat="1" x14ac:dyDescent="0.25">
      <c r="A467" s="211" t="s">
        <v>161</v>
      </c>
      <c r="B467" s="211">
        <v>117</v>
      </c>
      <c r="C467" s="211" t="s">
        <v>266</v>
      </c>
      <c r="D467" s="211">
        <v>210261841</v>
      </c>
      <c r="E467" s="218">
        <v>1080</v>
      </c>
      <c r="F467" s="211">
        <v>1274</v>
      </c>
      <c r="G467" s="211">
        <v>1004</v>
      </c>
      <c r="H467" s="218" t="s">
        <v>354</v>
      </c>
      <c r="I467" s="211" t="s">
        <v>2057</v>
      </c>
      <c r="J467" s="212" t="s">
        <v>841</v>
      </c>
      <c r="K467" s="211" t="s">
        <v>356</v>
      </c>
      <c r="L467" s="211" t="s">
        <v>1995</v>
      </c>
    </row>
    <row r="468" spans="1:12" s="211" customFormat="1" x14ac:dyDescent="0.25">
      <c r="A468" s="211" t="s">
        <v>161</v>
      </c>
      <c r="B468" s="211">
        <v>118</v>
      </c>
      <c r="C468" s="211" t="s">
        <v>267</v>
      </c>
      <c r="D468" s="211">
        <v>191966010</v>
      </c>
      <c r="E468" s="218">
        <v>1080</v>
      </c>
      <c r="F468" s="211">
        <v>1274</v>
      </c>
      <c r="G468" s="211">
        <v>1004</v>
      </c>
      <c r="H468" s="218" t="s">
        <v>354</v>
      </c>
      <c r="I468" s="211" t="s">
        <v>6624</v>
      </c>
      <c r="J468" s="212" t="s">
        <v>841</v>
      </c>
      <c r="K468" s="211" t="s">
        <v>356</v>
      </c>
      <c r="L468" s="211" t="s">
        <v>1995</v>
      </c>
    </row>
    <row r="469" spans="1:12" s="211" customFormat="1" x14ac:dyDescent="0.25">
      <c r="A469" s="211" t="s">
        <v>161</v>
      </c>
      <c r="B469" s="211">
        <v>118</v>
      </c>
      <c r="C469" s="211" t="s">
        <v>267</v>
      </c>
      <c r="D469" s="211">
        <v>192034806</v>
      </c>
      <c r="E469" s="218">
        <v>1080</v>
      </c>
      <c r="F469" s="211">
        <v>1252</v>
      </c>
      <c r="G469" s="211">
        <v>1004</v>
      </c>
      <c r="H469" s="218" t="s">
        <v>354</v>
      </c>
      <c r="I469" s="211" t="s">
        <v>6625</v>
      </c>
      <c r="J469" s="212" t="s">
        <v>841</v>
      </c>
      <c r="K469" s="211" t="s">
        <v>356</v>
      </c>
      <c r="L469" s="211" t="s">
        <v>1995</v>
      </c>
    </row>
    <row r="470" spans="1:12" s="211" customFormat="1" x14ac:dyDescent="0.25">
      <c r="A470" s="211" t="s">
        <v>161</v>
      </c>
      <c r="B470" s="211">
        <v>118</v>
      </c>
      <c r="C470" s="211" t="s">
        <v>267</v>
      </c>
      <c r="D470" s="211">
        <v>210183665</v>
      </c>
      <c r="E470" s="218">
        <v>1010</v>
      </c>
      <c r="G470" s="211">
        <v>1004</v>
      </c>
      <c r="H470" s="218" t="s">
        <v>354</v>
      </c>
      <c r="I470" s="211" t="s">
        <v>1403</v>
      </c>
      <c r="J470" s="212" t="s">
        <v>841</v>
      </c>
      <c r="K470" s="211" t="s">
        <v>1263</v>
      </c>
      <c r="L470" s="211" t="s">
        <v>1959</v>
      </c>
    </row>
    <row r="471" spans="1:12" s="211" customFormat="1" x14ac:dyDescent="0.25">
      <c r="A471" s="211" t="s">
        <v>161</v>
      </c>
      <c r="B471" s="211">
        <v>118</v>
      </c>
      <c r="C471" s="211" t="s">
        <v>267</v>
      </c>
      <c r="D471" s="211">
        <v>210255032</v>
      </c>
      <c r="E471" s="218">
        <v>1010</v>
      </c>
      <c r="G471" s="211">
        <v>1004</v>
      </c>
      <c r="H471" s="218" t="s">
        <v>354</v>
      </c>
      <c r="I471" s="211" t="s">
        <v>1404</v>
      </c>
      <c r="J471" s="212" t="s">
        <v>841</v>
      </c>
      <c r="K471" s="211" t="s">
        <v>1263</v>
      </c>
      <c r="L471" s="211" t="s">
        <v>1960</v>
      </c>
    </row>
    <row r="472" spans="1:12" s="211" customFormat="1" x14ac:dyDescent="0.25">
      <c r="A472" s="211" t="s">
        <v>161</v>
      </c>
      <c r="B472" s="211">
        <v>119</v>
      </c>
      <c r="C472" s="211" t="s">
        <v>268</v>
      </c>
      <c r="D472" s="211">
        <v>192005157</v>
      </c>
      <c r="E472" s="218">
        <v>1080</v>
      </c>
      <c r="F472" s="211">
        <v>1274</v>
      </c>
      <c r="G472" s="211">
        <v>1004</v>
      </c>
      <c r="H472" s="218" t="s">
        <v>354</v>
      </c>
      <c r="I472" s="211" t="s">
        <v>4177</v>
      </c>
      <c r="J472" s="212" t="s">
        <v>841</v>
      </c>
      <c r="K472" s="211" t="s">
        <v>356</v>
      </c>
      <c r="L472" s="211" t="s">
        <v>1995</v>
      </c>
    </row>
    <row r="473" spans="1:12" s="211" customFormat="1" x14ac:dyDescent="0.25">
      <c r="A473" s="211" t="s">
        <v>161</v>
      </c>
      <c r="B473" s="211">
        <v>120</v>
      </c>
      <c r="C473" s="211" t="s">
        <v>269</v>
      </c>
      <c r="D473" s="211">
        <v>191953328</v>
      </c>
      <c r="E473" s="218">
        <v>1080</v>
      </c>
      <c r="F473" s="211">
        <v>1242</v>
      </c>
      <c r="G473" s="211">
        <v>1004</v>
      </c>
      <c r="H473" s="218" t="s">
        <v>354</v>
      </c>
      <c r="I473" s="211" t="s">
        <v>1405</v>
      </c>
      <c r="J473" s="212" t="s">
        <v>841</v>
      </c>
      <c r="K473" s="211" t="s">
        <v>356</v>
      </c>
      <c r="L473" s="211" t="s">
        <v>1995</v>
      </c>
    </row>
    <row r="474" spans="1:12" s="211" customFormat="1" x14ac:dyDescent="0.25">
      <c r="A474" s="211" t="s">
        <v>161</v>
      </c>
      <c r="B474" s="211">
        <v>120</v>
      </c>
      <c r="C474" s="211" t="s">
        <v>269</v>
      </c>
      <c r="D474" s="211">
        <v>191965086</v>
      </c>
      <c r="E474" s="218">
        <v>1060</v>
      </c>
      <c r="F474" s="211">
        <v>1242</v>
      </c>
      <c r="G474" s="211">
        <v>1004</v>
      </c>
      <c r="H474" s="218" t="s">
        <v>1954</v>
      </c>
      <c r="I474" s="211" t="s">
        <v>1406</v>
      </c>
      <c r="J474" s="212" t="s">
        <v>841</v>
      </c>
      <c r="K474" s="211" t="s">
        <v>356</v>
      </c>
      <c r="L474" s="211" t="s">
        <v>1998</v>
      </c>
    </row>
    <row r="475" spans="1:12" s="211" customFormat="1" x14ac:dyDescent="0.25">
      <c r="A475" s="211" t="s">
        <v>161</v>
      </c>
      <c r="B475" s="211">
        <v>120</v>
      </c>
      <c r="C475" s="211" t="s">
        <v>269</v>
      </c>
      <c r="D475" s="211">
        <v>191988284</v>
      </c>
      <c r="E475" s="218">
        <v>1010</v>
      </c>
      <c r="G475" s="211">
        <v>1004</v>
      </c>
      <c r="H475" s="218" t="s">
        <v>354</v>
      </c>
      <c r="I475" s="211" t="s">
        <v>4201</v>
      </c>
      <c r="J475" s="212" t="s">
        <v>841</v>
      </c>
      <c r="K475" s="211" t="s">
        <v>1263</v>
      </c>
      <c r="L475" s="211" t="s">
        <v>4207</v>
      </c>
    </row>
    <row r="476" spans="1:12" s="211" customFormat="1" x14ac:dyDescent="0.25">
      <c r="A476" s="211" t="s">
        <v>161</v>
      </c>
      <c r="B476" s="211">
        <v>120</v>
      </c>
      <c r="C476" s="211" t="s">
        <v>269</v>
      </c>
      <c r="D476" s="211">
        <v>210264291</v>
      </c>
      <c r="E476" s="218">
        <v>1060</v>
      </c>
      <c r="F476" s="211">
        <v>1274</v>
      </c>
      <c r="G476" s="211">
        <v>1004</v>
      </c>
      <c r="H476" s="218" t="s">
        <v>1954</v>
      </c>
      <c r="I476" s="211" t="s">
        <v>5628</v>
      </c>
      <c r="J476" s="212" t="s">
        <v>841</v>
      </c>
      <c r="K476" s="211" t="s">
        <v>356</v>
      </c>
      <c r="L476" s="211" t="s">
        <v>1998</v>
      </c>
    </row>
    <row r="477" spans="1:12" s="211" customFormat="1" x14ac:dyDescent="0.25">
      <c r="A477" s="211" t="s">
        <v>161</v>
      </c>
      <c r="B477" s="211">
        <v>120</v>
      </c>
      <c r="C477" s="211" t="s">
        <v>269</v>
      </c>
      <c r="D477" s="211">
        <v>210264325</v>
      </c>
      <c r="E477" s="218">
        <v>1060</v>
      </c>
      <c r="F477" s="211">
        <v>1274</v>
      </c>
      <c r="G477" s="211">
        <v>1004</v>
      </c>
      <c r="H477" s="218" t="s">
        <v>1954</v>
      </c>
      <c r="I477" s="211" t="s">
        <v>5629</v>
      </c>
      <c r="J477" s="212" t="s">
        <v>841</v>
      </c>
      <c r="K477" s="211" t="s">
        <v>356</v>
      </c>
      <c r="L477" s="211" t="s">
        <v>1998</v>
      </c>
    </row>
    <row r="478" spans="1:12" s="211" customFormat="1" x14ac:dyDescent="0.25">
      <c r="A478" s="211" t="s">
        <v>161</v>
      </c>
      <c r="B478" s="211">
        <v>120</v>
      </c>
      <c r="C478" s="211" t="s">
        <v>269</v>
      </c>
      <c r="D478" s="211">
        <v>210264804</v>
      </c>
      <c r="E478" s="218">
        <v>1080</v>
      </c>
      <c r="F478" s="211">
        <v>1271</v>
      </c>
      <c r="G478" s="211">
        <v>1004</v>
      </c>
      <c r="H478" s="218" t="s">
        <v>354</v>
      </c>
      <c r="I478" s="211" t="s">
        <v>1407</v>
      </c>
      <c r="J478" s="212" t="s">
        <v>841</v>
      </c>
      <c r="K478" s="211" t="s">
        <v>356</v>
      </c>
      <c r="L478" s="211" t="s">
        <v>1995</v>
      </c>
    </row>
    <row r="479" spans="1:12" s="211" customFormat="1" x14ac:dyDescent="0.25">
      <c r="A479" s="211" t="s">
        <v>161</v>
      </c>
      <c r="B479" s="211">
        <v>120</v>
      </c>
      <c r="C479" s="211" t="s">
        <v>269</v>
      </c>
      <c r="D479" s="211">
        <v>210265122</v>
      </c>
      <c r="E479" s="218">
        <v>1080</v>
      </c>
      <c r="F479" s="211">
        <v>1274</v>
      </c>
      <c r="G479" s="211">
        <v>1004</v>
      </c>
      <c r="H479" s="218" t="s">
        <v>354</v>
      </c>
      <c r="I479" s="211" t="s">
        <v>1408</v>
      </c>
      <c r="J479" s="212" t="s">
        <v>841</v>
      </c>
      <c r="K479" s="211" t="s">
        <v>356</v>
      </c>
      <c r="L479" s="211" t="s">
        <v>1995</v>
      </c>
    </row>
    <row r="480" spans="1:12" s="211" customFormat="1" x14ac:dyDescent="0.25">
      <c r="A480" s="211" t="s">
        <v>161</v>
      </c>
      <c r="B480" s="211">
        <v>120</v>
      </c>
      <c r="C480" s="211" t="s">
        <v>269</v>
      </c>
      <c r="D480" s="211">
        <v>210266540</v>
      </c>
      <c r="E480" s="218">
        <v>1060</v>
      </c>
      <c r="F480" s="211">
        <v>1261</v>
      </c>
      <c r="G480" s="211">
        <v>1004</v>
      </c>
      <c r="H480" s="218" t="s">
        <v>1954</v>
      </c>
      <c r="I480" s="211" t="s">
        <v>1409</v>
      </c>
      <c r="J480" s="212" t="s">
        <v>841</v>
      </c>
      <c r="K480" s="211" t="s">
        <v>356</v>
      </c>
      <c r="L480" s="211" t="s">
        <v>1998</v>
      </c>
    </row>
    <row r="481" spans="1:12" s="211" customFormat="1" x14ac:dyDescent="0.25">
      <c r="A481" s="211" t="s">
        <v>161</v>
      </c>
      <c r="B481" s="211">
        <v>120</v>
      </c>
      <c r="C481" s="211" t="s">
        <v>269</v>
      </c>
      <c r="D481" s="211">
        <v>210296698</v>
      </c>
      <c r="E481" s="218">
        <v>1080</v>
      </c>
      <c r="F481" s="211">
        <v>1242</v>
      </c>
      <c r="G481" s="211">
        <v>1004</v>
      </c>
      <c r="H481" s="218" t="s">
        <v>354</v>
      </c>
      <c r="I481" s="211" t="s">
        <v>1410</v>
      </c>
      <c r="J481" s="212" t="s">
        <v>841</v>
      </c>
      <c r="K481" s="211" t="s">
        <v>356</v>
      </c>
      <c r="L481" s="211" t="s">
        <v>1995</v>
      </c>
    </row>
    <row r="482" spans="1:12" s="211" customFormat="1" x14ac:dyDescent="0.25">
      <c r="A482" s="211" t="s">
        <v>161</v>
      </c>
      <c r="B482" s="211">
        <v>121</v>
      </c>
      <c r="C482" s="211" t="s">
        <v>270</v>
      </c>
      <c r="D482" s="211">
        <v>191965740</v>
      </c>
      <c r="E482" s="218">
        <v>1080</v>
      </c>
      <c r="F482" s="211">
        <v>1242</v>
      </c>
      <c r="G482" s="211">
        <v>1004</v>
      </c>
      <c r="H482" s="218" t="s">
        <v>354</v>
      </c>
      <c r="I482" s="211" t="s">
        <v>4088</v>
      </c>
      <c r="J482" s="212" t="s">
        <v>841</v>
      </c>
      <c r="K482" s="211" t="s">
        <v>356</v>
      </c>
      <c r="L482" s="211" t="s">
        <v>1995</v>
      </c>
    </row>
    <row r="483" spans="1:12" s="211" customFormat="1" x14ac:dyDescent="0.25">
      <c r="A483" s="211" t="s">
        <v>161</v>
      </c>
      <c r="B483" s="211">
        <v>121</v>
      </c>
      <c r="C483" s="211" t="s">
        <v>270</v>
      </c>
      <c r="D483" s="211">
        <v>191980484</v>
      </c>
      <c r="E483" s="218">
        <v>1060</v>
      </c>
      <c r="F483" s="211">
        <v>1242</v>
      </c>
      <c r="G483" s="211">
        <v>1004</v>
      </c>
      <c r="H483" s="218" t="s">
        <v>1954</v>
      </c>
      <c r="I483" s="211" t="s">
        <v>4901</v>
      </c>
      <c r="J483" s="212" t="s">
        <v>841</v>
      </c>
      <c r="K483" s="211" t="s">
        <v>356</v>
      </c>
      <c r="L483" s="211" t="s">
        <v>1998</v>
      </c>
    </row>
    <row r="484" spans="1:12" s="211" customFormat="1" x14ac:dyDescent="0.25">
      <c r="A484" s="211" t="s">
        <v>161</v>
      </c>
      <c r="B484" s="211">
        <v>121</v>
      </c>
      <c r="C484" s="211" t="s">
        <v>270</v>
      </c>
      <c r="D484" s="211">
        <v>191983550</v>
      </c>
      <c r="E484" s="218">
        <v>1060</v>
      </c>
      <c r="F484" s="211">
        <v>1242</v>
      </c>
      <c r="G484" s="211">
        <v>1004</v>
      </c>
      <c r="H484" s="218" t="s">
        <v>1954</v>
      </c>
      <c r="I484" s="211" t="s">
        <v>4044</v>
      </c>
      <c r="J484" s="212" t="s">
        <v>841</v>
      </c>
      <c r="K484" s="211" t="s">
        <v>356</v>
      </c>
      <c r="L484" s="211" t="s">
        <v>1998</v>
      </c>
    </row>
    <row r="485" spans="1:12" s="211" customFormat="1" x14ac:dyDescent="0.25">
      <c r="A485" s="211" t="s">
        <v>161</v>
      </c>
      <c r="B485" s="211">
        <v>121</v>
      </c>
      <c r="C485" s="211" t="s">
        <v>270</v>
      </c>
      <c r="D485" s="211">
        <v>191985512</v>
      </c>
      <c r="E485" s="218">
        <v>1060</v>
      </c>
      <c r="F485" s="211">
        <v>1242</v>
      </c>
      <c r="G485" s="211">
        <v>1004</v>
      </c>
      <c r="H485" s="218" t="s">
        <v>1954</v>
      </c>
      <c r="I485" s="211" t="s">
        <v>5760</v>
      </c>
      <c r="J485" s="212" t="s">
        <v>841</v>
      </c>
      <c r="K485" s="211" t="s">
        <v>356</v>
      </c>
      <c r="L485" s="211" t="s">
        <v>1998</v>
      </c>
    </row>
    <row r="486" spans="1:12" s="211" customFormat="1" x14ac:dyDescent="0.25">
      <c r="A486" s="211" t="s">
        <v>161</v>
      </c>
      <c r="B486" s="211">
        <v>121</v>
      </c>
      <c r="C486" s="211" t="s">
        <v>270</v>
      </c>
      <c r="D486" s="211">
        <v>191986632</v>
      </c>
      <c r="E486" s="218">
        <v>1060</v>
      </c>
      <c r="F486" s="211">
        <v>1242</v>
      </c>
      <c r="G486" s="211">
        <v>1003</v>
      </c>
      <c r="H486" s="218" t="s">
        <v>1954</v>
      </c>
      <c r="I486" s="211" t="s">
        <v>6203</v>
      </c>
      <c r="J486" s="212" t="s">
        <v>841</v>
      </c>
      <c r="K486" s="211" t="s">
        <v>356</v>
      </c>
      <c r="L486" s="211" t="s">
        <v>1998</v>
      </c>
    </row>
    <row r="487" spans="1:12" s="211" customFormat="1" x14ac:dyDescent="0.25">
      <c r="A487" s="211" t="s">
        <v>161</v>
      </c>
      <c r="B487" s="211">
        <v>121</v>
      </c>
      <c r="C487" s="211" t="s">
        <v>270</v>
      </c>
      <c r="D487" s="211">
        <v>191986778</v>
      </c>
      <c r="E487" s="218">
        <v>1060</v>
      </c>
      <c r="F487" s="211">
        <v>1274</v>
      </c>
      <c r="G487" s="211">
        <v>1004</v>
      </c>
      <c r="H487" s="218" t="s">
        <v>1954</v>
      </c>
      <c r="I487" s="211" t="s">
        <v>5277</v>
      </c>
      <c r="J487" s="212" t="s">
        <v>841</v>
      </c>
      <c r="K487" s="211" t="s">
        <v>356</v>
      </c>
      <c r="L487" s="211" t="s">
        <v>1998</v>
      </c>
    </row>
    <row r="488" spans="1:12" s="211" customFormat="1" x14ac:dyDescent="0.25">
      <c r="A488" s="211" t="s">
        <v>161</v>
      </c>
      <c r="B488" s="211">
        <v>121</v>
      </c>
      <c r="C488" s="211" t="s">
        <v>270</v>
      </c>
      <c r="D488" s="211">
        <v>191986801</v>
      </c>
      <c r="E488" s="218">
        <v>1060</v>
      </c>
      <c r="F488" s="211">
        <v>1274</v>
      </c>
      <c r="G488" s="211">
        <v>1004</v>
      </c>
      <c r="H488" s="218" t="s">
        <v>1954</v>
      </c>
      <c r="I488" s="211" t="s">
        <v>5278</v>
      </c>
      <c r="J488" s="212" t="s">
        <v>841</v>
      </c>
      <c r="K488" s="211" t="s">
        <v>356</v>
      </c>
      <c r="L488" s="211" t="s">
        <v>1998</v>
      </c>
    </row>
    <row r="489" spans="1:12" s="211" customFormat="1" x14ac:dyDescent="0.25">
      <c r="A489" s="211" t="s">
        <v>161</v>
      </c>
      <c r="B489" s="211">
        <v>121</v>
      </c>
      <c r="C489" s="211" t="s">
        <v>270</v>
      </c>
      <c r="D489" s="211">
        <v>191990911</v>
      </c>
      <c r="E489" s="218">
        <v>1060</v>
      </c>
      <c r="F489" s="211">
        <v>1274</v>
      </c>
      <c r="G489" s="211">
        <v>1004</v>
      </c>
      <c r="H489" s="218" t="s">
        <v>1954</v>
      </c>
      <c r="I489" s="211" t="s">
        <v>4645</v>
      </c>
      <c r="J489" s="212" t="s">
        <v>841</v>
      </c>
      <c r="K489" s="211" t="s">
        <v>356</v>
      </c>
      <c r="L489" s="211" t="s">
        <v>1998</v>
      </c>
    </row>
    <row r="490" spans="1:12" s="211" customFormat="1" x14ac:dyDescent="0.25">
      <c r="A490" s="211" t="s">
        <v>161</v>
      </c>
      <c r="B490" s="211">
        <v>121</v>
      </c>
      <c r="C490" s="211" t="s">
        <v>270</v>
      </c>
      <c r="D490" s="211">
        <v>191991721</v>
      </c>
      <c r="E490" s="218">
        <v>1060</v>
      </c>
      <c r="F490" s="211">
        <v>1274</v>
      </c>
      <c r="G490" s="211">
        <v>1004</v>
      </c>
      <c r="H490" s="218" t="s">
        <v>1954</v>
      </c>
      <c r="I490" s="211" t="s">
        <v>4646</v>
      </c>
      <c r="J490" s="212" t="s">
        <v>841</v>
      </c>
      <c r="K490" s="211" t="s">
        <v>356</v>
      </c>
      <c r="L490" s="211" t="s">
        <v>1998</v>
      </c>
    </row>
    <row r="491" spans="1:12" s="211" customFormat="1" x14ac:dyDescent="0.25">
      <c r="A491" s="211" t="s">
        <v>161</v>
      </c>
      <c r="B491" s="211">
        <v>121</v>
      </c>
      <c r="C491" s="211" t="s">
        <v>270</v>
      </c>
      <c r="D491" s="211">
        <v>191992246</v>
      </c>
      <c r="E491" s="218">
        <v>1080</v>
      </c>
      <c r="G491" s="211">
        <v>1004</v>
      </c>
      <c r="H491" s="218" t="s">
        <v>354</v>
      </c>
      <c r="I491" s="211" t="s">
        <v>3777</v>
      </c>
      <c r="J491" s="212" t="s">
        <v>841</v>
      </c>
      <c r="K491" s="211" t="s">
        <v>356</v>
      </c>
      <c r="L491" s="211" t="s">
        <v>1995</v>
      </c>
    </row>
    <row r="492" spans="1:12" s="211" customFormat="1" x14ac:dyDescent="0.25">
      <c r="A492" s="211" t="s">
        <v>161</v>
      </c>
      <c r="B492" s="211">
        <v>121</v>
      </c>
      <c r="C492" s="211" t="s">
        <v>270</v>
      </c>
      <c r="D492" s="211">
        <v>192001646</v>
      </c>
      <c r="E492" s="218">
        <v>1080</v>
      </c>
      <c r="F492" s="211">
        <v>1274</v>
      </c>
      <c r="G492" s="211">
        <v>1004</v>
      </c>
      <c r="H492" s="218" t="s">
        <v>354</v>
      </c>
      <c r="I492" s="211" t="s">
        <v>4290</v>
      </c>
      <c r="J492" s="212" t="s">
        <v>841</v>
      </c>
      <c r="K492" s="211" t="s">
        <v>356</v>
      </c>
      <c r="L492" s="211" t="s">
        <v>1995</v>
      </c>
    </row>
    <row r="493" spans="1:12" s="211" customFormat="1" x14ac:dyDescent="0.25">
      <c r="A493" s="211" t="s">
        <v>161</v>
      </c>
      <c r="B493" s="211">
        <v>121</v>
      </c>
      <c r="C493" s="211" t="s">
        <v>270</v>
      </c>
      <c r="D493" s="211">
        <v>192001647</v>
      </c>
      <c r="E493" s="218">
        <v>1080</v>
      </c>
      <c r="F493" s="211">
        <v>1274</v>
      </c>
      <c r="G493" s="211">
        <v>1004</v>
      </c>
      <c r="H493" s="218" t="s">
        <v>354</v>
      </c>
      <c r="I493" s="211" t="s">
        <v>4291</v>
      </c>
      <c r="J493" s="212" t="s">
        <v>841</v>
      </c>
      <c r="K493" s="211" t="s">
        <v>356</v>
      </c>
      <c r="L493" s="211" t="s">
        <v>1995</v>
      </c>
    </row>
    <row r="494" spans="1:12" s="211" customFormat="1" x14ac:dyDescent="0.25">
      <c r="A494" s="211" t="s">
        <v>161</v>
      </c>
      <c r="B494" s="211">
        <v>121</v>
      </c>
      <c r="C494" s="211" t="s">
        <v>270</v>
      </c>
      <c r="D494" s="211">
        <v>192017878</v>
      </c>
      <c r="E494" s="218">
        <v>1080</v>
      </c>
      <c r="F494" s="211">
        <v>1274</v>
      </c>
      <c r="G494" s="211">
        <v>1004</v>
      </c>
      <c r="H494" s="218" t="s">
        <v>354</v>
      </c>
      <c r="I494" s="211" t="s">
        <v>5055</v>
      </c>
      <c r="J494" s="212" t="s">
        <v>841</v>
      </c>
      <c r="K494" s="211" t="s">
        <v>356</v>
      </c>
      <c r="L494" s="211" t="s">
        <v>5982</v>
      </c>
    </row>
    <row r="495" spans="1:12" s="211" customFormat="1" x14ac:dyDescent="0.25">
      <c r="A495" s="211" t="s">
        <v>161</v>
      </c>
      <c r="B495" s="211">
        <v>121</v>
      </c>
      <c r="C495" s="211" t="s">
        <v>270</v>
      </c>
      <c r="D495" s="211">
        <v>192021500</v>
      </c>
      <c r="E495" s="218">
        <v>1060</v>
      </c>
      <c r="F495" s="211">
        <v>1242</v>
      </c>
      <c r="G495" s="211">
        <v>1003</v>
      </c>
      <c r="H495" s="218" t="s">
        <v>1954</v>
      </c>
      <c r="I495" s="211" t="s">
        <v>6204</v>
      </c>
      <c r="J495" s="212" t="s">
        <v>841</v>
      </c>
      <c r="K495" s="211" t="s">
        <v>356</v>
      </c>
      <c r="L495" s="211" t="s">
        <v>1998</v>
      </c>
    </row>
    <row r="496" spans="1:12" s="211" customFormat="1" x14ac:dyDescent="0.25">
      <c r="A496" s="211" t="s">
        <v>161</v>
      </c>
      <c r="B496" s="211">
        <v>121</v>
      </c>
      <c r="C496" s="211" t="s">
        <v>270</v>
      </c>
      <c r="D496" s="211">
        <v>201024424</v>
      </c>
      <c r="E496" s="218">
        <v>1060</v>
      </c>
      <c r="F496" s="211">
        <v>1263</v>
      </c>
      <c r="G496" s="211">
        <v>1004</v>
      </c>
      <c r="H496" s="218" t="s">
        <v>1954</v>
      </c>
      <c r="I496" s="211" t="s">
        <v>4089</v>
      </c>
      <c r="J496" s="212" t="s">
        <v>841</v>
      </c>
      <c r="K496" s="211" t="s">
        <v>356</v>
      </c>
      <c r="L496" s="211" t="s">
        <v>1998</v>
      </c>
    </row>
    <row r="497" spans="1:12" s="211" customFormat="1" x14ac:dyDescent="0.25">
      <c r="A497" s="211" t="s">
        <v>161</v>
      </c>
      <c r="B497" s="211">
        <v>121</v>
      </c>
      <c r="C497" s="211" t="s">
        <v>270</v>
      </c>
      <c r="D497" s="211">
        <v>201028458</v>
      </c>
      <c r="E497" s="218">
        <v>1010</v>
      </c>
      <c r="G497" s="211">
        <v>1004</v>
      </c>
      <c r="H497" s="218" t="s">
        <v>354</v>
      </c>
      <c r="I497" s="211" t="s">
        <v>1411</v>
      </c>
      <c r="J497" s="212" t="s">
        <v>841</v>
      </c>
      <c r="K497" s="211" t="s">
        <v>1263</v>
      </c>
      <c r="L497" s="211" t="s">
        <v>1961</v>
      </c>
    </row>
    <row r="498" spans="1:12" s="211" customFormat="1" x14ac:dyDescent="0.25">
      <c r="A498" s="211" t="s">
        <v>161</v>
      </c>
      <c r="B498" s="211">
        <v>121</v>
      </c>
      <c r="C498" s="211" t="s">
        <v>270</v>
      </c>
      <c r="D498" s="211">
        <v>210199377</v>
      </c>
      <c r="E498" s="218">
        <v>1060</v>
      </c>
      <c r="F498" s="211">
        <v>1242</v>
      </c>
      <c r="G498" s="211">
        <v>1004</v>
      </c>
      <c r="H498" s="218" t="s">
        <v>1954</v>
      </c>
      <c r="I498" s="211" t="s">
        <v>5978</v>
      </c>
      <c r="J498" s="212" t="s">
        <v>841</v>
      </c>
      <c r="K498" s="211" t="s">
        <v>356</v>
      </c>
      <c r="L498" s="211" t="s">
        <v>1998</v>
      </c>
    </row>
    <row r="499" spans="1:12" s="211" customFormat="1" x14ac:dyDescent="0.25">
      <c r="A499" s="211" t="s">
        <v>161</v>
      </c>
      <c r="B499" s="211">
        <v>121</v>
      </c>
      <c r="C499" s="211" t="s">
        <v>270</v>
      </c>
      <c r="D499" s="211">
        <v>210254072</v>
      </c>
      <c r="E499" s="218">
        <v>1030</v>
      </c>
      <c r="F499" s="211">
        <v>1122</v>
      </c>
      <c r="G499" s="211">
        <v>1003</v>
      </c>
      <c r="H499" s="218" t="s">
        <v>1954</v>
      </c>
      <c r="I499" s="211" t="s">
        <v>6154</v>
      </c>
      <c r="J499" s="212" t="s">
        <v>841</v>
      </c>
      <c r="K499" s="211" t="s">
        <v>356</v>
      </c>
      <c r="L499" s="211" t="s">
        <v>6176</v>
      </c>
    </row>
    <row r="500" spans="1:12" s="211" customFormat="1" x14ac:dyDescent="0.25">
      <c r="A500" s="211" t="s">
        <v>161</v>
      </c>
      <c r="B500" s="211">
        <v>121</v>
      </c>
      <c r="C500" s="211" t="s">
        <v>270</v>
      </c>
      <c r="D500" s="211">
        <v>210254073</v>
      </c>
      <c r="E500" s="218">
        <v>1030</v>
      </c>
      <c r="F500" s="211">
        <v>1122</v>
      </c>
      <c r="G500" s="211">
        <v>1003</v>
      </c>
      <c r="H500" s="218" t="s">
        <v>1954</v>
      </c>
      <c r="I500" s="211" t="s">
        <v>6155</v>
      </c>
      <c r="J500" s="212" t="s">
        <v>841</v>
      </c>
      <c r="K500" s="211" t="s">
        <v>356</v>
      </c>
      <c r="L500" s="211" t="s">
        <v>6177</v>
      </c>
    </row>
    <row r="501" spans="1:12" s="211" customFormat="1" x14ac:dyDescent="0.25">
      <c r="A501" s="211" t="s">
        <v>161</v>
      </c>
      <c r="B501" s="211">
        <v>121</v>
      </c>
      <c r="C501" s="211" t="s">
        <v>270</v>
      </c>
      <c r="D501" s="211">
        <v>210273896</v>
      </c>
      <c r="E501" s="218">
        <v>1060</v>
      </c>
      <c r="F501" s="211">
        <v>1274</v>
      </c>
      <c r="G501" s="211">
        <v>1004</v>
      </c>
      <c r="H501" s="218" t="s">
        <v>1954</v>
      </c>
      <c r="I501" s="211" t="s">
        <v>5677</v>
      </c>
      <c r="J501" s="212" t="s">
        <v>841</v>
      </c>
      <c r="K501" s="211" t="s">
        <v>356</v>
      </c>
      <c r="L501" s="211" t="s">
        <v>1998</v>
      </c>
    </row>
    <row r="502" spans="1:12" s="211" customFormat="1" x14ac:dyDescent="0.25">
      <c r="A502" s="211" t="s">
        <v>161</v>
      </c>
      <c r="B502" s="211">
        <v>121</v>
      </c>
      <c r="C502" s="211" t="s">
        <v>270</v>
      </c>
      <c r="D502" s="211">
        <v>210274124</v>
      </c>
      <c r="E502" s="218">
        <v>1060</v>
      </c>
      <c r="F502" s="211">
        <v>1274</v>
      </c>
      <c r="G502" s="211">
        <v>1007</v>
      </c>
      <c r="H502" s="218" t="s">
        <v>1954</v>
      </c>
      <c r="I502" s="211" t="s">
        <v>6626</v>
      </c>
      <c r="J502" s="212" t="s">
        <v>841</v>
      </c>
      <c r="K502" s="211" t="s">
        <v>356</v>
      </c>
      <c r="L502" s="211" t="s">
        <v>6731</v>
      </c>
    </row>
    <row r="503" spans="1:12" s="211" customFormat="1" x14ac:dyDescent="0.25">
      <c r="A503" s="211" t="s">
        <v>161</v>
      </c>
      <c r="B503" s="211">
        <v>121</v>
      </c>
      <c r="C503" s="211" t="s">
        <v>270</v>
      </c>
      <c r="D503" s="211">
        <v>210298488</v>
      </c>
      <c r="E503" s="218">
        <v>1030</v>
      </c>
      <c r="F503" s="211">
        <v>1122</v>
      </c>
      <c r="G503" s="211">
        <v>1004</v>
      </c>
      <c r="H503" s="218" t="s">
        <v>1954</v>
      </c>
      <c r="I503" s="211" t="s">
        <v>3778</v>
      </c>
      <c r="J503" s="212" t="s">
        <v>841</v>
      </c>
      <c r="K503" s="211" t="s">
        <v>356</v>
      </c>
      <c r="L503" s="211" t="s">
        <v>5564</v>
      </c>
    </row>
    <row r="504" spans="1:12" s="211" customFormat="1" x14ac:dyDescent="0.25">
      <c r="A504" s="211" t="s">
        <v>161</v>
      </c>
      <c r="B504" s="211">
        <v>121</v>
      </c>
      <c r="C504" s="211" t="s">
        <v>270</v>
      </c>
      <c r="D504" s="211">
        <v>210298489</v>
      </c>
      <c r="E504" s="218">
        <v>1030</v>
      </c>
      <c r="F504" s="211">
        <v>1122</v>
      </c>
      <c r="G504" s="211">
        <v>1004</v>
      </c>
      <c r="H504" s="218" t="s">
        <v>1954</v>
      </c>
      <c r="I504" s="211" t="s">
        <v>3778</v>
      </c>
      <c r="J504" s="212" t="s">
        <v>841</v>
      </c>
      <c r="K504" s="211" t="s">
        <v>356</v>
      </c>
      <c r="L504" s="211" t="s">
        <v>5468</v>
      </c>
    </row>
    <row r="505" spans="1:12" s="211" customFormat="1" x14ac:dyDescent="0.25">
      <c r="A505" s="211" t="s">
        <v>161</v>
      </c>
      <c r="B505" s="211">
        <v>121</v>
      </c>
      <c r="C505" s="211" t="s">
        <v>270</v>
      </c>
      <c r="D505" s="211">
        <v>210298720</v>
      </c>
      <c r="E505" s="218">
        <v>1030</v>
      </c>
      <c r="F505" s="211">
        <v>1122</v>
      </c>
      <c r="G505" s="211">
        <v>1004</v>
      </c>
      <c r="H505" s="218" t="s">
        <v>1954</v>
      </c>
      <c r="I505" s="211" t="s">
        <v>3778</v>
      </c>
      <c r="J505" s="212" t="s">
        <v>841</v>
      </c>
      <c r="K505" s="211" t="s">
        <v>356</v>
      </c>
      <c r="L505" s="211" t="s">
        <v>6833</v>
      </c>
    </row>
    <row r="506" spans="1:12" s="211" customFormat="1" x14ac:dyDescent="0.25">
      <c r="A506" s="211" t="s">
        <v>161</v>
      </c>
      <c r="B506" s="211">
        <v>121</v>
      </c>
      <c r="C506" s="211" t="s">
        <v>270</v>
      </c>
      <c r="D506" s="211">
        <v>210298721</v>
      </c>
      <c r="E506" s="218">
        <v>1030</v>
      </c>
      <c r="F506" s="211">
        <v>1122</v>
      </c>
      <c r="G506" s="211">
        <v>1004</v>
      </c>
      <c r="H506" s="218" t="s">
        <v>1954</v>
      </c>
      <c r="I506" s="211" t="s">
        <v>3778</v>
      </c>
      <c r="J506" s="212" t="s">
        <v>841</v>
      </c>
      <c r="K506" s="211" t="s">
        <v>356</v>
      </c>
      <c r="L506" s="211" t="s">
        <v>5469</v>
      </c>
    </row>
    <row r="507" spans="1:12" s="211" customFormat="1" x14ac:dyDescent="0.25">
      <c r="A507" s="211" t="s">
        <v>161</v>
      </c>
      <c r="B507" s="211">
        <v>121</v>
      </c>
      <c r="C507" s="211" t="s">
        <v>270</v>
      </c>
      <c r="D507" s="211">
        <v>210298723</v>
      </c>
      <c r="E507" s="218">
        <v>1030</v>
      </c>
      <c r="F507" s="211">
        <v>1122</v>
      </c>
      <c r="G507" s="211">
        <v>1004</v>
      </c>
      <c r="H507" s="218" t="s">
        <v>1954</v>
      </c>
      <c r="I507" s="211" t="s">
        <v>3778</v>
      </c>
      <c r="J507" s="212" t="s">
        <v>841</v>
      </c>
      <c r="K507" s="211" t="s">
        <v>356</v>
      </c>
      <c r="L507" s="211" t="s">
        <v>6957</v>
      </c>
    </row>
    <row r="508" spans="1:12" s="211" customFormat="1" x14ac:dyDescent="0.25">
      <c r="A508" s="211" t="s">
        <v>161</v>
      </c>
      <c r="B508" s="211">
        <v>131</v>
      </c>
      <c r="C508" s="211" t="s">
        <v>271</v>
      </c>
      <c r="D508" s="211">
        <v>192007724</v>
      </c>
      <c r="E508" s="218">
        <v>1080</v>
      </c>
      <c r="F508" s="211">
        <v>1274</v>
      </c>
      <c r="G508" s="211">
        <v>1004</v>
      </c>
      <c r="H508" s="218" t="s">
        <v>354</v>
      </c>
      <c r="I508" s="211" t="s">
        <v>4226</v>
      </c>
      <c r="J508" s="212" t="s">
        <v>841</v>
      </c>
      <c r="K508" s="211" t="s">
        <v>356</v>
      </c>
      <c r="L508" s="211" t="s">
        <v>1995</v>
      </c>
    </row>
    <row r="509" spans="1:12" s="211" customFormat="1" x14ac:dyDescent="0.25">
      <c r="A509" s="211" t="s">
        <v>161</v>
      </c>
      <c r="B509" s="211">
        <v>131</v>
      </c>
      <c r="C509" s="211" t="s">
        <v>271</v>
      </c>
      <c r="D509" s="211">
        <v>192044850</v>
      </c>
      <c r="E509" s="218">
        <v>1060</v>
      </c>
      <c r="F509" s="211">
        <v>1274</v>
      </c>
      <c r="G509" s="211">
        <v>1004</v>
      </c>
      <c r="H509" s="218" t="s">
        <v>1954</v>
      </c>
      <c r="I509" s="211" t="s">
        <v>6037</v>
      </c>
      <c r="J509" s="212" t="s">
        <v>841</v>
      </c>
      <c r="K509" s="211" t="s">
        <v>356</v>
      </c>
      <c r="L509" s="211" t="s">
        <v>1998</v>
      </c>
    </row>
    <row r="510" spans="1:12" s="211" customFormat="1" x14ac:dyDescent="0.25">
      <c r="A510" s="211" t="s">
        <v>161</v>
      </c>
      <c r="B510" s="211">
        <v>131</v>
      </c>
      <c r="C510" s="211" t="s">
        <v>271</v>
      </c>
      <c r="D510" s="211">
        <v>192050030</v>
      </c>
      <c r="E510" s="218">
        <v>1080</v>
      </c>
      <c r="G510" s="211">
        <v>1004</v>
      </c>
      <c r="H510" s="218" t="s">
        <v>354</v>
      </c>
      <c r="I510" s="211" t="s">
        <v>6627</v>
      </c>
      <c r="J510" s="212" t="s">
        <v>841</v>
      </c>
      <c r="K510" s="211" t="s">
        <v>356</v>
      </c>
      <c r="L510" s="211" t="s">
        <v>1995</v>
      </c>
    </row>
    <row r="511" spans="1:12" s="211" customFormat="1" x14ac:dyDescent="0.25">
      <c r="A511" s="211" t="s">
        <v>161</v>
      </c>
      <c r="B511" s="211">
        <v>131</v>
      </c>
      <c r="C511" s="211" t="s">
        <v>271</v>
      </c>
      <c r="D511" s="211">
        <v>210102585</v>
      </c>
      <c r="E511" s="218">
        <v>1080</v>
      </c>
      <c r="G511" s="211">
        <v>1004</v>
      </c>
      <c r="H511" s="218" t="s">
        <v>354</v>
      </c>
      <c r="I511" s="211" t="s">
        <v>1412</v>
      </c>
      <c r="J511" s="212" t="s">
        <v>841</v>
      </c>
      <c r="K511" s="211" t="s">
        <v>356</v>
      </c>
      <c r="L511" s="211" t="s">
        <v>1995</v>
      </c>
    </row>
    <row r="512" spans="1:12" s="211" customFormat="1" x14ac:dyDescent="0.25">
      <c r="A512" s="211" t="s">
        <v>161</v>
      </c>
      <c r="B512" s="211">
        <v>131</v>
      </c>
      <c r="C512" s="211" t="s">
        <v>271</v>
      </c>
      <c r="D512" s="211">
        <v>210102792</v>
      </c>
      <c r="E512" s="218">
        <v>1080</v>
      </c>
      <c r="F512" s="211">
        <v>1274</v>
      </c>
      <c r="G512" s="211">
        <v>1004</v>
      </c>
      <c r="H512" s="218" t="s">
        <v>354</v>
      </c>
      <c r="I512" s="211" t="s">
        <v>1413</v>
      </c>
      <c r="J512" s="212" t="s">
        <v>841</v>
      </c>
      <c r="K512" s="211" t="s">
        <v>356</v>
      </c>
      <c r="L512" s="211" t="s">
        <v>1995</v>
      </c>
    </row>
    <row r="513" spans="1:12" s="211" customFormat="1" x14ac:dyDescent="0.25">
      <c r="A513" s="211" t="s">
        <v>161</v>
      </c>
      <c r="B513" s="211">
        <v>131</v>
      </c>
      <c r="C513" s="211" t="s">
        <v>271</v>
      </c>
      <c r="D513" s="211">
        <v>210215709</v>
      </c>
      <c r="E513" s="218">
        <v>1010</v>
      </c>
      <c r="G513" s="211">
        <v>1004</v>
      </c>
      <c r="H513" s="218" t="s">
        <v>354</v>
      </c>
      <c r="I513" s="211" t="s">
        <v>1414</v>
      </c>
      <c r="J513" s="212" t="s">
        <v>841</v>
      </c>
      <c r="K513" s="211" t="s">
        <v>1263</v>
      </c>
      <c r="L513" s="211" t="s">
        <v>1962</v>
      </c>
    </row>
    <row r="514" spans="1:12" s="211" customFormat="1" x14ac:dyDescent="0.25">
      <c r="A514" s="211" t="s">
        <v>161</v>
      </c>
      <c r="B514" s="211">
        <v>131</v>
      </c>
      <c r="C514" s="211" t="s">
        <v>271</v>
      </c>
      <c r="D514" s="211">
        <v>210221364</v>
      </c>
      <c r="E514" s="218">
        <v>1080</v>
      </c>
      <c r="F514" s="211">
        <v>1252</v>
      </c>
      <c r="G514" s="211">
        <v>1004</v>
      </c>
      <c r="H514" s="218" t="s">
        <v>354</v>
      </c>
      <c r="I514" s="211" t="s">
        <v>4494</v>
      </c>
      <c r="J514" s="212" t="s">
        <v>841</v>
      </c>
      <c r="K514" s="211" t="s">
        <v>356</v>
      </c>
      <c r="L514" s="211" t="s">
        <v>1995</v>
      </c>
    </row>
    <row r="515" spans="1:12" s="211" customFormat="1" x14ac:dyDescent="0.25">
      <c r="A515" s="211" t="s">
        <v>161</v>
      </c>
      <c r="B515" s="211">
        <v>131</v>
      </c>
      <c r="C515" s="211" t="s">
        <v>271</v>
      </c>
      <c r="D515" s="211">
        <v>210267595</v>
      </c>
      <c r="E515" s="218">
        <v>1060</v>
      </c>
      <c r="F515" s="211">
        <v>1242</v>
      </c>
      <c r="G515" s="211">
        <v>1003</v>
      </c>
      <c r="H515" s="218" t="s">
        <v>1954</v>
      </c>
      <c r="I515" s="211" t="s">
        <v>2761</v>
      </c>
      <c r="J515" s="212" t="s">
        <v>841</v>
      </c>
      <c r="K515" s="211" t="s">
        <v>356</v>
      </c>
      <c r="L515" s="211" t="s">
        <v>1998</v>
      </c>
    </row>
    <row r="516" spans="1:12" s="211" customFormat="1" x14ac:dyDescent="0.25">
      <c r="A516" s="211" t="s">
        <v>161</v>
      </c>
      <c r="B516" s="211">
        <v>131</v>
      </c>
      <c r="C516" s="211" t="s">
        <v>271</v>
      </c>
      <c r="D516" s="211">
        <v>210289937</v>
      </c>
      <c r="E516" s="218">
        <v>1060</v>
      </c>
      <c r="F516" s="211">
        <v>1274</v>
      </c>
      <c r="G516" s="211">
        <v>1004</v>
      </c>
      <c r="H516" s="218" t="s">
        <v>1954</v>
      </c>
      <c r="I516" s="211" t="s">
        <v>6628</v>
      </c>
      <c r="J516" s="212" t="s">
        <v>841</v>
      </c>
      <c r="K516" s="211" t="s">
        <v>356</v>
      </c>
      <c r="L516" s="211" t="s">
        <v>2005</v>
      </c>
    </row>
    <row r="517" spans="1:12" s="211" customFormat="1" x14ac:dyDescent="0.25">
      <c r="A517" s="211" t="s">
        <v>161</v>
      </c>
      <c r="B517" s="211">
        <v>131</v>
      </c>
      <c r="C517" s="211" t="s">
        <v>271</v>
      </c>
      <c r="D517" s="211">
        <v>210296234</v>
      </c>
      <c r="E517" s="218">
        <v>1080</v>
      </c>
      <c r="F517" s="211">
        <v>1274</v>
      </c>
      <c r="G517" s="211">
        <v>1004</v>
      </c>
      <c r="H517" s="218" t="s">
        <v>354</v>
      </c>
      <c r="I517" s="211" t="s">
        <v>4227</v>
      </c>
      <c r="J517" s="212" t="s">
        <v>841</v>
      </c>
      <c r="K517" s="211" t="s">
        <v>356</v>
      </c>
      <c r="L517" s="211" t="s">
        <v>1995</v>
      </c>
    </row>
    <row r="518" spans="1:12" s="211" customFormat="1" x14ac:dyDescent="0.25">
      <c r="A518" s="211" t="s">
        <v>161</v>
      </c>
      <c r="B518" s="211">
        <v>135</v>
      </c>
      <c r="C518" s="211" t="s">
        <v>272</v>
      </c>
      <c r="D518" s="211">
        <v>192044786</v>
      </c>
      <c r="E518" s="218">
        <v>1060</v>
      </c>
      <c r="F518" s="211">
        <v>1242</v>
      </c>
      <c r="G518" s="211">
        <v>1004</v>
      </c>
      <c r="H518" s="218" t="s">
        <v>1954</v>
      </c>
      <c r="I518" s="211" t="s">
        <v>6156</v>
      </c>
      <c r="J518" s="212" t="s">
        <v>841</v>
      </c>
      <c r="K518" s="211" t="s">
        <v>356</v>
      </c>
      <c r="L518" s="211" t="s">
        <v>1998</v>
      </c>
    </row>
    <row r="519" spans="1:12" s="211" customFormat="1" x14ac:dyDescent="0.25">
      <c r="A519" s="211" t="s">
        <v>161</v>
      </c>
      <c r="B519" s="211">
        <v>135</v>
      </c>
      <c r="C519" s="211" t="s">
        <v>272</v>
      </c>
      <c r="D519" s="211">
        <v>210214109</v>
      </c>
      <c r="E519" s="218">
        <v>1060</v>
      </c>
      <c r="F519" s="211">
        <v>1242</v>
      </c>
      <c r="G519" s="211">
        <v>1004</v>
      </c>
      <c r="H519" s="218" t="s">
        <v>1954</v>
      </c>
      <c r="I519" s="211" t="s">
        <v>1415</v>
      </c>
      <c r="J519" s="212" t="s">
        <v>841</v>
      </c>
      <c r="K519" s="211" t="s">
        <v>356</v>
      </c>
      <c r="L519" s="211" t="s">
        <v>1998</v>
      </c>
    </row>
    <row r="520" spans="1:12" s="211" customFormat="1" x14ac:dyDescent="0.25">
      <c r="A520" s="211" t="s">
        <v>161</v>
      </c>
      <c r="B520" s="211">
        <v>135</v>
      </c>
      <c r="C520" s="211" t="s">
        <v>272</v>
      </c>
      <c r="D520" s="211">
        <v>210295394</v>
      </c>
      <c r="E520" s="218">
        <v>1060</v>
      </c>
      <c r="F520" s="211">
        <v>1242</v>
      </c>
      <c r="G520" s="211">
        <v>1004</v>
      </c>
      <c r="H520" s="218" t="s">
        <v>1954</v>
      </c>
      <c r="I520" s="211" t="s">
        <v>6318</v>
      </c>
      <c r="J520" s="212" t="s">
        <v>841</v>
      </c>
      <c r="K520" s="211" t="s">
        <v>356</v>
      </c>
      <c r="L520" s="211" t="s">
        <v>1998</v>
      </c>
    </row>
    <row r="521" spans="1:12" s="211" customFormat="1" x14ac:dyDescent="0.25">
      <c r="A521" s="211" t="s">
        <v>161</v>
      </c>
      <c r="B521" s="211">
        <v>135</v>
      </c>
      <c r="C521" s="211" t="s">
        <v>272</v>
      </c>
      <c r="D521" s="211">
        <v>210295450</v>
      </c>
      <c r="E521" s="218">
        <v>1060</v>
      </c>
      <c r="F521" s="211">
        <v>1242</v>
      </c>
      <c r="G521" s="211">
        <v>1004</v>
      </c>
      <c r="H521" s="218" t="s">
        <v>1954</v>
      </c>
      <c r="I521" s="211" t="s">
        <v>1416</v>
      </c>
      <c r="J521" s="212" t="s">
        <v>841</v>
      </c>
      <c r="K521" s="211" t="s">
        <v>356</v>
      </c>
      <c r="L521" s="211" t="s">
        <v>1998</v>
      </c>
    </row>
    <row r="522" spans="1:12" s="211" customFormat="1" x14ac:dyDescent="0.25">
      <c r="A522" s="211" t="s">
        <v>161</v>
      </c>
      <c r="B522" s="211">
        <v>136</v>
      </c>
      <c r="C522" s="211" t="s">
        <v>273</v>
      </c>
      <c r="D522" s="211">
        <v>191906591</v>
      </c>
      <c r="E522" s="218">
        <v>1020</v>
      </c>
      <c r="F522" s="211">
        <v>1110</v>
      </c>
      <c r="G522" s="211">
        <v>1004</v>
      </c>
      <c r="H522" s="218" t="s">
        <v>1954</v>
      </c>
      <c r="I522" s="211" t="s">
        <v>1417</v>
      </c>
      <c r="J522" s="212" t="s">
        <v>841</v>
      </c>
      <c r="K522" s="211" t="s">
        <v>356</v>
      </c>
      <c r="L522" s="211" t="s">
        <v>2000</v>
      </c>
    </row>
    <row r="523" spans="1:12" s="211" customFormat="1" x14ac:dyDescent="0.25">
      <c r="A523" s="211" t="s">
        <v>161</v>
      </c>
      <c r="B523" s="211">
        <v>137</v>
      </c>
      <c r="C523" s="211" t="s">
        <v>274</v>
      </c>
      <c r="D523" s="211">
        <v>2289093</v>
      </c>
      <c r="E523" s="218">
        <v>1060</v>
      </c>
      <c r="F523" s="211">
        <v>1251</v>
      </c>
      <c r="G523" s="211">
        <v>1004</v>
      </c>
      <c r="H523" s="218" t="s">
        <v>1954</v>
      </c>
      <c r="I523" s="211" t="s">
        <v>6205</v>
      </c>
      <c r="J523" s="212" t="s">
        <v>841</v>
      </c>
      <c r="K523" s="211" t="s">
        <v>356</v>
      </c>
      <c r="L523" s="211" t="s">
        <v>1998</v>
      </c>
    </row>
    <row r="524" spans="1:12" s="211" customFormat="1" x14ac:dyDescent="0.25">
      <c r="A524" s="211" t="s">
        <v>161</v>
      </c>
      <c r="B524" s="211">
        <v>137</v>
      </c>
      <c r="C524" s="211" t="s">
        <v>274</v>
      </c>
      <c r="D524" s="211">
        <v>9071458</v>
      </c>
      <c r="E524" s="218">
        <v>1060</v>
      </c>
      <c r="F524" s="211">
        <v>1274</v>
      </c>
      <c r="G524" s="211">
        <v>1004</v>
      </c>
      <c r="H524" s="218" t="s">
        <v>1954</v>
      </c>
      <c r="I524" s="211" t="s">
        <v>5930</v>
      </c>
      <c r="J524" s="212" t="s">
        <v>841</v>
      </c>
      <c r="K524" s="211" t="s">
        <v>356</v>
      </c>
      <c r="L524" s="211" t="s">
        <v>1998</v>
      </c>
    </row>
    <row r="525" spans="1:12" s="211" customFormat="1" x14ac:dyDescent="0.25">
      <c r="A525" s="211" t="s">
        <v>161</v>
      </c>
      <c r="B525" s="211">
        <v>137</v>
      </c>
      <c r="C525" s="211" t="s">
        <v>274</v>
      </c>
      <c r="D525" s="211">
        <v>191975535</v>
      </c>
      <c r="E525" s="218">
        <v>1020</v>
      </c>
      <c r="F525" s="211">
        <v>1110</v>
      </c>
      <c r="G525" s="211">
        <v>1003</v>
      </c>
      <c r="H525" s="218" t="s">
        <v>1954</v>
      </c>
      <c r="I525" s="211" t="s">
        <v>4718</v>
      </c>
      <c r="J525" s="212" t="s">
        <v>841</v>
      </c>
      <c r="K525" s="211" t="s">
        <v>356</v>
      </c>
      <c r="L525" s="211" t="s">
        <v>4739</v>
      </c>
    </row>
    <row r="526" spans="1:12" s="211" customFormat="1" x14ac:dyDescent="0.25">
      <c r="A526" s="211" t="s">
        <v>161</v>
      </c>
      <c r="B526" s="211">
        <v>137</v>
      </c>
      <c r="C526" s="211" t="s">
        <v>274</v>
      </c>
      <c r="D526" s="211">
        <v>191975536</v>
      </c>
      <c r="E526" s="218">
        <v>1020</v>
      </c>
      <c r="F526" s="211">
        <v>1121</v>
      </c>
      <c r="G526" s="211">
        <v>1003</v>
      </c>
      <c r="H526" s="218" t="s">
        <v>1954</v>
      </c>
      <c r="I526" s="211" t="s">
        <v>4718</v>
      </c>
      <c r="J526" s="212" t="s">
        <v>841</v>
      </c>
      <c r="K526" s="211" t="s">
        <v>356</v>
      </c>
      <c r="L526" s="211" t="s">
        <v>4740</v>
      </c>
    </row>
    <row r="527" spans="1:12" s="211" customFormat="1" x14ac:dyDescent="0.25">
      <c r="A527" s="211" t="s">
        <v>161</v>
      </c>
      <c r="B527" s="211">
        <v>137</v>
      </c>
      <c r="C527" s="211" t="s">
        <v>274</v>
      </c>
      <c r="D527" s="211">
        <v>191975546</v>
      </c>
      <c r="E527" s="218">
        <v>1020</v>
      </c>
      <c r="F527" s="211">
        <v>1110</v>
      </c>
      <c r="G527" s="211">
        <v>1003</v>
      </c>
      <c r="H527" s="218" t="s">
        <v>1954</v>
      </c>
      <c r="I527" s="211" t="s">
        <v>4718</v>
      </c>
      <c r="J527" s="212" t="s">
        <v>841</v>
      </c>
      <c r="K527" s="211" t="s">
        <v>356</v>
      </c>
      <c r="L527" s="211" t="s">
        <v>4741</v>
      </c>
    </row>
    <row r="528" spans="1:12" s="211" customFormat="1" x14ac:dyDescent="0.25">
      <c r="A528" s="211" t="s">
        <v>161</v>
      </c>
      <c r="B528" s="211">
        <v>137</v>
      </c>
      <c r="C528" s="211" t="s">
        <v>274</v>
      </c>
      <c r="D528" s="211">
        <v>191975548</v>
      </c>
      <c r="E528" s="218">
        <v>1020</v>
      </c>
      <c r="F528" s="211">
        <v>1121</v>
      </c>
      <c r="G528" s="211">
        <v>1004</v>
      </c>
      <c r="H528" s="218" t="s">
        <v>1954</v>
      </c>
      <c r="I528" s="211" t="s">
        <v>4718</v>
      </c>
      <c r="J528" s="212" t="s">
        <v>841</v>
      </c>
      <c r="K528" s="211" t="s">
        <v>356</v>
      </c>
      <c r="L528" s="211" t="s">
        <v>4742</v>
      </c>
    </row>
    <row r="529" spans="1:12" s="211" customFormat="1" x14ac:dyDescent="0.25">
      <c r="A529" s="211" t="s">
        <v>161</v>
      </c>
      <c r="B529" s="211">
        <v>137</v>
      </c>
      <c r="C529" s="211" t="s">
        <v>274</v>
      </c>
      <c r="D529" s="211">
        <v>191977217</v>
      </c>
      <c r="E529" s="218">
        <v>1020</v>
      </c>
      <c r="F529" s="211">
        <v>1110</v>
      </c>
      <c r="G529" s="211">
        <v>1004</v>
      </c>
      <c r="H529" s="218" t="s">
        <v>1954</v>
      </c>
      <c r="I529" s="211" t="s">
        <v>3996</v>
      </c>
      <c r="J529" s="212" t="s">
        <v>841</v>
      </c>
      <c r="K529" s="211" t="s">
        <v>356</v>
      </c>
      <c r="L529" s="211" t="s">
        <v>4008</v>
      </c>
    </row>
    <row r="530" spans="1:12" s="211" customFormat="1" x14ac:dyDescent="0.25">
      <c r="A530" s="211" t="s">
        <v>161</v>
      </c>
      <c r="B530" s="211">
        <v>137</v>
      </c>
      <c r="C530" s="211" t="s">
        <v>274</v>
      </c>
      <c r="D530" s="211">
        <v>191977218</v>
      </c>
      <c r="E530" s="218">
        <v>1020</v>
      </c>
      <c r="F530" s="211">
        <v>1110</v>
      </c>
      <c r="G530" s="211">
        <v>1004</v>
      </c>
      <c r="H530" s="218" t="s">
        <v>1954</v>
      </c>
      <c r="I530" s="211" t="s">
        <v>3996</v>
      </c>
      <c r="J530" s="212" t="s">
        <v>841</v>
      </c>
      <c r="K530" s="211" t="s">
        <v>356</v>
      </c>
      <c r="L530" s="211" t="s">
        <v>4009</v>
      </c>
    </row>
    <row r="531" spans="1:12" s="211" customFormat="1" x14ac:dyDescent="0.25">
      <c r="A531" s="211" t="s">
        <v>161</v>
      </c>
      <c r="B531" s="211">
        <v>137</v>
      </c>
      <c r="C531" s="211" t="s">
        <v>274</v>
      </c>
      <c r="D531" s="211">
        <v>191977219</v>
      </c>
      <c r="E531" s="218">
        <v>1020</v>
      </c>
      <c r="F531" s="211">
        <v>1110</v>
      </c>
      <c r="G531" s="211">
        <v>1004</v>
      </c>
      <c r="H531" s="218" t="s">
        <v>1954</v>
      </c>
      <c r="I531" s="211" t="s">
        <v>3996</v>
      </c>
      <c r="J531" s="212" t="s">
        <v>841</v>
      </c>
      <c r="K531" s="211" t="s">
        <v>356</v>
      </c>
      <c r="L531" s="211" t="s">
        <v>4010</v>
      </c>
    </row>
    <row r="532" spans="1:12" s="211" customFormat="1" x14ac:dyDescent="0.25">
      <c r="A532" s="211" t="s">
        <v>161</v>
      </c>
      <c r="B532" s="211">
        <v>137</v>
      </c>
      <c r="C532" s="211" t="s">
        <v>274</v>
      </c>
      <c r="D532" s="211">
        <v>191977220</v>
      </c>
      <c r="E532" s="218">
        <v>1020</v>
      </c>
      <c r="F532" s="211">
        <v>1110</v>
      </c>
      <c r="G532" s="211">
        <v>1004</v>
      </c>
      <c r="H532" s="218" t="s">
        <v>1954</v>
      </c>
      <c r="I532" s="211" t="s">
        <v>3996</v>
      </c>
      <c r="J532" s="212" t="s">
        <v>841</v>
      </c>
      <c r="K532" s="211" t="s">
        <v>356</v>
      </c>
      <c r="L532" s="211" t="s">
        <v>4011</v>
      </c>
    </row>
    <row r="533" spans="1:12" s="211" customFormat="1" x14ac:dyDescent="0.25">
      <c r="A533" s="211" t="s">
        <v>161</v>
      </c>
      <c r="B533" s="211">
        <v>137</v>
      </c>
      <c r="C533" s="211" t="s">
        <v>274</v>
      </c>
      <c r="D533" s="211">
        <v>191977221</v>
      </c>
      <c r="E533" s="218">
        <v>1020</v>
      </c>
      <c r="F533" s="211">
        <v>1110</v>
      </c>
      <c r="G533" s="211">
        <v>1004</v>
      </c>
      <c r="H533" s="218" t="s">
        <v>1954</v>
      </c>
      <c r="I533" s="211" t="s">
        <v>3996</v>
      </c>
      <c r="J533" s="212" t="s">
        <v>841</v>
      </c>
      <c r="K533" s="211" t="s">
        <v>356</v>
      </c>
      <c r="L533" s="211" t="s">
        <v>4012</v>
      </c>
    </row>
    <row r="534" spans="1:12" s="211" customFormat="1" x14ac:dyDescent="0.25">
      <c r="A534" s="211" t="s">
        <v>161</v>
      </c>
      <c r="B534" s="211">
        <v>137</v>
      </c>
      <c r="C534" s="211" t="s">
        <v>274</v>
      </c>
      <c r="D534" s="211">
        <v>210219052</v>
      </c>
      <c r="E534" s="218">
        <v>1060</v>
      </c>
      <c r="F534" s="211">
        <v>1261</v>
      </c>
      <c r="G534" s="211">
        <v>1004</v>
      </c>
      <c r="H534" s="218" t="s">
        <v>1954</v>
      </c>
      <c r="I534" s="211" t="s">
        <v>5931</v>
      </c>
      <c r="J534" s="212" t="s">
        <v>841</v>
      </c>
      <c r="K534" s="211" t="s">
        <v>356</v>
      </c>
      <c r="L534" s="211" t="s">
        <v>1998</v>
      </c>
    </row>
    <row r="535" spans="1:12" s="211" customFormat="1" x14ac:dyDescent="0.25">
      <c r="A535" s="211" t="s">
        <v>161</v>
      </c>
      <c r="B535" s="211">
        <v>138</v>
      </c>
      <c r="C535" s="211" t="s">
        <v>275</v>
      </c>
      <c r="D535" s="211">
        <v>191982002</v>
      </c>
      <c r="E535" s="218">
        <v>1080</v>
      </c>
      <c r="F535" s="211">
        <v>1271</v>
      </c>
      <c r="G535" s="211">
        <v>1004</v>
      </c>
      <c r="H535" s="218" t="s">
        <v>354</v>
      </c>
      <c r="I535" s="211" t="s">
        <v>6781</v>
      </c>
      <c r="J535" s="212" t="s">
        <v>841</v>
      </c>
      <c r="K535" s="211" t="s">
        <v>356</v>
      </c>
      <c r="L535" s="211" t="s">
        <v>1995</v>
      </c>
    </row>
    <row r="536" spans="1:12" s="211" customFormat="1" x14ac:dyDescent="0.25">
      <c r="A536" s="211" t="s">
        <v>161</v>
      </c>
      <c r="B536" s="211">
        <v>138</v>
      </c>
      <c r="C536" s="211" t="s">
        <v>275</v>
      </c>
      <c r="D536" s="211">
        <v>210216429</v>
      </c>
      <c r="E536" s="218">
        <v>1060</v>
      </c>
      <c r="F536" s="211">
        <v>1251</v>
      </c>
      <c r="G536" s="211">
        <v>1004</v>
      </c>
      <c r="H536" s="218" t="s">
        <v>1954</v>
      </c>
      <c r="I536" s="211" t="s">
        <v>5713</v>
      </c>
      <c r="J536" s="212" t="s">
        <v>841</v>
      </c>
      <c r="K536" s="211" t="s">
        <v>356</v>
      </c>
      <c r="L536" s="211" t="s">
        <v>1998</v>
      </c>
    </row>
    <row r="537" spans="1:12" s="211" customFormat="1" x14ac:dyDescent="0.25">
      <c r="A537" s="211" t="s">
        <v>161</v>
      </c>
      <c r="B537" s="211">
        <v>139</v>
      </c>
      <c r="C537" s="211" t="s">
        <v>276</v>
      </c>
      <c r="D537" s="211">
        <v>192044231</v>
      </c>
      <c r="E537" s="218">
        <v>1080</v>
      </c>
      <c r="F537" s="211">
        <v>1274</v>
      </c>
      <c r="G537" s="211">
        <v>1004</v>
      </c>
      <c r="H537" s="218" t="s">
        <v>354</v>
      </c>
      <c r="I537" s="211" t="s">
        <v>6206</v>
      </c>
      <c r="J537" s="212" t="s">
        <v>841</v>
      </c>
      <c r="K537" s="211" t="s">
        <v>356</v>
      </c>
      <c r="L537" s="211" t="s">
        <v>1995</v>
      </c>
    </row>
    <row r="538" spans="1:12" s="211" customFormat="1" x14ac:dyDescent="0.25">
      <c r="A538" s="211" t="s">
        <v>161</v>
      </c>
      <c r="B538" s="211">
        <v>139</v>
      </c>
      <c r="C538" s="211" t="s">
        <v>276</v>
      </c>
      <c r="D538" s="211">
        <v>192046955</v>
      </c>
      <c r="E538" s="218">
        <v>1080</v>
      </c>
      <c r="F538" s="211">
        <v>1274</v>
      </c>
      <c r="G538" s="211">
        <v>1004</v>
      </c>
      <c r="H538" s="218" t="s">
        <v>354</v>
      </c>
      <c r="I538" s="211" t="s">
        <v>6207</v>
      </c>
      <c r="J538" s="212" t="s">
        <v>841</v>
      </c>
      <c r="K538" s="211" t="s">
        <v>356</v>
      </c>
      <c r="L538" s="211" t="s">
        <v>1995</v>
      </c>
    </row>
    <row r="539" spans="1:12" s="211" customFormat="1" x14ac:dyDescent="0.25">
      <c r="A539" s="211" t="s">
        <v>161</v>
      </c>
      <c r="B539" s="211">
        <v>139</v>
      </c>
      <c r="C539" s="211" t="s">
        <v>276</v>
      </c>
      <c r="D539" s="211">
        <v>192046956</v>
      </c>
      <c r="E539" s="218">
        <v>1080</v>
      </c>
      <c r="F539" s="211">
        <v>1274</v>
      </c>
      <c r="G539" s="211">
        <v>1004</v>
      </c>
      <c r="H539" s="218" t="s">
        <v>354</v>
      </c>
      <c r="I539" s="211" t="s">
        <v>6208</v>
      </c>
      <c r="J539" s="212" t="s">
        <v>841</v>
      </c>
      <c r="K539" s="211" t="s">
        <v>356</v>
      </c>
      <c r="L539" s="211" t="s">
        <v>1995</v>
      </c>
    </row>
    <row r="540" spans="1:12" s="211" customFormat="1" x14ac:dyDescent="0.25">
      <c r="A540" s="211" t="s">
        <v>161</v>
      </c>
      <c r="B540" s="211">
        <v>139</v>
      </c>
      <c r="C540" s="211" t="s">
        <v>276</v>
      </c>
      <c r="D540" s="211">
        <v>210209684</v>
      </c>
      <c r="E540" s="218">
        <v>1060</v>
      </c>
      <c r="F540" s="211">
        <v>1242</v>
      </c>
      <c r="G540" s="211">
        <v>1004</v>
      </c>
      <c r="H540" s="218" t="s">
        <v>1954</v>
      </c>
      <c r="I540" s="211" t="s">
        <v>6038</v>
      </c>
      <c r="J540" s="212" t="s">
        <v>841</v>
      </c>
      <c r="K540" s="211" t="s">
        <v>356</v>
      </c>
      <c r="L540" s="211" t="s">
        <v>1998</v>
      </c>
    </row>
    <row r="541" spans="1:12" s="211" customFormat="1" x14ac:dyDescent="0.25">
      <c r="A541" s="211" t="s">
        <v>161</v>
      </c>
      <c r="B541" s="211">
        <v>139</v>
      </c>
      <c r="C541" s="211" t="s">
        <v>276</v>
      </c>
      <c r="D541" s="211">
        <v>210209893</v>
      </c>
      <c r="E541" s="218">
        <v>1060</v>
      </c>
      <c r="F541" s="211">
        <v>1242</v>
      </c>
      <c r="G541" s="211">
        <v>1004</v>
      </c>
      <c r="H541" s="218" t="s">
        <v>1954</v>
      </c>
      <c r="I541" s="211" t="s">
        <v>6039</v>
      </c>
      <c r="J541" s="212" t="s">
        <v>841</v>
      </c>
      <c r="K541" s="211" t="s">
        <v>356</v>
      </c>
      <c r="L541" s="211" t="s">
        <v>1998</v>
      </c>
    </row>
    <row r="542" spans="1:12" s="211" customFormat="1" x14ac:dyDescent="0.25">
      <c r="A542" s="211" t="s">
        <v>161</v>
      </c>
      <c r="B542" s="211">
        <v>141</v>
      </c>
      <c r="C542" s="211" t="s">
        <v>277</v>
      </c>
      <c r="D542" s="211">
        <v>191968019</v>
      </c>
      <c r="E542" s="218">
        <v>1080</v>
      </c>
      <c r="F542" s="211">
        <v>1252</v>
      </c>
      <c r="G542" s="211">
        <v>1004</v>
      </c>
      <c r="H542" s="218" t="s">
        <v>354</v>
      </c>
      <c r="I542" s="211" t="s">
        <v>5795</v>
      </c>
      <c r="J542" s="212" t="s">
        <v>841</v>
      </c>
      <c r="K542" s="211" t="s">
        <v>356</v>
      </c>
      <c r="L542" s="211" t="s">
        <v>1995</v>
      </c>
    </row>
    <row r="543" spans="1:12" s="211" customFormat="1" x14ac:dyDescent="0.25">
      <c r="A543" s="211" t="s">
        <v>161</v>
      </c>
      <c r="B543" s="211">
        <v>141</v>
      </c>
      <c r="C543" s="211" t="s">
        <v>277</v>
      </c>
      <c r="D543" s="211">
        <v>191993933</v>
      </c>
      <c r="E543" s="218">
        <v>1080</v>
      </c>
      <c r="F543" s="211">
        <v>1242</v>
      </c>
      <c r="G543" s="211">
        <v>1004</v>
      </c>
      <c r="H543" s="218" t="s">
        <v>354</v>
      </c>
      <c r="I543" s="211" t="s">
        <v>2762</v>
      </c>
      <c r="J543" s="212" t="s">
        <v>841</v>
      </c>
      <c r="K543" s="211" t="s">
        <v>356</v>
      </c>
      <c r="L543" s="211" t="s">
        <v>1995</v>
      </c>
    </row>
    <row r="544" spans="1:12" s="211" customFormat="1" x14ac:dyDescent="0.25">
      <c r="A544" s="211" t="s">
        <v>161</v>
      </c>
      <c r="B544" s="211">
        <v>141</v>
      </c>
      <c r="C544" s="211" t="s">
        <v>277</v>
      </c>
      <c r="D544" s="211">
        <v>210190216</v>
      </c>
      <c r="E544" s="218">
        <v>1060</v>
      </c>
      <c r="F544" s="211">
        <v>1251</v>
      </c>
      <c r="G544" s="211">
        <v>1004</v>
      </c>
      <c r="H544" s="218" t="s">
        <v>1954</v>
      </c>
      <c r="I544" s="211" t="s">
        <v>4647</v>
      </c>
      <c r="J544" s="212" t="s">
        <v>841</v>
      </c>
      <c r="K544" s="211" t="s">
        <v>356</v>
      </c>
      <c r="L544" s="211" t="s">
        <v>1998</v>
      </c>
    </row>
    <row r="545" spans="1:12" s="211" customFormat="1" x14ac:dyDescent="0.25">
      <c r="A545" s="211" t="s">
        <v>161</v>
      </c>
      <c r="B545" s="211">
        <v>141</v>
      </c>
      <c r="C545" s="211" t="s">
        <v>277</v>
      </c>
      <c r="D545" s="211">
        <v>210198389</v>
      </c>
      <c r="E545" s="218">
        <v>1060</v>
      </c>
      <c r="F545" s="211">
        <v>1251</v>
      </c>
      <c r="G545" s="211">
        <v>1004</v>
      </c>
      <c r="H545" s="218" t="s">
        <v>1954</v>
      </c>
      <c r="I545" s="211" t="s">
        <v>1418</v>
      </c>
      <c r="J545" s="212" t="s">
        <v>841</v>
      </c>
      <c r="K545" s="211" t="s">
        <v>356</v>
      </c>
      <c r="L545" s="211" t="s">
        <v>1998</v>
      </c>
    </row>
    <row r="546" spans="1:12" s="211" customFormat="1" x14ac:dyDescent="0.25">
      <c r="A546" s="211" t="s">
        <v>161</v>
      </c>
      <c r="B546" s="211">
        <v>141</v>
      </c>
      <c r="C546" s="211" t="s">
        <v>277</v>
      </c>
      <c r="D546" s="211">
        <v>210199088</v>
      </c>
      <c r="E546" s="218">
        <v>1080</v>
      </c>
      <c r="F546" s="211">
        <v>1241</v>
      </c>
      <c r="G546" s="211">
        <v>1004</v>
      </c>
      <c r="H546" s="218" t="s">
        <v>354</v>
      </c>
      <c r="I546" s="211" t="s">
        <v>1419</v>
      </c>
      <c r="J546" s="212" t="s">
        <v>841</v>
      </c>
      <c r="K546" s="211" t="s">
        <v>356</v>
      </c>
      <c r="L546" s="211" t="s">
        <v>1995</v>
      </c>
    </row>
    <row r="547" spans="1:12" s="211" customFormat="1" x14ac:dyDescent="0.25">
      <c r="A547" s="211" t="s">
        <v>161</v>
      </c>
      <c r="B547" s="211">
        <v>141</v>
      </c>
      <c r="C547" s="211" t="s">
        <v>277</v>
      </c>
      <c r="D547" s="211">
        <v>210200105</v>
      </c>
      <c r="E547" s="218">
        <v>1080</v>
      </c>
      <c r="F547" s="211">
        <v>1274</v>
      </c>
      <c r="G547" s="211">
        <v>1004</v>
      </c>
      <c r="H547" s="218" t="s">
        <v>354</v>
      </c>
      <c r="I547" s="211" t="s">
        <v>1420</v>
      </c>
      <c r="J547" s="212" t="s">
        <v>841</v>
      </c>
      <c r="K547" s="211" t="s">
        <v>356</v>
      </c>
      <c r="L547" s="211" t="s">
        <v>1995</v>
      </c>
    </row>
    <row r="548" spans="1:12" s="211" customFormat="1" x14ac:dyDescent="0.25">
      <c r="A548" s="211" t="s">
        <v>161</v>
      </c>
      <c r="B548" s="211">
        <v>141</v>
      </c>
      <c r="C548" s="211" t="s">
        <v>277</v>
      </c>
      <c r="D548" s="211">
        <v>210200115</v>
      </c>
      <c r="E548" s="218">
        <v>1080</v>
      </c>
      <c r="F548" s="211">
        <v>1274</v>
      </c>
      <c r="G548" s="211">
        <v>1004</v>
      </c>
      <c r="H548" s="218" t="s">
        <v>354</v>
      </c>
      <c r="I548" s="211" t="s">
        <v>1421</v>
      </c>
      <c r="J548" s="212" t="s">
        <v>841</v>
      </c>
      <c r="K548" s="211" t="s">
        <v>356</v>
      </c>
      <c r="L548" s="211" t="s">
        <v>1995</v>
      </c>
    </row>
    <row r="549" spans="1:12" s="211" customFormat="1" x14ac:dyDescent="0.25">
      <c r="A549" s="211" t="s">
        <v>161</v>
      </c>
      <c r="B549" s="211">
        <v>141</v>
      </c>
      <c r="C549" s="211" t="s">
        <v>277</v>
      </c>
      <c r="D549" s="211">
        <v>210200116</v>
      </c>
      <c r="E549" s="218">
        <v>1080</v>
      </c>
      <c r="F549" s="211">
        <v>1274</v>
      </c>
      <c r="G549" s="211">
        <v>1004</v>
      </c>
      <c r="H549" s="218" t="s">
        <v>354</v>
      </c>
      <c r="I549" s="211" t="s">
        <v>1422</v>
      </c>
      <c r="J549" s="212" t="s">
        <v>841</v>
      </c>
      <c r="K549" s="211" t="s">
        <v>356</v>
      </c>
      <c r="L549" s="211" t="s">
        <v>1995</v>
      </c>
    </row>
    <row r="550" spans="1:12" s="211" customFormat="1" x14ac:dyDescent="0.25">
      <c r="A550" s="211" t="s">
        <v>161</v>
      </c>
      <c r="B550" s="211">
        <v>141</v>
      </c>
      <c r="C550" s="211" t="s">
        <v>277</v>
      </c>
      <c r="D550" s="211">
        <v>210200305</v>
      </c>
      <c r="E550" s="218">
        <v>1060</v>
      </c>
      <c r="F550" s="211">
        <v>1242</v>
      </c>
      <c r="G550" s="211">
        <v>1004</v>
      </c>
      <c r="H550" s="218" t="s">
        <v>1954</v>
      </c>
      <c r="I550" s="211" t="s">
        <v>3847</v>
      </c>
      <c r="J550" s="212" t="s">
        <v>841</v>
      </c>
      <c r="K550" s="211" t="s">
        <v>356</v>
      </c>
      <c r="L550" s="211" t="s">
        <v>1998</v>
      </c>
    </row>
    <row r="551" spans="1:12" s="211" customFormat="1" x14ac:dyDescent="0.25">
      <c r="A551" s="211" t="s">
        <v>161</v>
      </c>
      <c r="B551" s="211">
        <v>141</v>
      </c>
      <c r="C551" s="211" t="s">
        <v>277</v>
      </c>
      <c r="D551" s="211">
        <v>210200698</v>
      </c>
      <c r="E551" s="218">
        <v>1080</v>
      </c>
      <c r="F551" s="211">
        <v>1274</v>
      </c>
      <c r="G551" s="211">
        <v>1004</v>
      </c>
      <c r="H551" s="218" t="s">
        <v>354</v>
      </c>
      <c r="I551" s="211" t="s">
        <v>1423</v>
      </c>
      <c r="J551" s="212" t="s">
        <v>841</v>
      </c>
      <c r="K551" s="211" t="s">
        <v>356</v>
      </c>
      <c r="L551" s="211" t="s">
        <v>1995</v>
      </c>
    </row>
    <row r="552" spans="1:12" s="211" customFormat="1" x14ac:dyDescent="0.25">
      <c r="A552" s="211" t="s">
        <v>161</v>
      </c>
      <c r="B552" s="211">
        <v>141</v>
      </c>
      <c r="C552" s="211" t="s">
        <v>277</v>
      </c>
      <c r="D552" s="211">
        <v>210201877</v>
      </c>
      <c r="E552" s="218">
        <v>1080</v>
      </c>
      <c r="F552" s="211">
        <v>1252</v>
      </c>
      <c r="G552" s="211">
        <v>1004</v>
      </c>
      <c r="H552" s="218" t="s">
        <v>354</v>
      </c>
      <c r="I552" s="211" t="s">
        <v>1424</v>
      </c>
      <c r="J552" s="212" t="s">
        <v>841</v>
      </c>
      <c r="K552" s="211" t="s">
        <v>356</v>
      </c>
      <c r="L552" s="211" t="s">
        <v>1995</v>
      </c>
    </row>
    <row r="553" spans="1:12" s="211" customFormat="1" x14ac:dyDescent="0.25">
      <c r="A553" s="211" t="s">
        <v>161</v>
      </c>
      <c r="B553" s="211">
        <v>141</v>
      </c>
      <c r="C553" s="211" t="s">
        <v>277</v>
      </c>
      <c r="D553" s="211">
        <v>210201878</v>
      </c>
      <c r="E553" s="218">
        <v>1080</v>
      </c>
      <c r="F553" s="211">
        <v>1252</v>
      </c>
      <c r="G553" s="211">
        <v>1004</v>
      </c>
      <c r="H553" s="218" t="s">
        <v>354</v>
      </c>
      <c r="I553" s="211" t="s">
        <v>1425</v>
      </c>
      <c r="J553" s="212" t="s">
        <v>841</v>
      </c>
      <c r="K553" s="211" t="s">
        <v>356</v>
      </c>
      <c r="L553" s="211" t="s">
        <v>1995</v>
      </c>
    </row>
    <row r="554" spans="1:12" s="211" customFormat="1" x14ac:dyDescent="0.25">
      <c r="A554" s="211" t="s">
        <v>161</v>
      </c>
      <c r="B554" s="211">
        <v>141</v>
      </c>
      <c r="C554" s="211" t="s">
        <v>277</v>
      </c>
      <c r="D554" s="211">
        <v>210203171</v>
      </c>
      <c r="E554" s="218">
        <v>1080</v>
      </c>
      <c r="F554" s="211">
        <v>1274</v>
      </c>
      <c r="G554" s="211">
        <v>1004</v>
      </c>
      <c r="H554" s="218" t="s">
        <v>354</v>
      </c>
      <c r="I554" s="211" t="s">
        <v>1426</v>
      </c>
      <c r="J554" s="212" t="s">
        <v>841</v>
      </c>
      <c r="K554" s="211" t="s">
        <v>356</v>
      </c>
      <c r="L554" s="211" t="s">
        <v>1995</v>
      </c>
    </row>
    <row r="555" spans="1:12" s="211" customFormat="1" x14ac:dyDescent="0.25">
      <c r="A555" s="211" t="s">
        <v>161</v>
      </c>
      <c r="B555" s="211">
        <v>141</v>
      </c>
      <c r="C555" s="211" t="s">
        <v>277</v>
      </c>
      <c r="D555" s="211">
        <v>210203215</v>
      </c>
      <c r="E555" s="218">
        <v>1080</v>
      </c>
      <c r="F555" s="211">
        <v>1242</v>
      </c>
      <c r="G555" s="211">
        <v>1004</v>
      </c>
      <c r="H555" s="218" t="s">
        <v>354</v>
      </c>
      <c r="I555" s="211" t="s">
        <v>1427</v>
      </c>
      <c r="J555" s="212" t="s">
        <v>841</v>
      </c>
      <c r="K555" s="211" t="s">
        <v>356</v>
      </c>
      <c r="L555" s="211" t="s">
        <v>1995</v>
      </c>
    </row>
    <row r="556" spans="1:12" s="211" customFormat="1" x14ac:dyDescent="0.25">
      <c r="A556" s="211" t="s">
        <v>161</v>
      </c>
      <c r="B556" s="211">
        <v>141</v>
      </c>
      <c r="C556" s="211" t="s">
        <v>277</v>
      </c>
      <c r="D556" s="211">
        <v>210203234</v>
      </c>
      <c r="E556" s="218">
        <v>1080</v>
      </c>
      <c r="F556" s="211">
        <v>1252</v>
      </c>
      <c r="G556" s="211">
        <v>1004</v>
      </c>
      <c r="H556" s="218" t="s">
        <v>354</v>
      </c>
      <c r="I556" s="211" t="s">
        <v>1428</v>
      </c>
      <c r="J556" s="212" t="s">
        <v>841</v>
      </c>
      <c r="K556" s="211" t="s">
        <v>356</v>
      </c>
      <c r="L556" s="211" t="s">
        <v>2009</v>
      </c>
    </row>
    <row r="557" spans="1:12" s="211" customFormat="1" x14ac:dyDescent="0.25">
      <c r="A557" s="211" t="s">
        <v>161</v>
      </c>
      <c r="B557" s="211">
        <v>141</v>
      </c>
      <c r="C557" s="211" t="s">
        <v>277</v>
      </c>
      <c r="D557" s="211">
        <v>210203271</v>
      </c>
      <c r="E557" s="218">
        <v>1060</v>
      </c>
      <c r="F557" s="211">
        <v>1252</v>
      </c>
      <c r="G557" s="211">
        <v>1004</v>
      </c>
      <c r="H557" s="218" t="s">
        <v>1954</v>
      </c>
      <c r="I557" s="211" t="s">
        <v>1429</v>
      </c>
      <c r="J557" s="212" t="s">
        <v>841</v>
      </c>
      <c r="K557" s="211" t="s">
        <v>356</v>
      </c>
      <c r="L557" s="211" t="s">
        <v>1998</v>
      </c>
    </row>
    <row r="558" spans="1:12" s="211" customFormat="1" x14ac:dyDescent="0.25">
      <c r="A558" s="211" t="s">
        <v>161</v>
      </c>
      <c r="B558" s="211">
        <v>141</v>
      </c>
      <c r="C558" s="211" t="s">
        <v>277</v>
      </c>
      <c r="D558" s="211">
        <v>210203373</v>
      </c>
      <c r="E558" s="218">
        <v>1080</v>
      </c>
      <c r="F558" s="211">
        <v>1274</v>
      </c>
      <c r="G558" s="211">
        <v>1004</v>
      </c>
      <c r="H558" s="218" t="s">
        <v>354</v>
      </c>
      <c r="I558" s="211" t="s">
        <v>1430</v>
      </c>
      <c r="J558" s="212" t="s">
        <v>841</v>
      </c>
      <c r="K558" s="211" t="s">
        <v>356</v>
      </c>
      <c r="L558" s="211" t="s">
        <v>1995</v>
      </c>
    </row>
    <row r="559" spans="1:12" s="211" customFormat="1" x14ac:dyDescent="0.25">
      <c r="A559" s="211" t="s">
        <v>161</v>
      </c>
      <c r="B559" s="211">
        <v>141</v>
      </c>
      <c r="C559" s="211" t="s">
        <v>277</v>
      </c>
      <c r="D559" s="211">
        <v>210203432</v>
      </c>
      <c r="E559" s="218">
        <v>1080</v>
      </c>
      <c r="F559" s="211">
        <v>1274</v>
      </c>
      <c r="G559" s="211">
        <v>1004</v>
      </c>
      <c r="H559" s="218" t="s">
        <v>354</v>
      </c>
      <c r="I559" s="211" t="s">
        <v>1431</v>
      </c>
      <c r="J559" s="212" t="s">
        <v>841</v>
      </c>
      <c r="K559" s="211" t="s">
        <v>356</v>
      </c>
      <c r="L559" s="211" t="s">
        <v>1995</v>
      </c>
    </row>
    <row r="560" spans="1:12" s="211" customFormat="1" x14ac:dyDescent="0.25">
      <c r="A560" s="211" t="s">
        <v>161</v>
      </c>
      <c r="B560" s="211">
        <v>141</v>
      </c>
      <c r="C560" s="211" t="s">
        <v>277</v>
      </c>
      <c r="D560" s="211">
        <v>210203474</v>
      </c>
      <c r="E560" s="218">
        <v>1080</v>
      </c>
      <c r="F560" s="211">
        <v>1252</v>
      </c>
      <c r="G560" s="211">
        <v>1004</v>
      </c>
      <c r="H560" s="218" t="s">
        <v>354</v>
      </c>
      <c r="I560" s="211" t="s">
        <v>1432</v>
      </c>
      <c r="J560" s="212" t="s">
        <v>841</v>
      </c>
      <c r="K560" s="211" t="s">
        <v>356</v>
      </c>
      <c r="L560" s="211" t="s">
        <v>1995</v>
      </c>
    </row>
    <row r="561" spans="1:12" s="211" customFormat="1" x14ac:dyDescent="0.25">
      <c r="A561" s="211" t="s">
        <v>161</v>
      </c>
      <c r="B561" s="211">
        <v>141</v>
      </c>
      <c r="C561" s="211" t="s">
        <v>277</v>
      </c>
      <c r="D561" s="211">
        <v>210203523</v>
      </c>
      <c r="E561" s="218">
        <v>1060</v>
      </c>
      <c r="F561" s="211">
        <v>1242</v>
      </c>
      <c r="G561" s="211">
        <v>1004</v>
      </c>
      <c r="H561" s="218" t="s">
        <v>1954</v>
      </c>
      <c r="I561" s="211" t="s">
        <v>1433</v>
      </c>
      <c r="J561" s="212" t="s">
        <v>841</v>
      </c>
      <c r="K561" s="211" t="s">
        <v>356</v>
      </c>
      <c r="L561" s="211" t="s">
        <v>1998</v>
      </c>
    </row>
    <row r="562" spans="1:12" s="211" customFormat="1" x14ac:dyDescent="0.25">
      <c r="A562" s="211" t="s">
        <v>161</v>
      </c>
      <c r="B562" s="211">
        <v>141</v>
      </c>
      <c r="C562" s="211" t="s">
        <v>277</v>
      </c>
      <c r="D562" s="211">
        <v>210203744</v>
      </c>
      <c r="E562" s="218">
        <v>1060</v>
      </c>
      <c r="F562" s="211">
        <v>1274</v>
      </c>
      <c r="G562" s="211">
        <v>1004</v>
      </c>
      <c r="H562" s="218" t="s">
        <v>1954</v>
      </c>
      <c r="I562" s="211" t="s">
        <v>1434</v>
      </c>
      <c r="J562" s="212" t="s">
        <v>841</v>
      </c>
      <c r="K562" s="211" t="s">
        <v>356</v>
      </c>
      <c r="L562" s="211" t="s">
        <v>1998</v>
      </c>
    </row>
    <row r="563" spans="1:12" s="211" customFormat="1" x14ac:dyDescent="0.25">
      <c r="A563" s="211" t="s">
        <v>161</v>
      </c>
      <c r="B563" s="211">
        <v>141</v>
      </c>
      <c r="C563" s="211" t="s">
        <v>277</v>
      </c>
      <c r="D563" s="211">
        <v>210203836</v>
      </c>
      <c r="E563" s="218">
        <v>1060</v>
      </c>
      <c r="F563" s="211">
        <v>1252</v>
      </c>
      <c r="G563" s="211">
        <v>1004</v>
      </c>
      <c r="H563" s="218" t="s">
        <v>1954</v>
      </c>
      <c r="I563" s="211" t="s">
        <v>1435</v>
      </c>
      <c r="J563" s="212" t="s">
        <v>841</v>
      </c>
      <c r="K563" s="211" t="s">
        <v>356</v>
      </c>
      <c r="L563" s="211" t="s">
        <v>1998</v>
      </c>
    </row>
    <row r="564" spans="1:12" s="211" customFormat="1" x14ac:dyDescent="0.25">
      <c r="A564" s="211" t="s">
        <v>161</v>
      </c>
      <c r="B564" s="211">
        <v>141</v>
      </c>
      <c r="C564" s="211" t="s">
        <v>277</v>
      </c>
      <c r="D564" s="211">
        <v>210204669</v>
      </c>
      <c r="E564" s="218">
        <v>1060</v>
      </c>
      <c r="F564" s="211">
        <v>1252</v>
      </c>
      <c r="G564" s="211">
        <v>1004</v>
      </c>
      <c r="H564" s="218" t="s">
        <v>1954</v>
      </c>
      <c r="I564" s="211" t="s">
        <v>1436</v>
      </c>
      <c r="J564" s="212" t="s">
        <v>841</v>
      </c>
      <c r="K564" s="211" t="s">
        <v>356</v>
      </c>
      <c r="L564" s="211" t="s">
        <v>1998</v>
      </c>
    </row>
    <row r="565" spans="1:12" s="211" customFormat="1" x14ac:dyDescent="0.25">
      <c r="A565" s="211" t="s">
        <v>161</v>
      </c>
      <c r="B565" s="211">
        <v>141</v>
      </c>
      <c r="C565" s="211" t="s">
        <v>277</v>
      </c>
      <c r="D565" s="211">
        <v>210204670</v>
      </c>
      <c r="E565" s="218">
        <v>1060</v>
      </c>
      <c r="F565" s="211">
        <v>1252</v>
      </c>
      <c r="G565" s="211">
        <v>1004</v>
      </c>
      <c r="H565" s="218" t="s">
        <v>1954</v>
      </c>
      <c r="I565" s="211" t="s">
        <v>1437</v>
      </c>
      <c r="J565" s="212" t="s">
        <v>841</v>
      </c>
      <c r="K565" s="211" t="s">
        <v>356</v>
      </c>
      <c r="L565" s="211" t="s">
        <v>1998</v>
      </c>
    </row>
    <row r="566" spans="1:12" s="211" customFormat="1" x14ac:dyDescent="0.25">
      <c r="A566" s="211" t="s">
        <v>161</v>
      </c>
      <c r="B566" s="211">
        <v>141</v>
      </c>
      <c r="C566" s="211" t="s">
        <v>277</v>
      </c>
      <c r="D566" s="211">
        <v>210204797</v>
      </c>
      <c r="E566" s="218">
        <v>1060</v>
      </c>
      <c r="F566" s="211">
        <v>1274</v>
      </c>
      <c r="G566" s="211">
        <v>1004</v>
      </c>
      <c r="H566" s="218" t="s">
        <v>1954</v>
      </c>
      <c r="I566" s="211" t="s">
        <v>1438</v>
      </c>
      <c r="J566" s="212" t="s">
        <v>841</v>
      </c>
      <c r="K566" s="211" t="s">
        <v>356</v>
      </c>
      <c r="L566" s="211" t="s">
        <v>1998</v>
      </c>
    </row>
    <row r="567" spans="1:12" s="211" customFormat="1" x14ac:dyDescent="0.25">
      <c r="A567" s="211" t="s">
        <v>161</v>
      </c>
      <c r="B567" s="211">
        <v>141</v>
      </c>
      <c r="C567" s="211" t="s">
        <v>277</v>
      </c>
      <c r="D567" s="211">
        <v>210204801</v>
      </c>
      <c r="E567" s="218">
        <v>1060</v>
      </c>
      <c r="F567" s="211">
        <v>1274</v>
      </c>
      <c r="G567" s="211">
        <v>1004</v>
      </c>
      <c r="H567" s="218" t="s">
        <v>1954</v>
      </c>
      <c r="I567" s="211" t="s">
        <v>1439</v>
      </c>
      <c r="J567" s="212" t="s">
        <v>841</v>
      </c>
      <c r="K567" s="211" t="s">
        <v>356</v>
      </c>
      <c r="L567" s="211" t="s">
        <v>1998</v>
      </c>
    </row>
    <row r="568" spans="1:12" s="211" customFormat="1" x14ac:dyDescent="0.25">
      <c r="A568" s="211" t="s">
        <v>161</v>
      </c>
      <c r="B568" s="211">
        <v>141</v>
      </c>
      <c r="C568" s="211" t="s">
        <v>277</v>
      </c>
      <c r="D568" s="211">
        <v>210204803</v>
      </c>
      <c r="E568" s="218">
        <v>1060</v>
      </c>
      <c r="F568" s="211">
        <v>1252</v>
      </c>
      <c r="G568" s="211">
        <v>1004</v>
      </c>
      <c r="H568" s="218" t="s">
        <v>1954</v>
      </c>
      <c r="I568" s="211" t="s">
        <v>1440</v>
      </c>
      <c r="J568" s="212" t="s">
        <v>841</v>
      </c>
      <c r="K568" s="211" t="s">
        <v>356</v>
      </c>
      <c r="L568" s="211" t="s">
        <v>1998</v>
      </c>
    </row>
    <row r="569" spans="1:12" s="211" customFormat="1" x14ac:dyDescent="0.25">
      <c r="A569" s="211" t="s">
        <v>161</v>
      </c>
      <c r="B569" s="211">
        <v>141</v>
      </c>
      <c r="C569" s="211" t="s">
        <v>277</v>
      </c>
      <c r="D569" s="211">
        <v>210204805</v>
      </c>
      <c r="E569" s="218">
        <v>1060</v>
      </c>
      <c r="F569" s="211">
        <v>1251</v>
      </c>
      <c r="G569" s="211">
        <v>1004</v>
      </c>
      <c r="H569" s="218" t="s">
        <v>1954</v>
      </c>
      <c r="I569" s="211" t="s">
        <v>1441</v>
      </c>
      <c r="J569" s="212" t="s">
        <v>841</v>
      </c>
      <c r="K569" s="211" t="s">
        <v>356</v>
      </c>
      <c r="L569" s="211" t="s">
        <v>1998</v>
      </c>
    </row>
    <row r="570" spans="1:12" s="211" customFormat="1" x14ac:dyDescent="0.25">
      <c r="A570" s="211" t="s">
        <v>161</v>
      </c>
      <c r="B570" s="211">
        <v>141</v>
      </c>
      <c r="C570" s="211" t="s">
        <v>277</v>
      </c>
      <c r="D570" s="211">
        <v>210204807</v>
      </c>
      <c r="E570" s="218">
        <v>1060</v>
      </c>
      <c r="F570" s="211">
        <v>1252</v>
      </c>
      <c r="G570" s="211">
        <v>1004</v>
      </c>
      <c r="H570" s="218" t="s">
        <v>1954</v>
      </c>
      <c r="I570" s="211" t="s">
        <v>1442</v>
      </c>
      <c r="J570" s="212" t="s">
        <v>841</v>
      </c>
      <c r="K570" s="211" t="s">
        <v>356</v>
      </c>
      <c r="L570" s="211" t="s">
        <v>1998</v>
      </c>
    </row>
    <row r="571" spans="1:12" s="211" customFormat="1" x14ac:dyDescent="0.25">
      <c r="A571" s="211" t="s">
        <v>161</v>
      </c>
      <c r="B571" s="211">
        <v>141</v>
      </c>
      <c r="C571" s="211" t="s">
        <v>277</v>
      </c>
      <c r="D571" s="211">
        <v>210204813</v>
      </c>
      <c r="E571" s="218">
        <v>1060</v>
      </c>
      <c r="F571" s="211">
        <v>1261</v>
      </c>
      <c r="G571" s="211">
        <v>1004</v>
      </c>
      <c r="H571" s="218" t="s">
        <v>1954</v>
      </c>
      <c r="I571" s="211" t="s">
        <v>1443</v>
      </c>
      <c r="J571" s="212" t="s">
        <v>841</v>
      </c>
      <c r="K571" s="211" t="s">
        <v>356</v>
      </c>
      <c r="L571" s="211" t="s">
        <v>1998</v>
      </c>
    </row>
    <row r="572" spans="1:12" s="211" customFormat="1" x14ac:dyDescent="0.25">
      <c r="A572" s="211" t="s">
        <v>161</v>
      </c>
      <c r="B572" s="211">
        <v>141</v>
      </c>
      <c r="C572" s="211" t="s">
        <v>277</v>
      </c>
      <c r="D572" s="211">
        <v>210205267</v>
      </c>
      <c r="E572" s="218">
        <v>1080</v>
      </c>
      <c r="F572" s="211">
        <v>1242</v>
      </c>
      <c r="G572" s="211">
        <v>1004</v>
      </c>
      <c r="H572" s="218" t="s">
        <v>354</v>
      </c>
      <c r="I572" s="211" t="s">
        <v>1444</v>
      </c>
      <c r="J572" s="212" t="s">
        <v>841</v>
      </c>
      <c r="K572" s="211" t="s">
        <v>356</v>
      </c>
      <c r="L572" s="211" t="s">
        <v>1995</v>
      </c>
    </row>
    <row r="573" spans="1:12" s="211" customFormat="1" x14ac:dyDescent="0.25">
      <c r="A573" s="211" t="s">
        <v>161</v>
      </c>
      <c r="B573" s="211">
        <v>141</v>
      </c>
      <c r="C573" s="211" t="s">
        <v>277</v>
      </c>
      <c r="D573" s="211">
        <v>210210668</v>
      </c>
      <c r="E573" s="218">
        <v>1060</v>
      </c>
      <c r="F573" s="211">
        <v>1252</v>
      </c>
      <c r="G573" s="211">
        <v>1004</v>
      </c>
      <c r="H573" s="218" t="s">
        <v>1954</v>
      </c>
      <c r="I573" s="211" t="s">
        <v>1445</v>
      </c>
      <c r="J573" s="212" t="s">
        <v>841</v>
      </c>
      <c r="K573" s="211" t="s">
        <v>356</v>
      </c>
      <c r="L573" s="211" t="s">
        <v>1998</v>
      </c>
    </row>
    <row r="574" spans="1:12" s="211" customFormat="1" x14ac:dyDescent="0.25">
      <c r="A574" s="211" t="s">
        <v>161</v>
      </c>
      <c r="B574" s="211">
        <v>141</v>
      </c>
      <c r="C574" s="211" t="s">
        <v>277</v>
      </c>
      <c r="D574" s="211">
        <v>210213664</v>
      </c>
      <c r="E574" s="218">
        <v>1060</v>
      </c>
      <c r="F574" s="211">
        <v>1252</v>
      </c>
      <c r="G574" s="211">
        <v>1004</v>
      </c>
      <c r="H574" s="218" t="s">
        <v>1954</v>
      </c>
      <c r="I574" s="211" t="s">
        <v>1446</v>
      </c>
      <c r="J574" s="212" t="s">
        <v>841</v>
      </c>
      <c r="K574" s="211" t="s">
        <v>356</v>
      </c>
      <c r="L574" s="211" t="s">
        <v>1998</v>
      </c>
    </row>
    <row r="575" spans="1:12" s="211" customFormat="1" x14ac:dyDescent="0.25">
      <c r="A575" s="211" t="s">
        <v>161</v>
      </c>
      <c r="B575" s="211">
        <v>141</v>
      </c>
      <c r="C575" s="211" t="s">
        <v>277</v>
      </c>
      <c r="D575" s="211">
        <v>210213665</v>
      </c>
      <c r="E575" s="218">
        <v>1060</v>
      </c>
      <c r="F575" s="211">
        <v>1252</v>
      </c>
      <c r="G575" s="211">
        <v>1004</v>
      </c>
      <c r="H575" s="218" t="s">
        <v>1954</v>
      </c>
      <c r="I575" s="211" t="s">
        <v>1447</v>
      </c>
      <c r="J575" s="212" t="s">
        <v>841</v>
      </c>
      <c r="K575" s="211" t="s">
        <v>356</v>
      </c>
      <c r="L575" s="211" t="s">
        <v>1998</v>
      </c>
    </row>
    <row r="576" spans="1:12" s="211" customFormat="1" x14ac:dyDescent="0.25">
      <c r="A576" s="211" t="s">
        <v>161</v>
      </c>
      <c r="B576" s="211">
        <v>141</v>
      </c>
      <c r="C576" s="211" t="s">
        <v>277</v>
      </c>
      <c r="D576" s="211">
        <v>210217518</v>
      </c>
      <c r="E576" s="218">
        <v>1060</v>
      </c>
      <c r="F576" s="211">
        <v>1252</v>
      </c>
      <c r="G576" s="211">
        <v>1004</v>
      </c>
      <c r="H576" s="218" t="s">
        <v>1954</v>
      </c>
      <c r="I576" s="211" t="s">
        <v>1448</v>
      </c>
      <c r="J576" s="212" t="s">
        <v>841</v>
      </c>
      <c r="K576" s="211" t="s">
        <v>356</v>
      </c>
      <c r="L576" s="211" t="s">
        <v>1998</v>
      </c>
    </row>
    <row r="577" spans="1:12" s="211" customFormat="1" x14ac:dyDescent="0.25">
      <c r="A577" s="211" t="s">
        <v>161</v>
      </c>
      <c r="B577" s="211">
        <v>141</v>
      </c>
      <c r="C577" s="211" t="s">
        <v>277</v>
      </c>
      <c r="D577" s="211">
        <v>210219160</v>
      </c>
      <c r="E577" s="218">
        <v>1060</v>
      </c>
      <c r="F577" s="211">
        <v>1242</v>
      </c>
      <c r="G577" s="211">
        <v>1004</v>
      </c>
      <c r="H577" s="218" t="s">
        <v>1954</v>
      </c>
      <c r="I577" s="211" t="s">
        <v>1449</v>
      </c>
      <c r="J577" s="212" t="s">
        <v>841</v>
      </c>
      <c r="K577" s="211" t="s">
        <v>356</v>
      </c>
      <c r="L577" s="211" t="s">
        <v>1998</v>
      </c>
    </row>
    <row r="578" spans="1:12" s="211" customFormat="1" x14ac:dyDescent="0.25">
      <c r="A578" s="211" t="s">
        <v>161</v>
      </c>
      <c r="B578" s="211">
        <v>141</v>
      </c>
      <c r="C578" s="211" t="s">
        <v>277</v>
      </c>
      <c r="D578" s="211">
        <v>210219860</v>
      </c>
      <c r="E578" s="218">
        <v>1060</v>
      </c>
      <c r="F578" s="211">
        <v>1242</v>
      </c>
      <c r="G578" s="211">
        <v>1004</v>
      </c>
      <c r="H578" s="218" t="s">
        <v>1954</v>
      </c>
      <c r="I578" s="211" t="s">
        <v>1450</v>
      </c>
      <c r="J578" s="212" t="s">
        <v>841</v>
      </c>
      <c r="K578" s="211" t="s">
        <v>356</v>
      </c>
      <c r="L578" s="211" t="s">
        <v>1998</v>
      </c>
    </row>
    <row r="579" spans="1:12" s="211" customFormat="1" x14ac:dyDescent="0.25">
      <c r="A579" s="211" t="s">
        <v>161</v>
      </c>
      <c r="B579" s="211">
        <v>141</v>
      </c>
      <c r="C579" s="211" t="s">
        <v>277</v>
      </c>
      <c r="D579" s="211">
        <v>210220150</v>
      </c>
      <c r="E579" s="218">
        <v>1060</v>
      </c>
      <c r="F579" s="211">
        <v>1252</v>
      </c>
      <c r="G579" s="211">
        <v>1004</v>
      </c>
      <c r="H579" s="218" t="s">
        <v>1954</v>
      </c>
      <c r="I579" s="211" t="s">
        <v>1451</v>
      </c>
      <c r="J579" s="212" t="s">
        <v>841</v>
      </c>
      <c r="K579" s="211" t="s">
        <v>356</v>
      </c>
      <c r="L579" s="211" t="s">
        <v>1998</v>
      </c>
    </row>
    <row r="580" spans="1:12" s="211" customFormat="1" x14ac:dyDescent="0.25">
      <c r="A580" s="211" t="s">
        <v>161</v>
      </c>
      <c r="B580" s="211">
        <v>141</v>
      </c>
      <c r="C580" s="211" t="s">
        <v>277</v>
      </c>
      <c r="D580" s="211">
        <v>210244247</v>
      </c>
      <c r="E580" s="218">
        <v>1060</v>
      </c>
      <c r="F580" s="211">
        <v>1242</v>
      </c>
      <c r="G580" s="211">
        <v>1004</v>
      </c>
      <c r="H580" s="218" t="s">
        <v>1954</v>
      </c>
      <c r="I580" s="211" t="s">
        <v>3848</v>
      </c>
      <c r="J580" s="212" t="s">
        <v>841</v>
      </c>
      <c r="K580" s="211" t="s">
        <v>356</v>
      </c>
      <c r="L580" s="211" t="s">
        <v>1998</v>
      </c>
    </row>
    <row r="581" spans="1:12" s="211" customFormat="1" x14ac:dyDescent="0.25">
      <c r="A581" s="211" t="s">
        <v>161</v>
      </c>
      <c r="B581" s="211">
        <v>141</v>
      </c>
      <c r="C581" s="211" t="s">
        <v>277</v>
      </c>
      <c r="D581" s="211">
        <v>210261628</v>
      </c>
      <c r="E581" s="218">
        <v>1060</v>
      </c>
      <c r="F581" s="211">
        <v>1242</v>
      </c>
      <c r="G581" s="211">
        <v>1004</v>
      </c>
      <c r="H581" s="218" t="s">
        <v>1954</v>
      </c>
      <c r="I581" s="211" t="s">
        <v>1452</v>
      </c>
      <c r="J581" s="212" t="s">
        <v>841</v>
      </c>
      <c r="K581" s="211" t="s">
        <v>356</v>
      </c>
      <c r="L581" s="211" t="s">
        <v>1998</v>
      </c>
    </row>
    <row r="582" spans="1:12" s="211" customFormat="1" x14ac:dyDescent="0.25">
      <c r="A582" s="211" t="s">
        <v>161</v>
      </c>
      <c r="B582" s="211">
        <v>141</v>
      </c>
      <c r="C582" s="211" t="s">
        <v>277</v>
      </c>
      <c r="D582" s="211">
        <v>210297130</v>
      </c>
      <c r="E582" s="218">
        <v>1080</v>
      </c>
      <c r="F582" s="211">
        <v>1252</v>
      </c>
      <c r="G582" s="211">
        <v>1004</v>
      </c>
      <c r="H582" s="218" t="s">
        <v>354</v>
      </c>
      <c r="I582" s="211" t="s">
        <v>5356</v>
      </c>
      <c r="J582" s="212" t="s">
        <v>841</v>
      </c>
      <c r="K582" s="211" t="s">
        <v>356</v>
      </c>
      <c r="L582" s="211" t="s">
        <v>5374</v>
      </c>
    </row>
    <row r="583" spans="1:12" s="211" customFormat="1" x14ac:dyDescent="0.25">
      <c r="A583" s="211" t="s">
        <v>161</v>
      </c>
      <c r="B583" s="211">
        <v>151</v>
      </c>
      <c r="C583" s="211" t="s">
        <v>278</v>
      </c>
      <c r="D583" s="211">
        <v>67630</v>
      </c>
      <c r="E583" s="218">
        <v>1020</v>
      </c>
      <c r="F583" s="211">
        <v>1121</v>
      </c>
      <c r="G583" s="211">
        <v>1004</v>
      </c>
      <c r="H583" s="218" t="s">
        <v>1954</v>
      </c>
      <c r="I583" s="211" t="s">
        <v>5014</v>
      </c>
      <c r="J583" s="212" t="s">
        <v>841</v>
      </c>
      <c r="K583" s="211" t="s">
        <v>356</v>
      </c>
      <c r="L583" s="211" t="s">
        <v>2000</v>
      </c>
    </row>
    <row r="584" spans="1:12" s="211" customFormat="1" x14ac:dyDescent="0.25">
      <c r="A584" s="211" t="s">
        <v>161</v>
      </c>
      <c r="B584" s="211">
        <v>151</v>
      </c>
      <c r="C584" s="211" t="s">
        <v>278</v>
      </c>
      <c r="D584" s="211">
        <v>210192555</v>
      </c>
      <c r="E584" s="218">
        <v>1060</v>
      </c>
      <c r="F584" s="211">
        <v>1242</v>
      </c>
      <c r="G584" s="211">
        <v>1004</v>
      </c>
      <c r="H584" s="218" t="s">
        <v>1954</v>
      </c>
      <c r="I584" s="211" t="s">
        <v>4185</v>
      </c>
      <c r="J584" s="212" t="s">
        <v>841</v>
      </c>
      <c r="K584" s="211" t="s">
        <v>356</v>
      </c>
      <c r="L584" s="211" t="s">
        <v>1998</v>
      </c>
    </row>
    <row r="585" spans="1:12" s="211" customFormat="1" x14ac:dyDescent="0.25">
      <c r="A585" s="211" t="s">
        <v>161</v>
      </c>
      <c r="B585" s="211">
        <v>151</v>
      </c>
      <c r="C585" s="211" t="s">
        <v>278</v>
      </c>
      <c r="D585" s="211">
        <v>210192650</v>
      </c>
      <c r="E585" s="218">
        <v>1060</v>
      </c>
      <c r="G585" s="211">
        <v>1004</v>
      </c>
      <c r="H585" s="218" t="s">
        <v>1954</v>
      </c>
      <c r="I585" s="211" t="s">
        <v>1453</v>
      </c>
      <c r="J585" s="212" t="s">
        <v>841</v>
      </c>
      <c r="K585" s="211" t="s">
        <v>356</v>
      </c>
      <c r="L585" s="211" t="s">
        <v>1998</v>
      </c>
    </row>
    <row r="586" spans="1:12" s="211" customFormat="1" x14ac:dyDescent="0.25">
      <c r="A586" s="211" t="s">
        <v>161</v>
      </c>
      <c r="B586" s="211">
        <v>151</v>
      </c>
      <c r="C586" s="211" t="s">
        <v>278</v>
      </c>
      <c r="D586" s="211">
        <v>210192734</v>
      </c>
      <c r="E586" s="218">
        <v>1060</v>
      </c>
      <c r="F586" s="211">
        <v>1242</v>
      </c>
      <c r="G586" s="211">
        <v>1004</v>
      </c>
      <c r="H586" s="218" t="s">
        <v>1954</v>
      </c>
      <c r="I586" s="211" t="s">
        <v>1454</v>
      </c>
      <c r="J586" s="212" t="s">
        <v>841</v>
      </c>
      <c r="K586" s="211" t="s">
        <v>356</v>
      </c>
      <c r="L586" s="211" t="s">
        <v>1998</v>
      </c>
    </row>
    <row r="587" spans="1:12" s="211" customFormat="1" x14ac:dyDescent="0.25">
      <c r="A587" s="211" t="s">
        <v>161</v>
      </c>
      <c r="B587" s="211">
        <v>152</v>
      </c>
      <c r="C587" s="211" t="s">
        <v>279</v>
      </c>
      <c r="D587" s="211">
        <v>192009289</v>
      </c>
      <c r="E587" s="218">
        <v>1060</v>
      </c>
      <c r="F587" s="211">
        <v>1242</v>
      </c>
      <c r="G587" s="211">
        <v>1003</v>
      </c>
      <c r="H587" s="218" t="s">
        <v>1954</v>
      </c>
      <c r="I587" s="211" t="s">
        <v>4648</v>
      </c>
      <c r="J587" s="212" t="s">
        <v>841</v>
      </c>
      <c r="K587" s="211" t="s">
        <v>356</v>
      </c>
      <c r="L587" s="211" t="s">
        <v>1998</v>
      </c>
    </row>
    <row r="588" spans="1:12" s="211" customFormat="1" x14ac:dyDescent="0.25">
      <c r="A588" s="211" t="s">
        <v>161</v>
      </c>
      <c r="B588" s="211">
        <v>152</v>
      </c>
      <c r="C588" s="211" t="s">
        <v>279</v>
      </c>
      <c r="D588" s="211">
        <v>192042664</v>
      </c>
      <c r="E588" s="218">
        <v>1060</v>
      </c>
      <c r="F588" s="211">
        <v>1274</v>
      </c>
      <c r="G588" s="211">
        <v>1004</v>
      </c>
      <c r="H588" s="218" t="s">
        <v>1954</v>
      </c>
      <c r="I588" s="211" t="s">
        <v>5856</v>
      </c>
      <c r="J588" s="212" t="s">
        <v>841</v>
      </c>
      <c r="K588" s="211" t="s">
        <v>356</v>
      </c>
      <c r="L588" s="211" t="s">
        <v>1998</v>
      </c>
    </row>
    <row r="589" spans="1:12" s="211" customFormat="1" x14ac:dyDescent="0.25">
      <c r="A589" s="211" t="s">
        <v>161</v>
      </c>
      <c r="B589" s="211">
        <v>152</v>
      </c>
      <c r="C589" s="211" t="s">
        <v>279</v>
      </c>
      <c r="D589" s="211">
        <v>210190701</v>
      </c>
      <c r="E589" s="218">
        <v>1080</v>
      </c>
      <c r="F589" s="211">
        <v>1274</v>
      </c>
      <c r="G589" s="211">
        <v>1004</v>
      </c>
      <c r="H589" s="218" t="s">
        <v>354</v>
      </c>
      <c r="I589" s="211" t="s">
        <v>1455</v>
      </c>
      <c r="J589" s="212" t="s">
        <v>841</v>
      </c>
      <c r="K589" s="211" t="s">
        <v>356</v>
      </c>
      <c r="L589" s="211" t="s">
        <v>1995</v>
      </c>
    </row>
    <row r="590" spans="1:12" s="211" customFormat="1" x14ac:dyDescent="0.25">
      <c r="A590" s="211" t="s">
        <v>161</v>
      </c>
      <c r="B590" s="211">
        <v>152</v>
      </c>
      <c r="C590" s="211" t="s">
        <v>279</v>
      </c>
      <c r="D590" s="211">
        <v>210222981</v>
      </c>
      <c r="E590" s="218">
        <v>1060</v>
      </c>
      <c r="F590" s="211">
        <v>1274</v>
      </c>
      <c r="G590" s="211">
        <v>1004</v>
      </c>
      <c r="H590" s="218" t="s">
        <v>1954</v>
      </c>
      <c r="I590" s="211" t="s">
        <v>2446</v>
      </c>
      <c r="J590" s="212" t="s">
        <v>841</v>
      </c>
      <c r="K590" s="211" t="s">
        <v>356</v>
      </c>
      <c r="L590" s="211" t="s">
        <v>1998</v>
      </c>
    </row>
    <row r="591" spans="1:12" s="211" customFormat="1" x14ac:dyDescent="0.25">
      <c r="A591" s="211" t="s">
        <v>161</v>
      </c>
      <c r="B591" s="211">
        <v>152</v>
      </c>
      <c r="C591" s="211" t="s">
        <v>279</v>
      </c>
      <c r="D591" s="211">
        <v>210269713</v>
      </c>
      <c r="E591" s="218">
        <v>1060</v>
      </c>
      <c r="F591" s="211">
        <v>1242</v>
      </c>
      <c r="G591" s="211">
        <v>1004</v>
      </c>
      <c r="H591" s="218" t="s">
        <v>1954</v>
      </c>
      <c r="I591" s="211" t="s">
        <v>4314</v>
      </c>
      <c r="J591" s="212" t="s">
        <v>841</v>
      </c>
      <c r="K591" s="211" t="s">
        <v>356</v>
      </c>
      <c r="L591" s="211" t="s">
        <v>4337</v>
      </c>
    </row>
    <row r="592" spans="1:12" s="211" customFormat="1" x14ac:dyDescent="0.25">
      <c r="A592" s="211" t="s">
        <v>161</v>
      </c>
      <c r="B592" s="211">
        <v>152</v>
      </c>
      <c r="C592" s="211" t="s">
        <v>279</v>
      </c>
      <c r="D592" s="211">
        <v>210269714</v>
      </c>
      <c r="E592" s="218">
        <v>1020</v>
      </c>
      <c r="F592" s="211">
        <v>1110</v>
      </c>
      <c r="G592" s="211">
        <v>1004</v>
      </c>
      <c r="H592" s="218" t="s">
        <v>1954</v>
      </c>
      <c r="I592" s="211" t="s">
        <v>4314</v>
      </c>
      <c r="J592" s="212" t="s">
        <v>841</v>
      </c>
      <c r="K592" s="211" t="s">
        <v>356</v>
      </c>
      <c r="L592" s="211" t="s">
        <v>4338</v>
      </c>
    </row>
    <row r="593" spans="1:12" s="211" customFormat="1" x14ac:dyDescent="0.25">
      <c r="A593" s="211" t="s">
        <v>161</v>
      </c>
      <c r="B593" s="211">
        <v>153</v>
      </c>
      <c r="C593" s="211" t="s">
        <v>280</v>
      </c>
      <c r="D593" s="211">
        <v>191922723</v>
      </c>
      <c r="E593" s="218">
        <v>1080</v>
      </c>
      <c r="F593" s="211">
        <v>1274</v>
      </c>
      <c r="G593" s="211">
        <v>1004</v>
      </c>
      <c r="H593" s="218" t="s">
        <v>354</v>
      </c>
      <c r="I593" s="211" t="s">
        <v>1457</v>
      </c>
      <c r="J593" s="212" t="s">
        <v>841</v>
      </c>
      <c r="K593" s="211" t="s">
        <v>356</v>
      </c>
      <c r="L593" s="211" t="s">
        <v>1995</v>
      </c>
    </row>
    <row r="594" spans="1:12" s="211" customFormat="1" x14ac:dyDescent="0.25">
      <c r="A594" s="211" t="s">
        <v>161</v>
      </c>
      <c r="B594" s="211">
        <v>153</v>
      </c>
      <c r="C594" s="211" t="s">
        <v>280</v>
      </c>
      <c r="D594" s="211">
        <v>191947034</v>
      </c>
      <c r="E594" s="218">
        <v>1080</v>
      </c>
      <c r="F594" s="211">
        <v>1242</v>
      </c>
      <c r="G594" s="211">
        <v>1004</v>
      </c>
      <c r="H594" s="218" t="s">
        <v>354</v>
      </c>
      <c r="I594" s="211" t="s">
        <v>1458</v>
      </c>
      <c r="J594" s="212" t="s">
        <v>841</v>
      </c>
      <c r="K594" s="211" t="s">
        <v>356</v>
      </c>
      <c r="L594" s="211" t="s">
        <v>1995</v>
      </c>
    </row>
    <row r="595" spans="1:12" s="211" customFormat="1" x14ac:dyDescent="0.25">
      <c r="A595" s="211" t="s">
        <v>161</v>
      </c>
      <c r="B595" s="211">
        <v>153</v>
      </c>
      <c r="C595" s="211" t="s">
        <v>280</v>
      </c>
      <c r="D595" s="211">
        <v>191956820</v>
      </c>
      <c r="E595" s="218">
        <v>1080</v>
      </c>
      <c r="F595" s="211">
        <v>1274</v>
      </c>
      <c r="G595" s="211">
        <v>1004</v>
      </c>
      <c r="H595" s="218" t="s">
        <v>354</v>
      </c>
      <c r="I595" s="211" t="s">
        <v>1459</v>
      </c>
      <c r="J595" s="212" t="s">
        <v>841</v>
      </c>
      <c r="K595" s="211" t="s">
        <v>356</v>
      </c>
      <c r="L595" s="211" t="s">
        <v>1995</v>
      </c>
    </row>
    <row r="596" spans="1:12" s="211" customFormat="1" x14ac:dyDescent="0.25">
      <c r="A596" s="211" t="s">
        <v>161</v>
      </c>
      <c r="B596" s="211">
        <v>153</v>
      </c>
      <c r="C596" s="211" t="s">
        <v>280</v>
      </c>
      <c r="D596" s="211">
        <v>191965527</v>
      </c>
      <c r="E596" s="218">
        <v>1060</v>
      </c>
      <c r="F596" s="211">
        <v>1274</v>
      </c>
      <c r="G596" s="211">
        <v>1004</v>
      </c>
      <c r="H596" s="218" t="s">
        <v>1954</v>
      </c>
      <c r="I596" s="211" t="s">
        <v>1460</v>
      </c>
      <c r="J596" s="212" t="s">
        <v>841</v>
      </c>
      <c r="K596" s="211" t="s">
        <v>356</v>
      </c>
      <c r="L596" s="211" t="s">
        <v>1998</v>
      </c>
    </row>
    <row r="597" spans="1:12" s="211" customFormat="1" x14ac:dyDescent="0.25">
      <c r="A597" s="211" t="s">
        <v>161</v>
      </c>
      <c r="B597" s="211">
        <v>153</v>
      </c>
      <c r="C597" s="211" t="s">
        <v>280</v>
      </c>
      <c r="D597" s="211">
        <v>191976468</v>
      </c>
      <c r="E597" s="218">
        <v>1060</v>
      </c>
      <c r="F597" s="211">
        <v>1274</v>
      </c>
      <c r="G597" s="211">
        <v>1004</v>
      </c>
      <c r="H597" s="218" t="s">
        <v>1954</v>
      </c>
      <c r="I597" s="211" t="s">
        <v>6629</v>
      </c>
      <c r="J597" s="212" t="s">
        <v>841</v>
      </c>
      <c r="K597" s="211" t="s">
        <v>356</v>
      </c>
      <c r="L597" s="211" t="s">
        <v>2005</v>
      </c>
    </row>
    <row r="598" spans="1:12" s="211" customFormat="1" x14ac:dyDescent="0.25">
      <c r="A598" s="211" t="s">
        <v>161</v>
      </c>
      <c r="B598" s="211">
        <v>153</v>
      </c>
      <c r="C598" s="211" t="s">
        <v>280</v>
      </c>
      <c r="D598" s="211">
        <v>191988249</v>
      </c>
      <c r="E598" s="218">
        <v>1060</v>
      </c>
      <c r="F598" s="211">
        <v>1274</v>
      </c>
      <c r="G598" s="211">
        <v>1004</v>
      </c>
      <c r="H598" s="218" t="s">
        <v>1954</v>
      </c>
      <c r="I598" s="211" t="s">
        <v>4649</v>
      </c>
      <c r="J598" s="212" t="s">
        <v>841</v>
      </c>
      <c r="K598" s="211" t="s">
        <v>356</v>
      </c>
      <c r="L598" s="211" t="s">
        <v>1998</v>
      </c>
    </row>
    <row r="599" spans="1:12" s="211" customFormat="1" x14ac:dyDescent="0.25">
      <c r="A599" s="211" t="s">
        <v>161</v>
      </c>
      <c r="B599" s="211">
        <v>153</v>
      </c>
      <c r="C599" s="211" t="s">
        <v>280</v>
      </c>
      <c r="D599" s="211">
        <v>192026851</v>
      </c>
      <c r="E599" s="218">
        <v>1060</v>
      </c>
      <c r="F599" s="211">
        <v>1274</v>
      </c>
      <c r="G599" s="211">
        <v>1004</v>
      </c>
      <c r="H599" s="218" t="s">
        <v>1954</v>
      </c>
      <c r="I599" s="211" t="s">
        <v>5182</v>
      </c>
      <c r="J599" s="212" t="s">
        <v>841</v>
      </c>
      <c r="K599" s="211" t="s">
        <v>356</v>
      </c>
      <c r="L599" s="211" t="s">
        <v>1998</v>
      </c>
    </row>
    <row r="600" spans="1:12" s="211" customFormat="1" x14ac:dyDescent="0.25">
      <c r="A600" s="211" t="s">
        <v>161</v>
      </c>
      <c r="B600" s="211">
        <v>153</v>
      </c>
      <c r="C600" s="211" t="s">
        <v>280</v>
      </c>
      <c r="D600" s="211">
        <v>192038765</v>
      </c>
      <c r="E600" s="218">
        <v>1080</v>
      </c>
      <c r="F600" s="211">
        <v>1271</v>
      </c>
      <c r="G600" s="211">
        <v>1004</v>
      </c>
      <c r="H600" s="218" t="s">
        <v>354</v>
      </c>
      <c r="I600" s="211" t="s">
        <v>5678</v>
      </c>
      <c r="J600" s="212" t="s">
        <v>841</v>
      </c>
      <c r="K600" s="211" t="s">
        <v>356</v>
      </c>
      <c r="L600" s="211" t="s">
        <v>1995</v>
      </c>
    </row>
    <row r="601" spans="1:12" s="211" customFormat="1" x14ac:dyDescent="0.25">
      <c r="A601" s="211" t="s">
        <v>161</v>
      </c>
      <c r="B601" s="211">
        <v>153</v>
      </c>
      <c r="C601" s="211" t="s">
        <v>280</v>
      </c>
      <c r="D601" s="211">
        <v>192038768</v>
      </c>
      <c r="E601" s="218">
        <v>1060</v>
      </c>
      <c r="F601" s="211">
        <v>1274</v>
      </c>
      <c r="G601" s="211">
        <v>1004</v>
      </c>
      <c r="H601" s="218" t="s">
        <v>1954</v>
      </c>
      <c r="I601" s="211" t="s">
        <v>5679</v>
      </c>
      <c r="J601" s="212" t="s">
        <v>841</v>
      </c>
      <c r="K601" s="211" t="s">
        <v>356</v>
      </c>
      <c r="L601" s="211" t="s">
        <v>1998</v>
      </c>
    </row>
    <row r="602" spans="1:12" s="211" customFormat="1" x14ac:dyDescent="0.25">
      <c r="A602" s="211" t="s">
        <v>161</v>
      </c>
      <c r="B602" s="211">
        <v>153</v>
      </c>
      <c r="C602" s="211" t="s">
        <v>280</v>
      </c>
      <c r="D602" s="211">
        <v>192042682</v>
      </c>
      <c r="E602" s="218">
        <v>1060</v>
      </c>
      <c r="F602" s="211">
        <v>1274</v>
      </c>
      <c r="G602" s="211">
        <v>1004</v>
      </c>
      <c r="H602" s="218" t="s">
        <v>1954</v>
      </c>
      <c r="I602" s="211" t="s">
        <v>5857</v>
      </c>
      <c r="J602" s="212" t="s">
        <v>841</v>
      </c>
      <c r="K602" s="211" t="s">
        <v>356</v>
      </c>
      <c r="L602" s="211" t="s">
        <v>1998</v>
      </c>
    </row>
    <row r="603" spans="1:12" s="211" customFormat="1" x14ac:dyDescent="0.25">
      <c r="A603" s="211" t="s">
        <v>161</v>
      </c>
      <c r="B603" s="211">
        <v>153</v>
      </c>
      <c r="C603" s="211" t="s">
        <v>280</v>
      </c>
      <c r="D603" s="211">
        <v>201020300</v>
      </c>
      <c r="E603" s="218">
        <v>1080</v>
      </c>
      <c r="F603" s="211">
        <v>1274</v>
      </c>
      <c r="G603" s="211">
        <v>1004</v>
      </c>
      <c r="H603" s="218" t="s">
        <v>354</v>
      </c>
      <c r="I603" s="211" t="s">
        <v>1461</v>
      </c>
      <c r="J603" s="212" t="s">
        <v>841</v>
      </c>
      <c r="K603" s="211" t="s">
        <v>356</v>
      </c>
      <c r="L603" s="211" t="s">
        <v>1995</v>
      </c>
    </row>
    <row r="604" spans="1:12" s="211" customFormat="1" x14ac:dyDescent="0.25">
      <c r="A604" s="211" t="s">
        <v>161</v>
      </c>
      <c r="B604" s="211">
        <v>153</v>
      </c>
      <c r="C604" s="211" t="s">
        <v>280</v>
      </c>
      <c r="D604" s="211">
        <v>210185970</v>
      </c>
      <c r="E604" s="218">
        <v>1060</v>
      </c>
      <c r="F604" s="211">
        <v>1242</v>
      </c>
      <c r="G604" s="211">
        <v>1004</v>
      </c>
      <c r="H604" s="218" t="s">
        <v>1954</v>
      </c>
      <c r="I604" s="211" t="s">
        <v>1462</v>
      </c>
      <c r="J604" s="212" t="s">
        <v>841</v>
      </c>
      <c r="K604" s="211" t="s">
        <v>356</v>
      </c>
      <c r="L604" s="211" t="s">
        <v>1998</v>
      </c>
    </row>
    <row r="605" spans="1:12" s="211" customFormat="1" x14ac:dyDescent="0.25">
      <c r="A605" s="211" t="s">
        <v>161</v>
      </c>
      <c r="B605" s="211">
        <v>153</v>
      </c>
      <c r="C605" s="211" t="s">
        <v>280</v>
      </c>
      <c r="D605" s="211">
        <v>210186389</v>
      </c>
      <c r="E605" s="218">
        <v>1060</v>
      </c>
      <c r="F605" s="211">
        <v>1242</v>
      </c>
      <c r="G605" s="211">
        <v>1004</v>
      </c>
      <c r="H605" s="218" t="s">
        <v>1954</v>
      </c>
      <c r="I605" s="211" t="s">
        <v>4650</v>
      </c>
      <c r="J605" s="212" t="s">
        <v>841</v>
      </c>
      <c r="K605" s="211" t="s">
        <v>356</v>
      </c>
      <c r="L605" s="211" t="s">
        <v>1998</v>
      </c>
    </row>
    <row r="606" spans="1:12" s="211" customFormat="1" x14ac:dyDescent="0.25">
      <c r="A606" s="211" t="s">
        <v>161</v>
      </c>
      <c r="B606" s="211">
        <v>153</v>
      </c>
      <c r="C606" s="211" t="s">
        <v>280</v>
      </c>
      <c r="D606" s="211">
        <v>210191301</v>
      </c>
      <c r="E606" s="218">
        <v>1080</v>
      </c>
      <c r="F606" s="211">
        <v>1274</v>
      </c>
      <c r="G606" s="211">
        <v>1004</v>
      </c>
      <c r="H606" s="218" t="s">
        <v>354</v>
      </c>
      <c r="I606" s="211" t="s">
        <v>1463</v>
      </c>
      <c r="J606" s="212" t="s">
        <v>841</v>
      </c>
      <c r="K606" s="211" t="s">
        <v>356</v>
      </c>
      <c r="L606" s="211" t="s">
        <v>1995</v>
      </c>
    </row>
    <row r="607" spans="1:12" s="211" customFormat="1" x14ac:dyDescent="0.25">
      <c r="A607" s="211" t="s">
        <v>161</v>
      </c>
      <c r="B607" s="211">
        <v>153</v>
      </c>
      <c r="C607" s="211" t="s">
        <v>280</v>
      </c>
      <c r="D607" s="211">
        <v>210198980</v>
      </c>
      <c r="E607" s="218">
        <v>1060</v>
      </c>
      <c r="F607" s="211">
        <v>1242</v>
      </c>
      <c r="G607" s="211">
        <v>1004</v>
      </c>
      <c r="H607" s="218" t="s">
        <v>1954</v>
      </c>
      <c r="I607" s="211" t="s">
        <v>4651</v>
      </c>
      <c r="J607" s="212" t="s">
        <v>841</v>
      </c>
      <c r="K607" s="211" t="s">
        <v>356</v>
      </c>
      <c r="L607" s="211" t="s">
        <v>1998</v>
      </c>
    </row>
    <row r="608" spans="1:12" s="211" customFormat="1" x14ac:dyDescent="0.25">
      <c r="A608" s="211" t="s">
        <v>161</v>
      </c>
      <c r="B608" s="211">
        <v>153</v>
      </c>
      <c r="C608" s="211" t="s">
        <v>280</v>
      </c>
      <c r="D608" s="211">
        <v>210204343</v>
      </c>
      <c r="E608" s="218">
        <v>1080</v>
      </c>
      <c r="F608" s="211">
        <v>1242</v>
      </c>
      <c r="G608" s="211">
        <v>1004</v>
      </c>
      <c r="H608" s="218" t="s">
        <v>354</v>
      </c>
      <c r="I608" s="211" t="s">
        <v>1464</v>
      </c>
      <c r="J608" s="212" t="s">
        <v>841</v>
      </c>
      <c r="K608" s="211" t="s">
        <v>356</v>
      </c>
      <c r="L608" s="211" t="s">
        <v>1995</v>
      </c>
    </row>
    <row r="609" spans="1:12" s="211" customFormat="1" x14ac:dyDescent="0.25">
      <c r="A609" s="211" t="s">
        <v>161</v>
      </c>
      <c r="B609" s="211">
        <v>153</v>
      </c>
      <c r="C609" s="211" t="s">
        <v>280</v>
      </c>
      <c r="D609" s="211">
        <v>210204380</v>
      </c>
      <c r="E609" s="218">
        <v>1060</v>
      </c>
      <c r="F609" s="211">
        <v>1274</v>
      </c>
      <c r="G609" s="211">
        <v>1004</v>
      </c>
      <c r="H609" s="218" t="s">
        <v>1954</v>
      </c>
      <c r="I609" s="211" t="s">
        <v>1465</v>
      </c>
      <c r="J609" s="212" t="s">
        <v>841</v>
      </c>
      <c r="K609" s="211" t="s">
        <v>356</v>
      </c>
      <c r="L609" s="211" t="s">
        <v>1998</v>
      </c>
    </row>
    <row r="610" spans="1:12" s="211" customFormat="1" x14ac:dyDescent="0.25">
      <c r="A610" s="211" t="s">
        <v>161</v>
      </c>
      <c r="B610" s="211">
        <v>153</v>
      </c>
      <c r="C610" s="211" t="s">
        <v>280</v>
      </c>
      <c r="D610" s="211">
        <v>210204432</v>
      </c>
      <c r="E610" s="218">
        <v>1060</v>
      </c>
      <c r="F610" s="211">
        <v>1251</v>
      </c>
      <c r="G610" s="211">
        <v>1004</v>
      </c>
      <c r="H610" s="218" t="s">
        <v>1954</v>
      </c>
      <c r="I610" s="211" t="s">
        <v>1466</v>
      </c>
      <c r="J610" s="212" t="s">
        <v>841</v>
      </c>
      <c r="K610" s="211" t="s">
        <v>356</v>
      </c>
      <c r="L610" s="211" t="s">
        <v>1998</v>
      </c>
    </row>
    <row r="611" spans="1:12" s="211" customFormat="1" x14ac:dyDescent="0.25">
      <c r="A611" s="211" t="s">
        <v>161</v>
      </c>
      <c r="B611" s="211">
        <v>153</v>
      </c>
      <c r="C611" s="211" t="s">
        <v>280</v>
      </c>
      <c r="D611" s="211">
        <v>210221327</v>
      </c>
      <c r="E611" s="218">
        <v>1080</v>
      </c>
      <c r="F611" s="211">
        <v>1242</v>
      </c>
      <c r="G611" s="211">
        <v>1004</v>
      </c>
      <c r="H611" s="218" t="s">
        <v>354</v>
      </c>
      <c r="I611" s="211" t="s">
        <v>1467</v>
      </c>
      <c r="J611" s="212" t="s">
        <v>841</v>
      </c>
      <c r="K611" s="211" t="s">
        <v>356</v>
      </c>
      <c r="L611" s="211" t="s">
        <v>1995</v>
      </c>
    </row>
    <row r="612" spans="1:12" s="211" customFormat="1" x14ac:dyDescent="0.25">
      <c r="A612" s="211" t="s">
        <v>161</v>
      </c>
      <c r="B612" s="211">
        <v>153</v>
      </c>
      <c r="C612" s="211" t="s">
        <v>280</v>
      </c>
      <c r="D612" s="211">
        <v>210221349</v>
      </c>
      <c r="E612" s="218">
        <v>1060</v>
      </c>
      <c r="F612" s="211">
        <v>1271</v>
      </c>
      <c r="G612" s="211">
        <v>1004</v>
      </c>
      <c r="H612" s="218" t="s">
        <v>1954</v>
      </c>
      <c r="I612" s="211" t="s">
        <v>4652</v>
      </c>
      <c r="J612" s="212" t="s">
        <v>841</v>
      </c>
      <c r="K612" s="211" t="s">
        <v>356</v>
      </c>
      <c r="L612" s="211" t="s">
        <v>1998</v>
      </c>
    </row>
    <row r="613" spans="1:12" s="211" customFormat="1" x14ac:dyDescent="0.25">
      <c r="A613" s="211" t="s">
        <v>161</v>
      </c>
      <c r="B613" s="211">
        <v>153</v>
      </c>
      <c r="C613" s="211" t="s">
        <v>280</v>
      </c>
      <c r="D613" s="211">
        <v>210221525</v>
      </c>
      <c r="E613" s="218">
        <v>1060</v>
      </c>
      <c r="F613" s="211">
        <v>1271</v>
      </c>
      <c r="G613" s="211">
        <v>1004</v>
      </c>
      <c r="H613" s="218" t="s">
        <v>1954</v>
      </c>
      <c r="I613" s="211" t="s">
        <v>1468</v>
      </c>
      <c r="J613" s="212" t="s">
        <v>841</v>
      </c>
      <c r="K613" s="211" t="s">
        <v>356</v>
      </c>
      <c r="L613" s="211" t="s">
        <v>1998</v>
      </c>
    </row>
    <row r="614" spans="1:12" s="211" customFormat="1" x14ac:dyDescent="0.25">
      <c r="A614" s="211" t="s">
        <v>161</v>
      </c>
      <c r="B614" s="211">
        <v>153</v>
      </c>
      <c r="C614" s="211" t="s">
        <v>280</v>
      </c>
      <c r="D614" s="211">
        <v>210221649</v>
      </c>
      <c r="E614" s="218">
        <v>1080</v>
      </c>
      <c r="F614" s="211">
        <v>1242</v>
      </c>
      <c r="G614" s="211">
        <v>1004</v>
      </c>
      <c r="H614" s="218" t="s">
        <v>354</v>
      </c>
      <c r="I614" s="211" t="s">
        <v>1469</v>
      </c>
      <c r="J614" s="212" t="s">
        <v>841</v>
      </c>
      <c r="K614" s="211" t="s">
        <v>356</v>
      </c>
      <c r="L614" s="211" t="s">
        <v>1995</v>
      </c>
    </row>
    <row r="615" spans="1:12" s="211" customFormat="1" x14ac:dyDescent="0.25">
      <c r="A615" s="211" t="s">
        <v>161</v>
      </c>
      <c r="B615" s="211">
        <v>153</v>
      </c>
      <c r="C615" s="211" t="s">
        <v>280</v>
      </c>
      <c r="D615" s="211">
        <v>210221690</v>
      </c>
      <c r="E615" s="218">
        <v>1060</v>
      </c>
      <c r="F615" s="211">
        <v>1251</v>
      </c>
      <c r="G615" s="211">
        <v>1004</v>
      </c>
      <c r="H615" s="218" t="s">
        <v>1954</v>
      </c>
      <c r="I615" s="211" t="s">
        <v>1470</v>
      </c>
      <c r="J615" s="212" t="s">
        <v>841</v>
      </c>
      <c r="K615" s="211" t="s">
        <v>356</v>
      </c>
      <c r="L615" s="211" t="s">
        <v>1998</v>
      </c>
    </row>
    <row r="616" spans="1:12" s="211" customFormat="1" x14ac:dyDescent="0.25">
      <c r="A616" s="211" t="s">
        <v>161</v>
      </c>
      <c r="B616" s="211">
        <v>153</v>
      </c>
      <c r="C616" s="211" t="s">
        <v>280</v>
      </c>
      <c r="D616" s="211">
        <v>210221713</v>
      </c>
      <c r="E616" s="218">
        <v>1060</v>
      </c>
      <c r="F616" s="211">
        <v>1274</v>
      </c>
      <c r="G616" s="211">
        <v>1004</v>
      </c>
      <c r="H616" s="218" t="s">
        <v>1954</v>
      </c>
      <c r="I616" s="211" t="s">
        <v>1471</v>
      </c>
      <c r="J616" s="212" t="s">
        <v>841</v>
      </c>
      <c r="K616" s="211" t="s">
        <v>356</v>
      </c>
      <c r="L616" s="211" t="s">
        <v>1998</v>
      </c>
    </row>
    <row r="617" spans="1:12" s="211" customFormat="1" x14ac:dyDescent="0.25">
      <c r="A617" s="211" t="s">
        <v>161</v>
      </c>
      <c r="B617" s="211">
        <v>153</v>
      </c>
      <c r="C617" s="211" t="s">
        <v>280</v>
      </c>
      <c r="D617" s="211">
        <v>210221723</v>
      </c>
      <c r="E617" s="218">
        <v>1060</v>
      </c>
      <c r="F617" s="211">
        <v>1274</v>
      </c>
      <c r="G617" s="211">
        <v>1004</v>
      </c>
      <c r="H617" s="218" t="s">
        <v>1954</v>
      </c>
      <c r="I617" s="211" t="s">
        <v>1472</v>
      </c>
      <c r="J617" s="212" t="s">
        <v>841</v>
      </c>
      <c r="K617" s="211" t="s">
        <v>356</v>
      </c>
      <c r="L617" s="211" t="s">
        <v>1998</v>
      </c>
    </row>
    <row r="618" spans="1:12" s="211" customFormat="1" x14ac:dyDescent="0.25">
      <c r="A618" s="211" t="s">
        <v>161</v>
      </c>
      <c r="B618" s="211">
        <v>153</v>
      </c>
      <c r="C618" s="211" t="s">
        <v>280</v>
      </c>
      <c r="D618" s="211">
        <v>210221724</v>
      </c>
      <c r="E618" s="218">
        <v>1060</v>
      </c>
      <c r="F618" s="211">
        <v>1274</v>
      </c>
      <c r="G618" s="211">
        <v>1004</v>
      </c>
      <c r="H618" s="218" t="s">
        <v>1954</v>
      </c>
      <c r="I618" s="211" t="s">
        <v>1473</v>
      </c>
      <c r="J618" s="212" t="s">
        <v>841</v>
      </c>
      <c r="K618" s="211" t="s">
        <v>356</v>
      </c>
      <c r="L618" s="211" t="s">
        <v>1998</v>
      </c>
    </row>
    <row r="619" spans="1:12" s="211" customFormat="1" x14ac:dyDescent="0.25">
      <c r="A619" s="211" t="s">
        <v>161</v>
      </c>
      <c r="B619" s="211">
        <v>153</v>
      </c>
      <c r="C619" s="211" t="s">
        <v>280</v>
      </c>
      <c r="D619" s="211">
        <v>210222243</v>
      </c>
      <c r="E619" s="218">
        <v>1060</v>
      </c>
      <c r="F619" s="211">
        <v>1242</v>
      </c>
      <c r="G619" s="211">
        <v>1004</v>
      </c>
      <c r="H619" s="218" t="s">
        <v>1954</v>
      </c>
      <c r="I619" s="211" t="s">
        <v>4653</v>
      </c>
      <c r="J619" s="212" t="s">
        <v>841</v>
      </c>
      <c r="K619" s="211" t="s">
        <v>356</v>
      </c>
      <c r="L619" s="211" t="s">
        <v>1998</v>
      </c>
    </row>
    <row r="620" spans="1:12" s="211" customFormat="1" x14ac:dyDescent="0.25">
      <c r="A620" s="211" t="s">
        <v>161</v>
      </c>
      <c r="B620" s="211">
        <v>153</v>
      </c>
      <c r="C620" s="211" t="s">
        <v>280</v>
      </c>
      <c r="D620" s="211">
        <v>210269491</v>
      </c>
      <c r="E620" s="218">
        <v>1060</v>
      </c>
      <c r="F620" s="211">
        <v>1274</v>
      </c>
      <c r="G620" s="211">
        <v>1004</v>
      </c>
      <c r="H620" s="218" t="s">
        <v>1954</v>
      </c>
      <c r="I620" s="211" t="s">
        <v>6630</v>
      </c>
      <c r="J620" s="212" t="s">
        <v>841</v>
      </c>
      <c r="K620" s="211" t="s">
        <v>356</v>
      </c>
      <c r="L620" s="211" t="s">
        <v>1998</v>
      </c>
    </row>
    <row r="621" spans="1:12" s="211" customFormat="1" x14ac:dyDescent="0.25">
      <c r="A621" s="211" t="s">
        <v>161</v>
      </c>
      <c r="B621" s="211">
        <v>153</v>
      </c>
      <c r="C621" s="211" t="s">
        <v>280</v>
      </c>
      <c r="D621" s="211">
        <v>210269519</v>
      </c>
      <c r="E621" s="218">
        <v>1060</v>
      </c>
      <c r="F621" s="211">
        <v>1274</v>
      </c>
      <c r="G621" s="211">
        <v>1004</v>
      </c>
      <c r="H621" s="218" t="s">
        <v>1954</v>
      </c>
      <c r="I621" s="211" t="s">
        <v>5398</v>
      </c>
      <c r="J621" s="212" t="s">
        <v>841</v>
      </c>
      <c r="K621" s="211" t="s">
        <v>356</v>
      </c>
      <c r="L621" s="211" t="s">
        <v>1998</v>
      </c>
    </row>
    <row r="622" spans="1:12" s="211" customFormat="1" x14ac:dyDescent="0.25">
      <c r="A622" s="211" t="s">
        <v>161</v>
      </c>
      <c r="B622" s="211">
        <v>153</v>
      </c>
      <c r="C622" s="211" t="s">
        <v>280</v>
      </c>
      <c r="D622" s="211">
        <v>210269521</v>
      </c>
      <c r="E622" s="218">
        <v>1080</v>
      </c>
      <c r="F622" s="211">
        <v>1274</v>
      </c>
      <c r="G622" s="211">
        <v>1004</v>
      </c>
      <c r="H622" s="218" t="s">
        <v>354</v>
      </c>
      <c r="I622" s="211" t="s">
        <v>1474</v>
      </c>
      <c r="J622" s="212" t="s">
        <v>841</v>
      </c>
      <c r="K622" s="211" t="s">
        <v>356</v>
      </c>
      <c r="L622" s="211" t="s">
        <v>1995</v>
      </c>
    </row>
    <row r="623" spans="1:12" s="211" customFormat="1" x14ac:dyDescent="0.25">
      <c r="A623" s="211" t="s">
        <v>161</v>
      </c>
      <c r="B623" s="211">
        <v>153</v>
      </c>
      <c r="C623" s="211" t="s">
        <v>280</v>
      </c>
      <c r="D623" s="211">
        <v>210269649</v>
      </c>
      <c r="E623" s="218">
        <v>1080</v>
      </c>
      <c r="F623" s="211">
        <v>1274</v>
      </c>
      <c r="G623" s="211">
        <v>1004</v>
      </c>
      <c r="H623" s="218" t="s">
        <v>354</v>
      </c>
      <c r="I623" s="211" t="s">
        <v>1475</v>
      </c>
      <c r="J623" s="212" t="s">
        <v>841</v>
      </c>
      <c r="K623" s="211" t="s">
        <v>356</v>
      </c>
      <c r="L623" s="211" t="s">
        <v>1995</v>
      </c>
    </row>
    <row r="624" spans="1:12" s="211" customFormat="1" x14ac:dyDescent="0.25">
      <c r="A624" s="211" t="s">
        <v>161</v>
      </c>
      <c r="B624" s="211">
        <v>153</v>
      </c>
      <c r="C624" s="211" t="s">
        <v>280</v>
      </c>
      <c r="D624" s="211">
        <v>210269651</v>
      </c>
      <c r="E624" s="218">
        <v>1080</v>
      </c>
      <c r="F624" s="211">
        <v>1274</v>
      </c>
      <c r="G624" s="211">
        <v>1004</v>
      </c>
      <c r="H624" s="218" t="s">
        <v>354</v>
      </c>
      <c r="I624" s="211" t="s">
        <v>1476</v>
      </c>
      <c r="J624" s="212" t="s">
        <v>841</v>
      </c>
      <c r="K624" s="211" t="s">
        <v>356</v>
      </c>
      <c r="L624" s="211" t="s">
        <v>1995</v>
      </c>
    </row>
    <row r="625" spans="1:12" s="211" customFormat="1" x14ac:dyDescent="0.25">
      <c r="A625" s="211" t="s">
        <v>161</v>
      </c>
      <c r="B625" s="211">
        <v>153</v>
      </c>
      <c r="C625" s="211" t="s">
        <v>280</v>
      </c>
      <c r="D625" s="211">
        <v>210269664</v>
      </c>
      <c r="E625" s="218">
        <v>1080</v>
      </c>
      <c r="F625" s="211">
        <v>1274</v>
      </c>
      <c r="G625" s="211">
        <v>1004</v>
      </c>
      <c r="H625" s="218" t="s">
        <v>354</v>
      </c>
      <c r="I625" s="211" t="s">
        <v>1477</v>
      </c>
      <c r="J625" s="212" t="s">
        <v>841</v>
      </c>
      <c r="K625" s="211" t="s">
        <v>356</v>
      </c>
      <c r="L625" s="211" t="s">
        <v>1995</v>
      </c>
    </row>
    <row r="626" spans="1:12" s="211" customFormat="1" x14ac:dyDescent="0.25">
      <c r="A626" s="211" t="s">
        <v>161</v>
      </c>
      <c r="B626" s="211">
        <v>153</v>
      </c>
      <c r="C626" s="211" t="s">
        <v>280</v>
      </c>
      <c r="D626" s="211">
        <v>210269668</v>
      </c>
      <c r="E626" s="218">
        <v>1080</v>
      </c>
      <c r="F626" s="211">
        <v>1274</v>
      </c>
      <c r="G626" s="211">
        <v>1004</v>
      </c>
      <c r="H626" s="218" t="s">
        <v>354</v>
      </c>
      <c r="I626" s="211" t="s">
        <v>1478</v>
      </c>
      <c r="J626" s="212" t="s">
        <v>841</v>
      </c>
      <c r="K626" s="211" t="s">
        <v>356</v>
      </c>
      <c r="L626" s="211" t="s">
        <v>1995</v>
      </c>
    </row>
    <row r="627" spans="1:12" s="211" customFormat="1" x14ac:dyDescent="0.25">
      <c r="A627" s="211" t="s">
        <v>161</v>
      </c>
      <c r="B627" s="211">
        <v>153</v>
      </c>
      <c r="C627" s="211" t="s">
        <v>280</v>
      </c>
      <c r="D627" s="211">
        <v>210269675</v>
      </c>
      <c r="E627" s="218">
        <v>1080</v>
      </c>
      <c r="F627" s="211">
        <v>1274</v>
      </c>
      <c r="G627" s="211">
        <v>1004</v>
      </c>
      <c r="H627" s="218" t="s">
        <v>354</v>
      </c>
      <c r="I627" s="211" t="s">
        <v>1479</v>
      </c>
      <c r="J627" s="212" t="s">
        <v>841</v>
      </c>
      <c r="K627" s="211" t="s">
        <v>356</v>
      </c>
      <c r="L627" s="211" t="s">
        <v>1995</v>
      </c>
    </row>
    <row r="628" spans="1:12" s="211" customFormat="1" x14ac:dyDescent="0.25">
      <c r="A628" s="211" t="s">
        <v>161</v>
      </c>
      <c r="B628" s="211">
        <v>153</v>
      </c>
      <c r="C628" s="211" t="s">
        <v>280</v>
      </c>
      <c r="D628" s="211">
        <v>210269683</v>
      </c>
      <c r="E628" s="218">
        <v>1080</v>
      </c>
      <c r="F628" s="211">
        <v>1274</v>
      </c>
      <c r="G628" s="211">
        <v>1004</v>
      </c>
      <c r="H628" s="218" t="s">
        <v>354</v>
      </c>
      <c r="I628" s="211" t="s">
        <v>1480</v>
      </c>
      <c r="J628" s="212" t="s">
        <v>841</v>
      </c>
      <c r="K628" s="211" t="s">
        <v>356</v>
      </c>
      <c r="L628" s="211" t="s">
        <v>1995</v>
      </c>
    </row>
    <row r="629" spans="1:12" s="211" customFormat="1" x14ac:dyDescent="0.25">
      <c r="A629" s="211" t="s">
        <v>161</v>
      </c>
      <c r="B629" s="211">
        <v>153</v>
      </c>
      <c r="C629" s="211" t="s">
        <v>280</v>
      </c>
      <c r="D629" s="211">
        <v>210269684</v>
      </c>
      <c r="E629" s="218">
        <v>1080</v>
      </c>
      <c r="F629" s="211">
        <v>1274</v>
      </c>
      <c r="G629" s="211">
        <v>1004</v>
      </c>
      <c r="H629" s="218" t="s">
        <v>354</v>
      </c>
      <c r="I629" s="211" t="s">
        <v>1481</v>
      </c>
      <c r="J629" s="212" t="s">
        <v>841</v>
      </c>
      <c r="K629" s="211" t="s">
        <v>356</v>
      </c>
      <c r="L629" s="211" t="s">
        <v>1995</v>
      </c>
    </row>
    <row r="630" spans="1:12" s="211" customFormat="1" x14ac:dyDescent="0.25">
      <c r="A630" s="211" t="s">
        <v>161</v>
      </c>
      <c r="B630" s="211">
        <v>153</v>
      </c>
      <c r="C630" s="211" t="s">
        <v>280</v>
      </c>
      <c r="D630" s="211">
        <v>210269689</v>
      </c>
      <c r="E630" s="218">
        <v>1080</v>
      </c>
      <c r="F630" s="211">
        <v>1274</v>
      </c>
      <c r="G630" s="211">
        <v>1004</v>
      </c>
      <c r="H630" s="218" t="s">
        <v>354</v>
      </c>
      <c r="I630" s="211" t="s">
        <v>1482</v>
      </c>
      <c r="J630" s="212" t="s">
        <v>841</v>
      </c>
      <c r="K630" s="211" t="s">
        <v>356</v>
      </c>
      <c r="L630" s="211" t="s">
        <v>1995</v>
      </c>
    </row>
    <row r="631" spans="1:12" s="211" customFormat="1" x14ac:dyDescent="0.25">
      <c r="A631" s="211" t="s">
        <v>161</v>
      </c>
      <c r="B631" s="211">
        <v>153</v>
      </c>
      <c r="C631" s="211" t="s">
        <v>280</v>
      </c>
      <c r="D631" s="211">
        <v>210276232</v>
      </c>
      <c r="E631" s="218">
        <v>1080</v>
      </c>
      <c r="F631" s="211">
        <v>1274</v>
      </c>
      <c r="G631" s="211">
        <v>1004</v>
      </c>
      <c r="H631" s="218" t="s">
        <v>354</v>
      </c>
      <c r="I631" s="211" t="s">
        <v>1483</v>
      </c>
      <c r="J631" s="212" t="s">
        <v>841</v>
      </c>
      <c r="K631" s="211" t="s">
        <v>356</v>
      </c>
      <c r="L631" s="211" t="s">
        <v>1995</v>
      </c>
    </row>
    <row r="632" spans="1:12" s="211" customFormat="1" x14ac:dyDescent="0.25">
      <c r="A632" s="211" t="s">
        <v>161</v>
      </c>
      <c r="B632" s="211">
        <v>153</v>
      </c>
      <c r="C632" s="211" t="s">
        <v>280</v>
      </c>
      <c r="D632" s="211">
        <v>210276273</v>
      </c>
      <c r="E632" s="218">
        <v>1080</v>
      </c>
      <c r="F632" s="211">
        <v>1242</v>
      </c>
      <c r="G632" s="211">
        <v>1004</v>
      </c>
      <c r="H632" s="218" t="s">
        <v>354</v>
      </c>
      <c r="I632" s="211" t="s">
        <v>1484</v>
      </c>
      <c r="J632" s="212" t="s">
        <v>841</v>
      </c>
      <c r="K632" s="211" t="s">
        <v>356</v>
      </c>
      <c r="L632" s="211" t="s">
        <v>1995</v>
      </c>
    </row>
    <row r="633" spans="1:12" s="211" customFormat="1" x14ac:dyDescent="0.25">
      <c r="A633" s="211" t="s">
        <v>161</v>
      </c>
      <c r="B633" s="211">
        <v>153</v>
      </c>
      <c r="C633" s="211" t="s">
        <v>280</v>
      </c>
      <c r="D633" s="211">
        <v>210276274</v>
      </c>
      <c r="E633" s="218">
        <v>1080</v>
      </c>
      <c r="F633" s="211">
        <v>1242</v>
      </c>
      <c r="G633" s="211">
        <v>1004</v>
      </c>
      <c r="H633" s="218" t="s">
        <v>354</v>
      </c>
      <c r="I633" s="211" t="s">
        <v>1485</v>
      </c>
      <c r="J633" s="212" t="s">
        <v>841</v>
      </c>
      <c r="K633" s="211" t="s">
        <v>356</v>
      </c>
      <c r="L633" s="211" t="s">
        <v>1995</v>
      </c>
    </row>
    <row r="634" spans="1:12" s="211" customFormat="1" x14ac:dyDescent="0.25">
      <c r="A634" s="211" t="s">
        <v>161</v>
      </c>
      <c r="B634" s="211">
        <v>153</v>
      </c>
      <c r="C634" s="211" t="s">
        <v>280</v>
      </c>
      <c r="D634" s="211">
        <v>210276279</v>
      </c>
      <c r="E634" s="218">
        <v>1080</v>
      </c>
      <c r="F634" s="211">
        <v>1274</v>
      </c>
      <c r="G634" s="211">
        <v>1004</v>
      </c>
      <c r="H634" s="218" t="s">
        <v>354</v>
      </c>
      <c r="I634" s="211" t="s">
        <v>1486</v>
      </c>
      <c r="J634" s="212" t="s">
        <v>841</v>
      </c>
      <c r="K634" s="211" t="s">
        <v>356</v>
      </c>
      <c r="L634" s="211" t="s">
        <v>1995</v>
      </c>
    </row>
    <row r="635" spans="1:12" s="211" customFormat="1" x14ac:dyDescent="0.25">
      <c r="A635" s="211" t="s">
        <v>161</v>
      </c>
      <c r="B635" s="211">
        <v>153</v>
      </c>
      <c r="C635" s="211" t="s">
        <v>280</v>
      </c>
      <c r="D635" s="211">
        <v>210282723</v>
      </c>
      <c r="E635" s="218">
        <v>1060</v>
      </c>
      <c r="F635" s="211">
        <v>1242</v>
      </c>
      <c r="G635" s="211">
        <v>1004</v>
      </c>
      <c r="H635" s="218" t="s">
        <v>1954</v>
      </c>
      <c r="I635" s="211" t="s">
        <v>5796</v>
      </c>
      <c r="J635" s="212" t="s">
        <v>841</v>
      </c>
      <c r="K635" s="211" t="s">
        <v>356</v>
      </c>
      <c r="L635" s="211" t="s">
        <v>1998</v>
      </c>
    </row>
    <row r="636" spans="1:12" s="211" customFormat="1" x14ac:dyDescent="0.25">
      <c r="A636" s="211" t="s">
        <v>161</v>
      </c>
      <c r="B636" s="211">
        <v>153</v>
      </c>
      <c r="C636" s="211" t="s">
        <v>280</v>
      </c>
      <c r="D636" s="211">
        <v>210295709</v>
      </c>
      <c r="E636" s="218">
        <v>1080</v>
      </c>
      <c r="F636" s="211">
        <v>1242</v>
      </c>
      <c r="G636" s="211">
        <v>1004</v>
      </c>
      <c r="H636" s="218" t="s">
        <v>354</v>
      </c>
      <c r="I636" s="211" t="s">
        <v>1487</v>
      </c>
      <c r="J636" s="212" t="s">
        <v>841</v>
      </c>
      <c r="K636" s="211" t="s">
        <v>356</v>
      </c>
      <c r="L636" s="211" t="s">
        <v>1995</v>
      </c>
    </row>
    <row r="637" spans="1:12" s="211" customFormat="1" x14ac:dyDescent="0.25">
      <c r="A637" s="211" t="s">
        <v>161</v>
      </c>
      <c r="B637" s="211">
        <v>153</v>
      </c>
      <c r="C637" s="211" t="s">
        <v>280</v>
      </c>
      <c r="D637" s="211">
        <v>210296005</v>
      </c>
      <c r="E637" s="218">
        <v>1060</v>
      </c>
      <c r="F637" s="211">
        <v>1274</v>
      </c>
      <c r="G637" s="211">
        <v>1004</v>
      </c>
      <c r="H637" s="218" t="s">
        <v>1954</v>
      </c>
      <c r="I637" s="211" t="s">
        <v>4654</v>
      </c>
      <c r="J637" s="212" t="s">
        <v>841</v>
      </c>
      <c r="K637" s="211" t="s">
        <v>356</v>
      </c>
      <c r="L637" s="211" t="s">
        <v>1998</v>
      </c>
    </row>
    <row r="638" spans="1:12" s="211" customFormat="1" x14ac:dyDescent="0.25">
      <c r="A638" s="211" t="s">
        <v>161</v>
      </c>
      <c r="B638" s="211">
        <v>153</v>
      </c>
      <c r="C638" s="211" t="s">
        <v>280</v>
      </c>
      <c r="D638" s="211">
        <v>210296683</v>
      </c>
      <c r="E638" s="218">
        <v>1080</v>
      </c>
      <c r="F638" s="211">
        <v>1242</v>
      </c>
      <c r="G638" s="211">
        <v>1004</v>
      </c>
      <c r="H638" s="218" t="s">
        <v>354</v>
      </c>
      <c r="I638" s="211" t="s">
        <v>1488</v>
      </c>
      <c r="J638" s="212" t="s">
        <v>841</v>
      </c>
      <c r="K638" s="211" t="s">
        <v>356</v>
      </c>
      <c r="L638" s="211" t="s">
        <v>1995</v>
      </c>
    </row>
    <row r="639" spans="1:12" s="211" customFormat="1" x14ac:dyDescent="0.25">
      <c r="A639" s="211" t="s">
        <v>161</v>
      </c>
      <c r="B639" s="211">
        <v>153</v>
      </c>
      <c r="C639" s="211" t="s">
        <v>280</v>
      </c>
      <c r="D639" s="211">
        <v>210298463</v>
      </c>
      <c r="E639" s="218">
        <v>1080</v>
      </c>
      <c r="F639" s="211">
        <v>1242</v>
      </c>
      <c r="G639" s="211">
        <v>1004</v>
      </c>
      <c r="H639" s="218" t="s">
        <v>354</v>
      </c>
      <c r="I639" s="211" t="s">
        <v>1489</v>
      </c>
      <c r="J639" s="212" t="s">
        <v>841</v>
      </c>
      <c r="K639" s="211" t="s">
        <v>356</v>
      </c>
      <c r="L639" s="211" t="s">
        <v>1995</v>
      </c>
    </row>
    <row r="640" spans="1:12" s="211" customFormat="1" x14ac:dyDescent="0.25">
      <c r="A640" s="211" t="s">
        <v>161</v>
      </c>
      <c r="B640" s="211">
        <v>154</v>
      </c>
      <c r="C640" s="211" t="s">
        <v>281</v>
      </c>
      <c r="D640" s="211">
        <v>72661</v>
      </c>
      <c r="E640" s="218">
        <v>1020</v>
      </c>
      <c r="F640" s="211">
        <v>1110</v>
      </c>
      <c r="G640" s="211">
        <v>1004</v>
      </c>
      <c r="H640" s="218" t="s">
        <v>1954</v>
      </c>
      <c r="I640" s="211" t="s">
        <v>1490</v>
      </c>
      <c r="J640" s="212" t="s">
        <v>841</v>
      </c>
      <c r="K640" s="211" t="s">
        <v>356</v>
      </c>
      <c r="L640" s="211" t="s">
        <v>2000</v>
      </c>
    </row>
    <row r="641" spans="1:12" s="211" customFormat="1" x14ac:dyDescent="0.25">
      <c r="A641" s="211" t="s">
        <v>161</v>
      </c>
      <c r="B641" s="211">
        <v>154</v>
      </c>
      <c r="C641" s="211" t="s">
        <v>281</v>
      </c>
      <c r="D641" s="211">
        <v>191943242</v>
      </c>
      <c r="E641" s="218">
        <v>1060</v>
      </c>
      <c r="F641" s="211">
        <v>1242</v>
      </c>
      <c r="G641" s="211">
        <v>1004</v>
      </c>
      <c r="H641" s="218" t="s">
        <v>1954</v>
      </c>
      <c r="I641" s="211" t="s">
        <v>1491</v>
      </c>
      <c r="J641" s="212" t="s">
        <v>841</v>
      </c>
      <c r="K641" s="211" t="s">
        <v>356</v>
      </c>
      <c r="L641" s="211" t="s">
        <v>1998</v>
      </c>
    </row>
    <row r="642" spans="1:12" s="211" customFormat="1" x14ac:dyDescent="0.25">
      <c r="A642" s="211" t="s">
        <v>161</v>
      </c>
      <c r="B642" s="211">
        <v>154</v>
      </c>
      <c r="C642" s="211" t="s">
        <v>281</v>
      </c>
      <c r="D642" s="211">
        <v>191960443</v>
      </c>
      <c r="E642" s="218">
        <v>1060</v>
      </c>
      <c r="F642" s="211">
        <v>1274</v>
      </c>
      <c r="G642" s="211">
        <v>1004</v>
      </c>
      <c r="H642" s="218" t="s">
        <v>1954</v>
      </c>
      <c r="I642" s="211" t="s">
        <v>5449</v>
      </c>
      <c r="J642" s="212" t="s">
        <v>841</v>
      </c>
      <c r="K642" s="211" t="s">
        <v>356</v>
      </c>
      <c r="L642" s="211" t="s">
        <v>1998</v>
      </c>
    </row>
    <row r="643" spans="1:12" s="211" customFormat="1" x14ac:dyDescent="0.25">
      <c r="A643" s="211" t="s">
        <v>161</v>
      </c>
      <c r="B643" s="211">
        <v>154</v>
      </c>
      <c r="C643" s="211" t="s">
        <v>281</v>
      </c>
      <c r="D643" s="211">
        <v>191968926</v>
      </c>
      <c r="E643" s="218">
        <v>1080</v>
      </c>
      <c r="F643" s="211">
        <v>1274</v>
      </c>
      <c r="G643" s="211">
        <v>1004</v>
      </c>
      <c r="H643" s="218" t="s">
        <v>354</v>
      </c>
      <c r="I643" s="211" t="s">
        <v>1492</v>
      </c>
      <c r="J643" s="212" t="s">
        <v>841</v>
      </c>
      <c r="K643" s="211" t="s">
        <v>356</v>
      </c>
      <c r="L643" s="211" t="s">
        <v>1995</v>
      </c>
    </row>
    <row r="644" spans="1:12" s="211" customFormat="1" x14ac:dyDescent="0.25">
      <c r="A644" s="211" t="s">
        <v>161</v>
      </c>
      <c r="B644" s="211">
        <v>154</v>
      </c>
      <c r="C644" s="211" t="s">
        <v>281</v>
      </c>
      <c r="D644" s="211">
        <v>191974920</v>
      </c>
      <c r="E644" s="218">
        <v>1060</v>
      </c>
      <c r="F644" s="211">
        <v>1251</v>
      </c>
      <c r="G644" s="211">
        <v>1004</v>
      </c>
      <c r="H644" s="218" t="s">
        <v>1954</v>
      </c>
      <c r="I644" s="211" t="s">
        <v>3583</v>
      </c>
      <c r="J644" s="212" t="s">
        <v>841</v>
      </c>
      <c r="K644" s="211" t="s">
        <v>356</v>
      </c>
      <c r="L644" s="211" t="s">
        <v>1998</v>
      </c>
    </row>
    <row r="645" spans="1:12" s="211" customFormat="1" x14ac:dyDescent="0.25">
      <c r="A645" s="211" t="s">
        <v>161</v>
      </c>
      <c r="B645" s="211">
        <v>154</v>
      </c>
      <c r="C645" s="211" t="s">
        <v>281</v>
      </c>
      <c r="D645" s="211">
        <v>191979443</v>
      </c>
      <c r="E645" s="218">
        <v>1020</v>
      </c>
      <c r="F645" s="211">
        <v>1122</v>
      </c>
      <c r="G645" s="211">
        <v>1003</v>
      </c>
      <c r="H645" s="218" t="s">
        <v>1954</v>
      </c>
      <c r="I645" s="211" t="s">
        <v>6157</v>
      </c>
      <c r="J645" s="212" t="s">
        <v>841</v>
      </c>
      <c r="K645" s="211" t="s">
        <v>356</v>
      </c>
      <c r="L645" s="211" t="s">
        <v>2000</v>
      </c>
    </row>
    <row r="646" spans="1:12" s="211" customFormat="1" x14ac:dyDescent="0.25">
      <c r="A646" s="211" t="s">
        <v>161</v>
      </c>
      <c r="B646" s="211">
        <v>154</v>
      </c>
      <c r="C646" s="211" t="s">
        <v>281</v>
      </c>
      <c r="D646" s="211">
        <v>191988292</v>
      </c>
      <c r="E646" s="218">
        <v>1080</v>
      </c>
      <c r="F646" s="211">
        <v>1274</v>
      </c>
      <c r="G646" s="211">
        <v>1004</v>
      </c>
      <c r="H646" s="218" t="s">
        <v>354</v>
      </c>
      <c r="I646" s="211" t="s">
        <v>5251</v>
      </c>
      <c r="J646" s="212" t="s">
        <v>841</v>
      </c>
      <c r="K646" s="211" t="s">
        <v>356</v>
      </c>
      <c r="L646" s="211" t="s">
        <v>1995</v>
      </c>
    </row>
    <row r="647" spans="1:12" s="211" customFormat="1" x14ac:dyDescent="0.25">
      <c r="A647" s="211" t="s">
        <v>161</v>
      </c>
      <c r="B647" s="211">
        <v>154</v>
      </c>
      <c r="C647" s="211" t="s">
        <v>281</v>
      </c>
      <c r="D647" s="211">
        <v>192022713</v>
      </c>
      <c r="E647" s="218">
        <v>1080</v>
      </c>
      <c r="F647" s="211">
        <v>1274</v>
      </c>
      <c r="G647" s="211">
        <v>1004</v>
      </c>
      <c r="H647" s="218" t="s">
        <v>354</v>
      </c>
      <c r="I647" s="211" t="s">
        <v>5015</v>
      </c>
      <c r="J647" s="212" t="s">
        <v>841</v>
      </c>
      <c r="K647" s="211" t="s">
        <v>356</v>
      </c>
      <c r="L647" s="211" t="s">
        <v>1995</v>
      </c>
    </row>
    <row r="648" spans="1:12" s="211" customFormat="1" x14ac:dyDescent="0.25">
      <c r="A648" s="211" t="s">
        <v>161</v>
      </c>
      <c r="B648" s="211">
        <v>154</v>
      </c>
      <c r="C648" s="211" t="s">
        <v>281</v>
      </c>
      <c r="D648" s="211">
        <v>192030173</v>
      </c>
      <c r="E648" s="218">
        <v>1080</v>
      </c>
      <c r="F648" s="211">
        <v>1274</v>
      </c>
      <c r="G648" s="211">
        <v>1004</v>
      </c>
      <c r="H648" s="218" t="s">
        <v>354</v>
      </c>
      <c r="I648" s="211" t="s">
        <v>5327</v>
      </c>
      <c r="J648" s="212" t="s">
        <v>841</v>
      </c>
      <c r="K648" s="211" t="s">
        <v>356</v>
      </c>
      <c r="L648" s="211" t="s">
        <v>1995</v>
      </c>
    </row>
    <row r="649" spans="1:12" s="211" customFormat="1" x14ac:dyDescent="0.25">
      <c r="A649" s="211" t="s">
        <v>161</v>
      </c>
      <c r="B649" s="211">
        <v>154</v>
      </c>
      <c r="C649" s="211" t="s">
        <v>281</v>
      </c>
      <c r="D649" s="211">
        <v>192030176</v>
      </c>
      <c r="E649" s="218">
        <v>1080</v>
      </c>
      <c r="F649" s="211">
        <v>1274</v>
      </c>
      <c r="G649" s="211">
        <v>1004</v>
      </c>
      <c r="H649" s="218" t="s">
        <v>354</v>
      </c>
      <c r="I649" s="211" t="s">
        <v>5328</v>
      </c>
      <c r="J649" s="212" t="s">
        <v>841</v>
      </c>
      <c r="K649" s="211" t="s">
        <v>356</v>
      </c>
      <c r="L649" s="211" t="s">
        <v>1995</v>
      </c>
    </row>
    <row r="650" spans="1:12" s="211" customFormat="1" x14ac:dyDescent="0.25">
      <c r="A650" s="211" t="s">
        <v>161</v>
      </c>
      <c r="B650" s="211">
        <v>154</v>
      </c>
      <c r="C650" s="211" t="s">
        <v>281</v>
      </c>
      <c r="D650" s="211">
        <v>192030178</v>
      </c>
      <c r="E650" s="218">
        <v>1080</v>
      </c>
      <c r="F650" s="211">
        <v>1274</v>
      </c>
      <c r="G650" s="211">
        <v>1004</v>
      </c>
      <c r="H650" s="218" t="s">
        <v>354</v>
      </c>
      <c r="I650" s="211" t="s">
        <v>5329</v>
      </c>
      <c r="J650" s="212" t="s">
        <v>841</v>
      </c>
      <c r="K650" s="211" t="s">
        <v>356</v>
      </c>
      <c r="L650" s="211" t="s">
        <v>1995</v>
      </c>
    </row>
    <row r="651" spans="1:12" s="211" customFormat="1" x14ac:dyDescent="0.25">
      <c r="A651" s="211" t="s">
        <v>161</v>
      </c>
      <c r="B651" s="211">
        <v>154</v>
      </c>
      <c r="C651" s="211" t="s">
        <v>281</v>
      </c>
      <c r="D651" s="211">
        <v>192030757</v>
      </c>
      <c r="E651" s="218">
        <v>1080</v>
      </c>
      <c r="F651" s="211">
        <v>1274</v>
      </c>
      <c r="G651" s="211">
        <v>1004</v>
      </c>
      <c r="H651" s="218" t="s">
        <v>354</v>
      </c>
      <c r="I651" s="211" t="s">
        <v>5330</v>
      </c>
      <c r="J651" s="212" t="s">
        <v>841</v>
      </c>
      <c r="K651" s="211" t="s">
        <v>356</v>
      </c>
      <c r="L651" s="211" t="s">
        <v>1995</v>
      </c>
    </row>
    <row r="652" spans="1:12" s="211" customFormat="1" x14ac:dyDescent="0.25">
      <c r="A652" s="211" t="s">
        <v>161</v>
      </c>
      <c r="B652" s="211">
        <v>154</v>
      </c>
      <c r="C652" s="211" t="s">
        <v>281</v>
      </c>
      <c r="D652" s="211">
        <v>192031103</v>
      </c>
      <c r="E652" s="218">
        <v>1080</v>
      </c>
      <c r="F652" s="211">
        <v>1274</v>
      </c>
      <c r="G652" s="211">
        <v>1004</v>
      </c>
      <c r="H652" s="218" t="s">
        <v>354</v>
      </c>
      <c r="I652" s="211" t="s">
        <v>5357</v>
      </c>
      <c r="J652" s="212" t="s">
        <v>841</v>
      </c>
      <c r="K652" s="211" t="s">
        <v>356</v>
      </c>
      <c r="L652" s="211" t="s">
        <v>1995</v>
      </c>
    </row>
    <row r="653" spans="1:12" s="211" customFormat="1" x14ac:dyDescent="0.25">
      <c r="A653" s="211" t="s">
        <v>161</v>
      </c>
      <c r="B653" s="211">
        <v>154</v>
      </c>
      <c r="C653" s="211" t="s">
        <v>281</v>
      </c>
      <c r="D653" s="211">
        <v>192035985</v>
      </c>
      <c r="E653" s="218">
        <v>1080</v>
      </c>
      <c r="F653" s="211">
        <v>1274</v>
      </c>
      <c r="G653" s="211">
        <v>1004</v>
      </c>
      <c r="H653" s="218" t="s">
        <v>354</v>
      </c>
      <c r="I653" s="211" t="s">
        <v>5594</v>
      </c>
      <c r="J653" s="212" t="s">
        <v>841</v>
      </c>
      <c r="K653" s="211" t="s">
        <v>356</v>
      </c>
      <c r="L653" s="211" t="s">
        <v>1995</v>
      </c>
    </row>
    <row r="654" spans="1:12" s="211" customFormat="1" x14ac:dyDescent="0.25">
      <c r="A654" s="211" t="s">
        <v>161</v>
      </c>
      <c r="B654" s="211">
        <v>154</v>
      </c>
      <c r="C654" s="211" t="s">
        <v>281</v>
      </c>
      <c r="D654" s="211">
        <v>192035987</v>
      </c>
      <c r="E654" s="218">
        <v>1080</v>
      </c>
      <c r="F654" s="211">
        <v>1274</v>
      </c>
      <c r="G654" s="211">
        <v>1004</v>
      </c>
      <c r="H654" s="218" t="s">
        <v>354</v>
      </c>
      <c r="I654" s="211" t="s">
        <v>5595</v>
      </c>
      <c r="J654" s="212" t="s">
        <v>841</v>
      </c>
      <c r="K654" s="211" t="s">
        <v>356</v>
      </c>
      <c r="L654" s="211" t="s">
        <v>1995</v>
      </c>
    </row>
    <row r="655" spans="1:12" s="211" customFormat="1" x14ac:dyDescent="0.25">
      <c r="A655" s="211" t="s">
        <v>161</v>
      </c>
      <c r="B655" s="211">
        <v>154</v>
      </c>
      <c r="C655" s="211" t="s">
        <v>281</v>
      </c>
      <c r="D655" s="211">
        <v>192035988</v>
      </c>
      <c r="E655" s="218">
        <v>1080</v>
      </c>
      <c r="F655" s="211">
        <v>1274</v>
      </c>
      <c r="G655" s="211">
        <v>1004</v>
      </c>
      <c r="H655" s="218" t="s">
        <v>354</v>
      </c>
      <c r="I655" s="211" t="s">
        <v>5596</v>
      </c>
      <c r="J655" s="212" t="s">
        <v>841</v>
      </c>
      <c r="K655" s="211" t="s">
        <v>356</v>
      </c>
      <c r="L655" s="211" t="s">
        <v>1995</v>
      </c>
    </row>
    <row r="656" spans="1:12" s="211" customFormat="1" x14ac:dyDescent="0.25">
      <c r="A656" s="211" t="s">
        <v>161</v>
      </c>
      <c r="B656" s="211">
        <v>154</v>
      </c>
      <c r="C656" s="211" t="s">
        <v>281</v>
      </c>
      <c r="D656" s="211">
        <v>192035991</v>
      </c>
      <c r="E656" s="218">
        <v>1080</v>
      </c>
      <c r="F656" s="211">
        <v>1274</v>
      </c>
      <c r="G656" s="211">
        <v>1004</v>
      </c>
      <c r="H656" s="218" t="s">
        <v>354</v>
      </c>
      <c r="I656" s="211" t="s">
        <v>5597</v>
      </c>
      <c r="J656" s="212" t="s">
        <v>841</v>
      </c>
      <c r="K656" s="211" t="s">
        <v>356</v>
      </c>
      <c r="L656" s="211" t="s">
        <v>1995</v>
      </c>
    </row>
    <row r="657" spans="1:12" s="211" customFormat="1" x14ac:dyDescent="0.25">
      <c r="A657" s="211" t="s">
        <v>161</v>
      </c>
      <c r="B657" s="211">
        <v>154</v>
      </c>
      <c r="C657" s="211" t="s">
        <v>281</v>
      </c>
      <c r="D657" s="211">
        <v>192039761</v>
      </c>
      <c r="E657" s="218">
        <v>1080</v>
      </c>
      <c r="F657" s="211">
        <v>1274</v>
      </c>
      <c r="G657" s="211">
        <v>1004</v>
      </c>
      <c r="H657" s="218" t="s">
        <v>354</v>
      </c>
      <c r="I657" s="211" t="s">
        <v>5714</v>
      </c>
      <c r="J657" s="212" t="s">
        <v>841</v>
      </c>
      <c r="K657" s="211" t="s">
        <v>356</v>
      </c>
      <c r="L657" s="211" t="s">
        <v>1995</v>
      </c>
    </row>
    <row r="658" spans="1:12" s="211" customFormat="1" x14ac:dyDescent="0.25">
      <c r="A658" s="211" t="s">
        <v>161</v>
      </c>
      <c r="B658" s="211">
        <v>154</v>
      </c>
      <c r="C658" s="211" t="s">
        <v>281</v>
      </c>
      <c r="D658" s="211">
        <v>192039788</v>
      </c>
      <c r="E658" s="218">
        <v>1080</v>
      </c>
      <c r="F658" s="211">
        <v>1274</v>
      </c>
      <c r="G658" s="211">
        <v>1004</v>
      </c>
      <c r="H658" s="218" t="s">
        <v>354</v>
      </c>
      <c r="I658" s="211" t="s">
        <v>5761</v>
      </c>
      <c r="J658" s="212" t="s">
        <v>841</v>
      </c>
      <c r="K658" s="211" t="s">
        <v>356</v>
      </c>
      <c r="L658" s="211" t="s">
        <v>1995</v>
      </c>
    </row>
    <row r="659" spans="1:12" s="211" customFormat="1" x14ac:dyDescent="0.25">
      <c r="A659" s="211" t="s">
        <v>161</v>
      </c>
      <c r="B659" s="211">
        <v>154</v>
      </c>
      <c r="C659" s="211" t="s">
        <v>281</v>
      </c>
      <c r="D659" s="211">
        <v>192044402</v>
      </c>
      <c r="E659" s="218">
        <v>1060</v>
      </c>
      <c r="F659" s="211">
        <v>1242</v>
      </c>
      <c r="G659" s="211">
        <v>1004</v>
      </c>
      <c r="H659" s="218" t="s">
        <v>1954</v>
      </c>
      <c r="I659" s="211" t="s">
        <v>6040</v>
      </c>
      <c r="J659" s="212" t="s">
        <v>841</v>
      </c>
      <c r="K659" s="211" t="s">
        <v>356</v>
      </c>
      <c r="L659" s="211" t="s">
        <v>1998</v>
      </c>
    </row>
    <row r="660" spans="1:12" s="211" customFormat="1" x14ac:dyDescent="0.25">
      <c r="A660" s="211" t="s">
        <v>161</v>
      </c>
      <c r="B660" s="211">
        <v>154</v>
      </c>
      <c r="C660" s="211" t="s">
        <v>281</v>
      </c>
      <c r="D660" s="211">
        <v>210190319</v>
      </c>
      <c r="E660" s="218">
        <v>1040</v>
      </c>
      <c r="F660" s="211">
        <v>1130</v>
      </c>
      <c r="G660" s="211">
        <v>1004</v>
      </c>
      <c r="H660" s="218" t="s">
        <v>1954</v>
      </c>
      <c r="I660" s="211" t="s">
        <v>1493</v>
      </c>
      <c r="J660" s="212" t="s">
        <v>841</v>
      </c>
      <c r="K660" s="211" t="s">
        <v>356</v>
      </c>
      <c r="L660" s="211" t="s">
        <v>2001</v>
      </c>
    </row>
    <row r="661" spans="1:12" s="211" customFormat="1" x14ac:dyDescent="0.25">
      <c r="A661" s="211" t="s">
        <v>161</v>
      </c>
      <c r="B661" s="211">
        <v>154</v>
      </c>
      <c r="C661" s="211" t="s">
        <v>281</v>
      </c>
      <c r="D661" s="211">
        <v>210194864</v>
      </c>
      <c r="E661" s="218">
        <v>1060</v>
      </c>
      <c r="F661" s="211">
        <v>1251</v>
      </c>
      <c r="G661" s="211">
        <v>1004</v>
      </c>
      <c r="H661" s="218" t="s">
        <v>1954</v>
      </c>
      <c r="I661" s="211" t="s">
        <v>6209</v>
      </c>
      <c r="J661" s="212" t="s">
        <v>841</v>
      </c>
      <c r="K661" s="211" t="s">
        <v>356</v>
      </c>
      <c r="L661" s="211" t="s">
        <v>1998</v>
      </c>
    </row>
    <row r="662" spans="1:12" s="211" customFormat="1" x14ac:dyDescent="0.25">
      <c r="A662" s="211" t="s">
        <v>161</v>
      </c>
      <c r="B662" s="211">
        <v>154</v>
      </c>
      <c r="C662" s="211" t="s">
        <v>281</v>
      </c>
      <c r="D662" s="211">
        <v>210195539</v>
      </c>
      <c r="E662" s="218">
        <v>1080</v>
      </c>
      <c r="F662" s="211">
        <v>1274</v>
      </c>
      <c r="G662" s="211">
        <v>1004</v>
      </c>
      <c r="H662" s="218" t="s">
        <v>354</v>
      </c>
      <c r="I662" s="211" t="s">
        <v>2504</v>
      </c>
      <c r="J662" s="212" t="s">
        <v>841</v>
      </c>
      <c r="K662" s="211" t="s">
        <v>356</v>
      </c>
      <c r="L662" s="211" t="s">
        <v>2508</v>
      </c>
    </row>
    <row r="663" spans="1:12" s="211" customFormat="1" x14ac:dyDescent="0.25">
      <c r="A663" s="211" t="s">
        <v>161</v>
      </c>
      <c r="B663" s="211">
        <v>154</v>
      </c>
      <c r="C663" s="211" t="s">
        <v>281</v>
      </c>
      <c r="D663" s="211">
        <v>210219339</v>
      </c>
      <c r="E663" s="218">
        <v>1020</v>
      </c>
      <c r="F663" s="211">
        <v>1122</v>
      </c>
      <c r="G663" s="211">
        <v>1003</v>
      </c>
      <c r="H663" s="218" t="s">
        <v>1954</v>
      </c>
      <c r="I663" s="211" t="s">
        <v>4101</v>
      </c>
      <c r="J663" s="212" t="s">
        <v>841</v>
      </c>
      <c r="K663" s="211" t="s">
        <v>356</v>
      </c>
      <c r="L663" s="211" t="s">
        <v>2000</v>
      </c>
    </row>
    <row r="664" spans="1:12" s="211" customFormat="1" x14ac:dyDescent="0.25">
      <c r="A664" s="211" t="s">
        <v>161</v>
      </c>
      <c r="B664" s="211">
        <v>154</v>
      </c>
      <c r="C664" s="211" t="s">
        <v>281</v>
      </c>
      <c r="D664" s="211">
        <v>210221070</v>
      </c>
      <c r="E664" s="218">
        <v>1020</v>
      </c>
      <c r="F664" s="211">
        <v>1110</v>
      </c>
      <c r="G664" s="211">
        <v>1004</v>
      </c>
      <c r="H664" s="218" t="s">
        <v>1954</v>
      </c>
      <c r="I664" s="211" t="s">
        <v>4655</v>
      </c>
      <c r="J664" s="212" t="s">
        <v>841</v>
      </c>
      <c r="K664" s="211" t="s">
        <v>356</v>
      </c>
      <c r="L664" s="211" t="s">
        <v>2516</v>
      </c>
    </row>
    <row r="665" spans="1:12" s="211" customFormat="1" x14ac:dyDescent="0.25">
      <c r="A665" s="211" t="s">
        <v>161</v>
      </c>
      <c r="B665" s="211">
        <v>154</v>
      </c>
      <c r="C665" s="211" t="s">
        <v>281</v>
      </c>
      <c r="D665" s="211">
        <v>210221895</v>
      </c>
      <c r="E665" s="218">
        <v>1020</v>
      </c>
      <c r="F665" s="211">
        <v>1122</v>
      </c>
      <c r="G665" s="211">
        <v>1004</v>
      </c>
      <c r="H665" s="218" t="s">
        <v>1954</v>
      </c>
      <c r="I665" s="211" t="s">
        <v>4656</v>
      </c>
      <c r="J665" s="212" t="s">
        <v>841</v>
      </c>
      <c r="K665" s="211" t="s">
        <v>356</v>
      </c>
      <c r="L665" s="211" t="s">
        <v>2517</v>
      </c>
    </row>
    <row r="666" spans="1:12" s="211" customFormat="1" x14ac:dyDescent="0.25">
      <c r="A666" s="211" t="s">
        <v>161</v>
      </c>
      <c r="B666" s="211">
        <v>154</v>
      </c>
      <c r="C666" s="211" t="s">
        <v>281</v>
      </c>
      <c r="D666" s="211">
        <v>210236913</v>
      </c>
      <c r="E666" s="218">
        <v>1060</v>
      </c>
      <c r="F666" s="211">
        <v>1242</v>
      </c>
      <c r="G666" s="211">
        <v>1004</v>
      </c>
      <c r="H666" s="218" t="s">
        <v>1954</v>
      </c>
      <c r="I666" s="211" t="s">
        <v>4657</v>
      </c>
      <c r="J666" s="212" t="s">
        <v>841</v>
      </c>
      <c r="K666" s="211" t="s">
        <v>356</v>
      </c>
      <c r="L666" s="211" t="s">
        <v>1998</v>
      </c>
    </row>
    <row r="667" spans="1:12" s="211" customFormat="1" x14ac:dyDescent="0.25">
      <c r="A667" s="211" t="s">
        <v>161</v>
      </c>
      <c r="B667" s="211">
        <v>154</v>
      </c>
      <c r="C667" s="211" t="s">
        <v>281</v>
      </c>
      <c r="D667" s="211">
        <v>210278960</v>
      </c>
      <c r="E667" s="218">
        <v>1080</v>
      </c>
      <c r="F667" s="211">
        <v>1274</v>
      </c>
      <c r="G667" s="211">
        <v>1004</v>
      </c>
      <c r="H667" s="218" t="s">
        <v>354</v>
      </c>
      <c r="I667" s="211" t="s">
        <v>1494</v>
      </c>
      <c r="J667" s="212" t="s">
        <v>841</v>
      </c>
      <c r="K667" s="211" t="s">
        <v>356</v>
      </c>
      <c r="L667" s="211" t="s">
        <v>1995</v>
      </c>
    </row>
    <row r="668" spans="1:12" s="211" customFormat="1" x14ac:dyDescent="0.25">
      <c r="A668" s="211" t="s">
        <v>161</v>
      </c>
      <c r="B668" s="211">
        <v>154</v>
      </c>
      <c r="C668" s="211" t="s">
        <v>281</v>
      </c>
      <c r="D668" s="211">
        <v>210279041</v>
      </c>
      <c r="E668" s="218">
        <v>1080</v>
      </c>
      <c r="F668" s="211">
        <v>1274</v>
      </c>
      <c r="G668" s="211">
        <v>1004</v>
      </c>
      <c r="H668" s="218" t="s">
        <v>354</v>
      </c>
      <c r="I668" s="211" t="s">
        <v>1495</v>
      </c>
      <c r="J668" s="212" t="s">
        <v>841</v>
      </c>
      <c r="K668" s="211" t="s">
        <v>356</v>
      </c>
      <c r="L668" s="211" t="s">
        <v>1995</v>
      </c>
    </row>
    <row r="669" spans="1:12" s="211" customFormat="1" x14ac:dyDescent="0.25">
      <c r="A669" s="211" t="s">
        <v>161</v>
      </c>
      <c r="B669" s="211">
        <v>154</v>
      </c>
      <c r="C669" s="211" t="s">
        <v>281</v>
      </c>
      <c r="D669" s="211">
        <v>210279229</v>
      </c>
      <c r="E669" s="218">
        <v>1080</v>
      </c>
      <c r="F669" s="211">
        <v>1274</v>
      </c>
      <c r="G669" s="211">
        <v>1004</v>
      </c>
      <c r="H669" s="218" t="s">
        <v>354</v>
      </c>
      <c r="I669" s="211" t="s">
        <v>5450</v>
      </c>
      <c r="J669" s="212" t="s">
        <v>841</v>
      </c>
      <c r="K669" s="211" t="s">
        <v>356</v>
      </c>
      <c r="L669" s="211" t="s">
        <v>1995</v>
      </c>
    </row>
    <row r="670" spans="1:12" s="211" customFormat="1" x14ac:dyDescent="0.25">
      <c r="A670" s="211" t="s">
        <v>161</v>
      </c>
      <c r="B670" s="211">
        <v>154</v>
      </c>
      <c r="C670" s="211" t="s">
        <v>281</v>
      </c>
      <c r="D670" s="211">
        <v>210279302</v>
      </c>
      <c r="E670" s="218">
        <v>1080</v>
      </c>
      <c r="F670" s="211">
        <v>1274</v>
      </c>
      <c r="G670" s="211">
        <v>1004</v>
      </c>
      <c r="H670" s="218" t="s">
        <v>354</v>
      </c>
      <c r="I670" s="211" t="s">
        <v>1496</v>
      </c>
      <c r="J670" s="212" t="s">
        <v>841</v>
      </c>
      <c r="K670" s="211" t="s">
        <v>356</v>
      </c>
      <c r="L670" s="211" t="s">
        <v>1995</v>
      </c>
    </row>
    <row r="671" spans="1:12" s="211" customFormat="1" x14ac:dyDescent="0.25">
      <c r="A671" s="211" t="s">
        <v>161</v>
      </c>
      <c r="B671" s="211">
        <v>154</v>
      </c>
      <c r="C671" s="211" t="s">
        <v>281</v>
      </c>
      <c r="D671" s="211">
        <v>210289716</v>
      </c>
      <c r="E671" s="218">
        <v>1060</v>
      </c>
      <c r="F671" s="211">
        <v>1230</v>
      </c>
      <c r="G671" s="211">
        <v>1004</v>
      </c>
      <c r="H671" s="218" t="s">
        <v>1954</v>
      </c>
      <c r="I671" s="211" t="s">
        <v>1497</v>
      </c>
      <c r="J671" s="212" t="s">
        <v>841</v>
      </c>
      <c r="K671" s="211" t="s">
        <v>356</v>
      </c>
      <c r="L671" s="211" t="s">
        <v>1998</v>
      </c>
    </row>
    <row r="672" spans="1:12" s="211" customFormat="1" x14ac:dyDescent="0.25">
      <c r="A672" s="211" t="s">
        <v>161</v>
      </c>
      <c r="B672" s="211">
        <v>154</v>
      </c>
      <c r="C672" s="211" t="s">
        <v>281</v>
      </c>
      <c r="D672" s="211">
        <v>210295350</v>
      </c>
      <c r="E672" s="218">
        <v>1020</v>
      </c>
      <c r="F672" s="211">
        <v>1110</v>
      </c>
      <c r="G672" s="211">
        <v>1004</v>
      </c>
      <c r="H672" s="218" t="s">
        <v>1954</v>
      </c>
      <c r="I672" s="211" t="s">
        <v>1975</v>
      </c>
      <c r="J672" s="212" t="s">
        <v>841</v>
      </c>
      <c r="K672" s="211" t="s">
        <v>356</v>
      </c>
      <c r="L672" s="211" t="s">
        <v>4094</v>
      </c>
    </row>
    <row r="673" spans="1:12" s="211" customFormat="1" x14ac:dyDescent="0.25">
      <c r="A673" s="211" t="s">
        <v>161</v>
      </c>
      <c r="B673" s="211">
        <v>154</v>
      </c>
      <c r="C673" s="211" t="s">
        <v>281</v>
      </c>
      <c r="D673" s="211">
        <v>210295676</v>
      </c>
      <c r="E673" s="218">
        <v>1020</v>
      </c>
      <c r="F673" s="211">
        <v>1110</v>
      </c>
      <c r="G673" s="211">
        <v>1004</v>
      </c>
      <c r="H673" s="218" t="s">
        <v>1954</v>
      </c>
      <c r="I673" s="211" t="s">
        <v>1983</v>
      </c>
      <c r="J673" s="212" t="s">
        <v>841</v>
      </c>
      <c r="K673" s="211" t="s">
        <v>356</v>
      </c>
      <c r="L673" s="211" t="s">
        <v>2000</v>
      </c>
    </row>
    <row r="674" spans="1:12" s="211" customFormat="1" x14ac:dyDescent="0.25">
      <c r="A674" s="211" t="s">
        <v>161</v>
      </c>
      <c r="B674" s="211">
        <v>155</v>
      </c>
      <c r="C674" s="211" t="s">
        <v>282</v>
      </c>
      <c r="D674" s="211">
        <v>74051</v>
      </c>
      <c r="E674" s="218">
        <v>1080</v>
      </c>
      <c r="F674" s="211">
        <v>1130</v>
      </c>
      <c r="G674" s="211">
        <v>1004</v>
      </c>
      <c r="H674" s="218" t="s">
        <v>354</v>
      </c>
      <c r="I674" s="211" t="s">
        <v>5858</v>
      </c>
      <c r="J674" s="212" t="s">
        <v>841</v>
      </c>
      <c r="K674" s="211" t="s">
        <v>356</v>
      </c>
      <c r="L674" s="211" t="s">
        <v>1995</v>
      </c>
    </row>
    <row r="675" spans="1:12" s="211" customFormat="1" x14ac:dyDescent="0.25">
      <c r="A675" s="211" t="s">
        <v>161</v>
      </c>
      <c r="B675" s="211">
        <v>155</v>
      </c>
      <c r="C675" s="211" t="s">
        <v>282</v>
      </c>
      <c r="D675" s="211">
        <v>2296379</v>
      </c>
      <c r="E675" s="218">
        <v>1060</v>
      </c>
      <c r="F675" s="211">
        <v>1263</v>
      </c>
      <c r="G675" s="211">
        <v>1004</v>
      </c>
      <c r="H675" s="218" t="s">
        <v>1954</v>
      </c>
      <c r="I675" s="211" t="s">
        <v>1498</v>
      </c>
      <c r="J675" s="212" t="s">
        <v>841</v>
      </c>
      <c r="K675" s="211" t="s">
        <v>356</v>
      </c>
      <c r="L675" s="211" t="s">
        <v>1998</v>
      </c>
    </row>
    <row r="676" spans="1:12" s="211" customFormat="1" x14ac:dyDescent="0.25">
      <c r="A676" s="211" t="s">
        <v>161</v>
      </c>
      <c r="B676" s="211">
        <v>155</v>
      </c>
      <c r="C676" s="211" t="s">
        <v>282</v>
      </c>
      <c r="D676" s="211">
        <v>3135538</v>
      </c>
      <c r="E676" s="218">
        <v>1060</v>
      </c>
      <c r="F676" s="211">
        <v>1252</v>
      </c>
      <c r="G676" s="211">
        <v>1004</v>
      </c>
      <c r="H676" s="218" t="s">
        <v>1954</v>
      </c>
      <c r="I676" s="211" t="s">
        <v>1499</v>
      </c>
      <c r="J676" s="212" t="s">
        <v>841</v>
      </c>
      <c r="K676" s="211" t="s">
        <v>356</v>
      </c>
      <c r="L676" s="211" t="s">
        <v>1998</v>
      </c>
    </row>
    <row r="677" spans="1:12" s="211" customFormat="1" x14ac:dyDescent="0.25">
      <c r="A677" s="211" t="s">
        <v>161</v>
      </c>
      <c r="B677" s="211">
        <v>155</v>
      </c>
      <c r="C677" s="211" t="s">
        <v>282</v>
      </c>
      <c r="D677" s="211">
        <v>191922807</v>
      </c>
      <c r="E677" s="218">
        <v>1060</v>
      </c>
      <c r="F677" s="211">
        <v>1274</v>
      </c>
      <c r="G677" s="211">
        <v>1004</v>
      </c>
      <c r="H677" s="218" t="s">
        <v>1954</v>
      </c>
      <c r="I677" s="211" t="s">
        <v>5859</v>
      </c>
      <c r="J677" s="212" t="s">
        <v>841</v>
      </c>
      <c r="K677" s="211" t="s">
        <v>356</v>
      </c>
      <c r="L677" s="211" t="s">
        <v>1998</v>
      </c>
    </row>
    <row r="678" spans="1:12" s="211" customFormat="1" x14ac:dyDescent="0.25">
      <c r="A678" s="211" t="s">
        <v>161</v>
      </c>
      <c r="B678" s="211">
        <v>155</v>
      </c>
      <c r="C678" s="211" t="s">
        <v>282</v>
      </c>
      <c r="D678" s="211">
        <v>191975093</v>
      </c>
      <c r="E678" s="218">
        <v>1060</v>
      </c>
      <c r="F678" s="211">
        <v>1274</v>
      </c>
      <c r="G678" s="211">
        <v>1004</v>
      </c>
      <c r="H678" s="218" t="s">
        <v>1954</v>
      </c>
      <c r="I678" s="211" t="s">
        <v>1984</v>
      </c>
      <c r="J678" s="212" t="s">
        <v>841</v>
      </c>
      <c r="K678" s="211" t="s">
        <v>356</v>
      </c>
      <c r="L678" s="211" t="s">
        <v>1998</v>
      </c>
    </row>
    <row r="679" spans="1:12" s="211" customFormat="1" x14ac:dyDescent="0.25">
      <c r="A679" s="211" t="s">
        <v>161</v>
      </c>
      <c r="B679" s="211">
        <v>155</v>
      </c>
      <c r="C679" s="211" t="s">
        <v>282</v>
      </c>
      <c r="D679" s="211">
        <v>191977239</v>
      </c>
      <c r="E679" s="218">
        <v>1060</v>
      </c>
      <c r="F679" s="211">
        <v>1242</v>
      </c>
      <c r="G679" s="211">
        <v>1004</v>
      </c>
      <c r="H679" s="218" t="s">
        <v>1954</v>
      </c>
      <c r="I679" s="211" t="s">
        <v>6319</v>
      </c>
      <c r="J679" s="212" t="s">
        <v>841</v>
      </c>
      <c r="K679" s="211" t="s">
        <v>356</v>
      </c>
      <c r="L679" s="211" t="s">
        <v>1998</v>
      </c>
    </row>
    <row r="680" spans="1:12" s="211" customFormat="1" x14ac:dyDescent="0.25">
      <c r="A680" s="211" t="s">
        <v>161</v>
      </c>
      <c r="B680" s="211">
        <v>155</v>
      </c>
      <c r="C680" s="211" t="s">
        <v>282</v>
      </c>
      <c r="D680" s="211">
        <v>192047936</v>
      </c>
      <c r="E680" s="218">
        <v>1060</v>
      </c>
      <c r="F680" s="211">
        <v>1242</v>
      </c>
      <c r="G680" s="211">
        <v>1004</v>
      </c>
      <c r="H680" s="218" t="s">
        <v>1954</v>
      </c>
      <c r="I680" s="211" t="s">
        <v>6320</v>
      </c>
      <c r="J680" s="212" t="s">
        <v>841</v>
      </c>
      <c r="K680" s="211" t="s">
        <v>356</v>
      </c>
      <c r="L680" s="211" t="s">
        <v>1998</v>
      </c>
    </row>
    <row r="681" spans="1:12" s="211" customFormat="1" x14ac:dyDescent="0.25">
      <c r="A681" s="211" t="s">
        <v>161</v>
      </c>
      <c r="B681" s="211">
        <v>155</v>
      </c>
      <c r="C681" s="211" t="s">
        <v>282</v>
      </c>
      <c r="D681" s="211">
        <v>210115271</v>
      </c>
      <c r="E681" s="218">
        <v>1060</v>
      </c>
      <c r="F681" s="211">
        <v>1252</v>
      </c>
      <c r="G681" s="211">
        <v>1004</v>
      </c>
      <c r="H681" s="218" t="s">
        <v>1954</v>
      </c>
      <c r="I681" s="211" t="s">
        <v>4658</v>
      </c>
      <c r="J681" s="212" t="s">
        <v>841</v>
      </c>
      <c r="K681" s="211" t="s">
        <v>356</v>
      </c>
      <c r="L681" s="211" t="s">
        <v>1998</v>
      </c>
    </row>
    <row r="682" spans="1:12" s="211" customFormat="1" x14ac:dyDescent="0.25">
      <c r="A682" s="211" t="s">
        <v>161</v>
      </c>
      <c r="B682" s="211">
        <v>155</v>
      </c>
      <c r="C682" s="211" t="s">
        <v>282</v>
      </c>
      <c r="D682" s="211">
        <v>210189479</v>
      </c>
      <c r="E682" s="218">
        <v>1060</v>
      </c>
      <c r="F682" s="211">
        <v>1252</v>
      </c>
      <c r="G682" s="211">
        <v>1004</v>
      </c>
      <c r="H682" s="218" t="s">
        <v>1954</v>
      </c>
      <c r="I682" s="211" t="s">
        <v>1500</v>
      </c>
      <c r="J682" s="212" t="s">
        <v>841</v>
      </c>
      <c r="K682" s="211" t="s">
        <v>356</v>
      </c>
      <c r="L682" s="211" t="s">
        <v>1998</v>
      </c>
    </row>
    <row r="683" spans="1:12" s="211" customFormat="1" x14ac:dyDescent="0.25">
      <c r="A683" s="211" t="s">
        <v>161</v>
      </c>
      <c r="B683" s="211">
        <v>155</v>
      </c>
      <c r="C683" s="211" t="s">
        <v>282</v>
      </c>
      <c r="D683" s="211">
        <v>210200813</v>
      </c>
      <c r="E683" s="218">
        <v>1060</v>
      </c>
      <c r="F683" s="211">
        <v>1252</v>
      </c>
      <c r="G683" s="211">
        <v>1004</v>
      </c>
      <c r="H683" s="218" t="s">
        <v>1954</v>
      </c>
      <c r="I683" s="211" t="s">
        <v>1501</v>
      </c>
      <c r="J683" s="212" t="s">
        <v>841</v>
      </c>
      <c r="K683" s="211" t="s">
        <v>356</v>
      </c>
      <c r="L683" s="211" t="s">
        <v>1998</v>
      </c>
    </row>
    <row r="684" spans="1:12" s="211" customFormat="1" x14ac:dyDescent="0.25">
      <c r="A684" s="211" t="s">
        <v>161</v>
      </c>
      <c r="B684" s="211">
        <v>155</v>
      </c>
      <c r="C684" s="211" t="s">
        <v>282</v>
      </c>
      <c r="D684" s="211">
        <v>210200815</v>
      </c>
      <c r="E684" s="218">
        <v>1060</v>
      </c>
      <c r="F684" s="211">
        <v>1252</v>
      </c>
      <c r="G684" s="211">
        <v>1004</v>
      </c>
      <c r="H684" s="218" t="s">
        <v>1954</v>
      </c>
      <c r="I684" s="211" t="s">
        <v>1502</v>
      </c>
      <c r="J684" s="212" t="s">
        <v>841</v>
      </c>
      <c r="K684" s="211" t="s">
        <v>356</v>
      </c>
      <c r="L684" s="211" t="s">
        <v>1998</v>
      </c>
    </row>
    <row r="685" spans="1:12" s="211" customFormat="1" x14ac:dyDescent="0.25">
      <c r="A685" s="211" t="s">
        <v>161</v>
      </c>
      <c r="B685" s="211">
        <v>155</v>
      </c>
      <c r="C685" s="211" t="s">
        <v>282</v>
      </c>
      <c r="D685" s="211">
        <v>210200926</v>
      </c>
      <c r="E685" s="218">
        <v>1060</v>
      </c>
      <c r="F685" s="211">
        <v>1252</v>
      </c>
      <c r="G685" s="211">
        <v>1004</v>
      </c>
      <c r="H685" s="218" t="s">
        <v>1954</v>
      </c>
      <c r="I685" s="211" t="s">
        <v>1503</v>
      </c>
      <c r="J685" s="212" t="s">
        <v>841</v>
      </c>
      <c r="K685" s="211" t="s">
        <v>356</v>
      </c>
      <c r="L685" s="211" t="s">
        <v>1998</v>
      </c>
    </row>
    <row r="686" spans="1:12" s="211" customFormat="1" x14ac:dyDescent="0.25">
      <c r="A686" s="211" t="s">
        <v>161</v>
      </c>
      <c r="B686" s="211">
        <v>155</v>
      </c>
      <c r="C686" s="211" t="s">
        <v>282</v>
      </c>
      <c r="D686" s="211">
        <v>210200943</v>
      </c>
      <c r="E686" s="218">
        <v>1060</v>
      </c>
      <c r="F686" s="211">
        <v>1264</v>
      </c>
      <c r="G686" s="211">
        <v>1004</v>
      </c>
      <c r="H686" s="218" t="s">
        <v>1954</v>
      </c>
      <c r="I686" s="211" t="s">
        <v>5860</v>
      </c>
      <c r="J686" s="212" t="s">
        <v>841</v>
      </c>
      <c r="K686" s="211" t="s">
        <v>356</v>
      </c>
      <c r="L686" s="211" t="s">
        <v>1998</v>
      </c>
    </row>
    <row r="687" spans="1:12" s="211" customFormat="1" x14ac:dyDescent="0.25">
      <c r="A687" s="211" t="s">
        <v>161</v>
      </c>
      <c r="B687" s="211">
        <v>155</v>
      </c>
      <c r="C687" s="211" t="s">
        <v>282</v>
      </c>
      <c r="D687" s="211">
        <v>210200981</v>
      </c>
      <c r="E687" s="218">
        <v>1060</v>
      </c>
      <c r="F687" s="211">
        <v>1242</v>
      </c>
      <c r="G687" s="211">
        <v>1004</v>
      </c>
      <c r="H687" s="218" t="s">
        <v>1954</v>
      </c>
      <c r="I687" s="211" t="s">
        <v>1504</v>
      </c>
      <c r="J687" s="212" t="s">
        <v>841</v>
      </c>
      <c r="K687" s="211" t="s">
        <v>356</v>
      </c>
      <c r="L687" s="211" t="s">
        <v>1998</v>
      </c>
    </row>
    <row r="688" spans="1:12" s="211" customFormat="1" x14ac:dyDescent="0.25">
      <c r="A688" s="211" t="s">
        <v>161</v>
      </c>
      <c r="B688" s="211">
        <v>155</v>
      </c>
      <c r="C688" s="211" t="s">
        <v>282</v>
      </c>
      <c r="D688" s="211">
        <v>210201020</v>
      </c>
      <c r="E688" s="218">
        <v>1060</v>
      </c>
      <c r="F688" s="211">
        <v>1242</v>
      </c>
      <c r="G688" s="211">
        <v>1004</v>
      </c>
      <c r="H688" s="218" t="s">
        <v>1954</v>
      </c>
      <c r="I688" s="211" t="s">
        <v>1505</v>
      </c>
      <c r="J688" s="212" t="s">
        <v>841</v>
      </c>
      <c r="K688" s="211" t="s">
        <v>356</v>
      </c>
      <c r="L688" s="211" t="s">
        <v>1998</v>
      </c>
    </row>
    <row r="689" spans="1:12" s="211" customFormat="1" x14ac:dyDescent="0.25">
      <c r="A689" s="211" t="s">
        <v>161</v>
      </c>
      <c r="B689" s="211">
        <v>155</v>
      </c>
      <c r="C689" s="211" t="s">
        <v>282</v>
      </c>
      <c r="D689" s="211">
        <v>210201021</v>
      </c>
      <c r="E689" s="218">
        <v>1060</v>
      </c>
      <c r="F689" s="211">
        <v>1242</v>
      </c>
      <c r="G689" s="211">
        <v>1004</v>
      </c>
      <c r="H689" s="218" t="s">
        <v>1954</v>
      </c>
      <c r="I689" s="211" t="s">
        <v>1506</v>
      </c>
      <c r="J689" s="212" t="s">
        <v>841</v>
      </c>
      <c r="K689" s="211" t="s">
        <v>356</v>
      </c>
      <c r="L689" s="211" t="s">
        <v>1998</v>
      </c>
    </row>
    <row r="690" spans="1:12" s="211" customFormat="1" x14ac:dyDescent="0.25">
      <c r="A690" s="211" t="s">
        <v>161</v>
      </c>
      <c r="B690" s="211">
        <v>155</v>
      </c>
      <c r="C690" s="211" t="s">
        <v>282</v>
      </c>
      <c r="D690" s="211">
        <v>210201025</v>
      </c>
      <c r="E690" s="218">
        <v>1060</v>
      </c>
      <c r="F690" s="211">
        <v>1242</v>
      </c>
      <c r="G690" s="211">
        <v>1004</v>
      </c>
      <c r="H690" s="218" t="s">
        <v>1954</v>
      </c>
      <c r="I690" s="211" t="s">
        <v>1507</v>
      </c>
      <c r="J690" s="212" t="s">
        <v>841</v>
      </c>
      <c r="K690" s="211" t="s">
        <v>356</v>
      </c>
      <c r="L690" s="211" t="s">
        <v>1998</v>
      </c>
    </row>
    <row r="691" spans="1:12" s="211" customFormat="1" x14ac:dyDescent="0.25">
      <c r="A691" s="211" t="s">
        <v>161</v>
      </c>
      <c r="B691" s="211">
        <v>155</v>
      </c>
      <c r="C691" s="211" t="s">
        <v>282</v>
      </c>
      <c r="D691" s="211">
        <v>210201028</v>
      </c>
      <c r="E691" s="218">
        <v>1060</v>
      </c>
      <c r="F691" s="211">
        <v>1242</v>
      </c>
      <c r="G691" s="211">
        <v>1004</v>
      </c>
      <c r="H691" s="218" t="s">
        <v>1954</v>
      </c>
      <c r="I691" s="211" t="s">
        <v>1508</v>
      </c>
      <c r="J691" s="212" t="s">
        <v>841</v>
      </c>
      <c r="K691" s="211" t="s">
        <v>356</v>
      </c>
      <c r="L691" s="211" t="s">
        <v>1998</v>
      </c>
    </row>
    <row r="692" spans="1:12" s="211" customFormat="1" x14ac:dyDescent="0.25">
      <c r="A692" s="211" t="s">
        <v>161</v>
      </c>
      <c r="B692" s="211">
        <v>155</v>
      </c>
      <c r="C692" s="211" t="s">
        <v>282</v>
      </c>
      <c r="D692" s="211">
        <v>210201043</v>
      </c>
      <c r="E692" s="218">
        <v>1060</v>
      </c>
      <c r="F692" s="211">
        <v>1274</v>
      </c>
      <c r="G692" s="211">
        <v>1004</v>
      </c>
      <c r="H692" s="218" t="s">
        <v>1954</v>
      </c>
      <c r="I692" s="211" t="s">
        <v>1509</v>
      </c>
      <c r="J692" s="212" t="s">
        <v>841</v>
      </c>
      <c r="K692" s="211" t="s">
        <v>356</v>
      </c>
      <c r="L692" s="211" t="s">
        <v>1998</v>
      </c>
    </row>
    <row r="693" spans="1:12" s="211" customFormat="1" x14ac:dyDescent="0.25">
      <c r="A693" s="211" t="s">
        <v>161</v>
      </c>
      <c r="B693" s="211">
        <v>155</v>
      </c>
      <c r="C693" s="211" t="s">
        <v>282</v>
      </c>
      <c r="D693" s="211">
        <v>210201060</v>
      </c>
      <c r="E693" s="218">
        <v>1060</v>
      </c>
      <c r="F693" s="211">
        <v>1242</v>
      </c>
      <c r="G693" s="211">
        <v>1004</v>
      </c>
      <c r="H693" s="218" t="s">
        <v>1954</v>
      </c>
      <c r="I693" s="211" t="s">
        <v>6273</v>
      </c>
      <c r="J693" s="212" t="s">
        <v>841</v>
      </c>
      <c r="K693" s="211" t="s">
        <v>356</v>
      </c>
      <c r="L693" s="211" t="s">
        <v>1998</v>
      </c>
    </row>
    <row r="694" spans="1:12" s="211" customFormat="1" x14ac:dyDescent="0.25">
      <c r="A694" s="211" t="s">
        <v>161</v>
      </c>
      <c r="B694" s="211">
        <v>155</v>
      </c>
      <c r="C694" s="211" t="s">
        <v>282</v>
      </c>
      <c r="D694" s="211">
        <v>210201144</v>
      </c>
      <c r="E694" s="218">
        <v>1060</v>
      </c>
      <c r="F694" s="211">
        <v>1274</v>
      </c>
      <c r="G694" s="211">
        <v>1004</v>
      </c>
      <c r="H694" s="218" t="s">
        <v>1954</v>
      </c>
      <c r="I694" s="211" t="s">
        <v>1510</v>
      </c>
      <c r="J694" s="212" t="s">
        <v>841</v>
      </c>
      <c r="K694" s="211" t="s">
        <v>356</v>
      </c>
      <c r="L694" s="211" t="s">
        <v>1998</v>
      </c>
    </row>
    <row r="695" spans="1:12" s="211" customFormat="1" x14ac:dyDescent="0.25">
      <c r="A695" s="211" t="s">
        <v>161</v>
      </c>
      <c r="B695" s="211">
        <v>155</v>
      </c>
      <c r="C695" s="211" t="s">
        <v>282</v>
      </c>
      <c r="D695" s="211">
        <v>210201294</v>
      </c>
      <c r="E695" s="218">
        <v>1060</v>
      </c>
      <c r="F695" s="211">
        <v>1274</v>
      </c>
      <c r="G695" s="211">
        <v>1004</v>
      </c>
      <c r="H695" s="218" t="s">
        <v>1954</v>
      </c>
      <c r="I695" s="211" t="s">
        <v>1511</v>
      </c>
      <c r="J695" s="212" t="s">
        <v>841</v>
      </c>
      <c r="K695" s="211" t="s">
        <v>356</v>
      </c>
      <c r="L695" s="211" t="s">
        <v>1998</v>
      </c>
    </row>
    <row r="696" spans="1:12" s="211" customFormat="1" x14ac:dyDescent="0.25">
      <c r="A696" s="211" t="s">
        <v>161</v>
      </c>
      <c r="B696" s="211">
        <v>155</v>
      </c>
      <c r="C696" s="211" t="s">
        <v>282</v>
      </c>
      <c r="D696" s="211">
        <v>210201296</v>
      </c>
      <c r="E696" s="218">
        <v>1060</v>
      </c>
      <c r="F696" s="211">
        <v>1274</v>
      </c>
      <c r="G696" s="211">
        <v>1004</v>
      </c>
      <c r="H696" s="218" t="s">
        <v>1954</v>
      </c>
      <c r="I696" s="211" t="s">
        <v>1512</v>
      </c>
      <c r="J696" s="212" t="s">
        <v>841</v>
      </c>
      <c r="K696" s="211" t="s">
        <v>356</v>
      </c>
      <c r="L696" s="211" t="s">
        <v>2010</v>
      </c>
    </row>
    <row r="697" spans="1:12" s="211" customFormat="1" x14ac:dyDescent="0.25">
      <c r="A697" s="211" t="s">
        <v>161</v>
      </c>
      <c r="B697" s="211">
        <v>155</v>
      </c>
      <c r="C697" s="211" t="s">
        <v>282</v>
      </c>
      <c r="D697" s="211">
        <v>210201309</v>
      </c>
      <c r="E697" s="218">
        <v>1080</v>
      </c>
      <c r="F697" s="211">
        <v>1252</v>
      </c>
      <c r="G697" s="211">
        <v>1004</v>
      </c>
      <c r="H697" s="218" t="s">
        <v>354</v>
      </c>
      <c r="I697" s="211" t="s">
        <v>1513</v>
      </c>
      <c r="J697" s="212" t="s">
        <v>841</v>
      </c>
      <c r="K697" s="211" t="s">
        <v>356</v>
      </c>
      <c r="L697" s="211" t="s">
        <v>1995</v>
      </c>
    </row>
    <row r="698" spans="1:12" s="211" customFormat="1" x14ac:dyDescent="0.25">
      <c r="A698" s="211" t="s">
        <v>161</v>
      </c>
      <c r="B698" s="211">
        <v>155</v>
      </c>
      <c r="C698" s="211" t="s">
        <v>282</v>
      </c>
      <c r="D698" s="211">
        <v>210201473</v>
      </c>
      <c r="E698" s="218">
        <v>1060</v>
      </c>
      <c r="F698" s="211">
        <v>1242</v>
      </c>
      <c r="G698" s="211">
        <v>1004</v>
      </c>
      <c r="H698" s="218" t="s">
        <v>1954</v>
      </c>
      <c r="I698" s="211" t="s">
        <v>6110</v>
      </c>
      <c r="J698" s="212" t="s">
        <v>841</v>
      </c>
      <c r="K698" s="211" t="s">
        <v>356</v>
      </c>
      <c r="L698" s="211" t="s">
        <v>1998</v>
      </c>
    </row>
    <row r="699" spans="1:12" s="211" customFormat="1" x14ac:dyDescent="0.25">
      <c r="A699" s="211" t="s">
        <v>161</v>
      </c>
      <c r="B699" s="211">
        <v>155</v>
      </c>
      <c r="C699" s="211" t="s">
        <v>282</v>
      </c>
      <c r="D699" s="211">
        <v>210201535</v>
      </c>
      <c r="E699" s="218">
        <v>1060</v>
      </c>
      <c r="F699" s="211">
        <v>1242</v>
      </c>
      <c r="G699" s="211">
        <v>1004</v>
      </c>
      <c r="H699" s="218" t="s">
        <v>1954</v>
      </c>
      <c r="I699" s="211" t="s">
        <v>1514</v>
      </c>
      <c r="J699" s="212" t="s">
        <v>841</v>
      </c>
      <c r="K699" s="211" t="s">
        <v>356</v>
      </c>
      <c r="L699" s="211" t="s">
        <v>1998</v>
      </c>
    </row>
    <row r="700" spans="1:12" s="211" customFormat="1" x14ac:dyDescent="0.25">
      <c r="A700" s="211" t="s">
        <v>161</v>
      </c>
      <c r="B700" s="211">
        <v>155</v>
      </c>
      <c r="C700" s="211" t="s">
        <v>282</v>
      </c>
      <c r="D700" s="211">
        <v>210201536</v>
      </c>
      <c r="E700" s="218">
        <v>1060</v>
      </c>
      <c r="F700" s="211">
        <v>1242</v>
      </c>
      <c r="G700" s="211">
        <v>1004</v>
      </c>
      <c r="H700" s="218" t="s">
        <v>1954</v>
      </c>
      <c r="I700" s="211" t="s">
        <v>1515</v>
      </c>
      <c r="J700" s="212" t="s">
        <v>841</v>
      </c>
      <c r="K700" s="211" t="s">
        <v>356</v>
      </c>
      <c r="L700" s="211" t="s">
        <v>1998</v>
      </c>
    </row>
    <row r="701" spans="1:12" s="211" customFormat="1" x14ac:dyDescent="0.25">
      <c r="A701" s="211" t="s">
        <v>161</v>
      </c>
      <c r="B701" s="211">
        <v>155</v>
      </c>
      <c r="C701" s="211" t="s">
        <v>282</v>
      </c>
      <c r="D701" s="211">
        <v>210201588</v>
      </c>
      <c r="E701" s="218">
        <v>1060</v>
      </c>
      <c r="F701" s="211">
        <v>1242</v>
      </c>
      <c r="G701" s="211">
        <v>1004</v>
      </c>
      <c r="H701" s="218" t="s">
        <v>1954</v>
      </c>
      <c r="I701" s="211" t="s">
        <v>1516</v>
      </c>
      <c r="J701" s="212" t="s">
        <v>841</v>
      </c>
      <c r="K701" s="211" t="s">
        <v>356</v>
      </c>
      <c r="L701" s="211" t="s">
        <v>1998</v>
      </c>
    </row>
    <row r="702" spans="1:12" s="211" customFormat="1" x14ac:dyDescent="0.25">
      <c r="A702" s="211" t="s">
        <v>161</v>
      </c>
      <c r="B702" s="211">
        <v>155</v>
      </c>
      <c r="C702" s="211" t="s">
        <v>282</v>
      </c>
      <c r="D702" s="211">
        <v>210201688</v>
      </c>
      <c r="E702" s="218">
        <v>1060</v>
      </c>
      <c r="F702" s="211">
        <v>1252</v>
      </c>
      <c r="G702" s="211">
        <v>1004</v>
      </c>
      <c r="H702" s="218" t="s">
        <v>1954</v>
      </c>
      <c r="I702" s="211" t="s">
        <v>1517</v>
      </c>
      <c r="J702" s="212" t="s">
        <v>841</v>
      </c>
      <c r="K702" s="211" t="s">
        <v>356</v>
      </c>
      <c r="L702" s="211" t="s">
        <v>1998</v>
      </c>
    </row>
    <row r="703" spans="1:12" s="211" customFormat="1" x14ac:dyDescent="0.25">
      <c r="A703" s="211" t="s">
        <v>161</v>
      </c>
      <c r="B703" s="211">
        <v>155</v>
      </c>
      <c r="C703" s="211" t="s">
        <v>282</v>
      </c>
      <c r="D703" s="211">
        <v>210201694</v>
      </c>
      <c r="E703" s="218">
        <v>1060</v>
      </c>
      <c r="F703" s="211">
        <v>1252</v>
      </c>
      <c r="G703" s="211">
        <v>1004</v>
      </c>
      <c r="H703" s="218" t="s">
        <v>1954</v>
      </c>
      <c r="I703" s="211" t="s">
        <v>4801</v>
      </c>
      <c r="J703" s="212" t="s">
        <v>841</v>
      </c>
      <c r="K703" s="211" t="s">
        <v>356</v>
      </c>
      <c r="L703" s="211" t="s">
        <v>1998</v>
      </c>
    </row>
    <row r="704" spans="1:12" s="211" customFormat="1" x14ac:dyDescent="0.25">
      <c r="A704" s="211" t="s">
        <v>161</v>
      </c>
      <c r="B704" s="211">
        <v>155</v>
      </c>
      <c r="C704" s="211" t="s">
        <v>282</v>
      </c>
      <c r="D704" s="211">
        <v>210201709</v>
      </c>
      <c r="E704" s="218">
        <v>1060</v>
      </c>
      <c r="F704" s="211">
        <v>1242</v>
      </c>
      <c r="G704" s="211">
        <v>1004</v>
      </c>
      <c r="H704" s="218" t="s">
        <v>1954</v>
      </c>
      <c r="I704" s="211" t="s">
        <v>1518</v>
      </c>
      <c r="J704" s="212" t="s">
        <v>841</v>
      </c>
      <c r="K704" s="211" t="s">
        <v>356</v>
      </c>
      <c r="L704" s="211" t="s">
        <v>1998</v>
      </c>
    </row>
    <row r="705" spans="1:12" s="211" customFormat="1" x14ac:dyDescent="0.25">
      <c r="A705" s="211" t="s">
        <v>161</v>
      </c>
      <c r="B705" s="211">
        <v>155</v>
      </c>
      <c r="C705" s="211" t="s">
        <v>282</v>
      </c>
      <c r="D705" s="211">
        <v>210201826</v>
      </c>
      <c r="E705" s="218">
        <v>1060</v>
      </c>
      <c r="F705" s="211">
        <v>1252</v>
      </c>
      <c r="G705" s="211">
        <v>1004</v>
      </c>
      <c r="H705" s="218" t="s">
        <v>1954</v>
      </c>
      <c r="I705" s="211" t="s">
        <v>1519</v>
      </c>
      <c r="J705" s="212" t="s">
        <v>841</v>
      </c>
      <c r="K705" s="211" t="s">
        <v>356</v>
      </c>
      <c r="L705" s="211" t="s">
        <v>1998</v>
      </c>
    </row>
    <row r="706" spans="1:12" s="211" customFormat="1" x14ac:dyDescent="0.25">
      <c r="A706" s="211" t="s">
        <v>161</v>
      </c>
      <c r="B706" s="211">
        <v>155</v>
      </c>
      <c r="C706" s="211" t="s">
        <v>282</v>
      </c>
      <c r="D706" s="211">
        <v>210213248</v>
      </c>
      <c r="E706" s="218">
        <v>1060</v>
      </c>
      <c r="F706" s="211">
        <v>1242</v>
      </c>
      <c r="G706" s="211">
        <v>1004</v>
      </c>
      <c r="H706" s="218" t="s">
        <v>1954</v>
      </c>
      <c r="I706" s="211" t="s">
        <v>1520</v>
      </c>
      <c r="J706" s="212" t="s">
        <v>841</v>
      </c>
      <c r="K706" s="211" t="s">
        <v>356</v>
      </c>
      <c r="L706" s="211" t="s">
        <v>1998</v>
      </c>
    </row>
    <row r="707" spans="1:12" s="211" customFormat="1" x14ac:dyDescent="0.25">
      <c r="A707" s="211" t="s">
        <v>161</v>
      </c>
      <c r="B707" s="211">
        <v>155</v>
      </c>
      <c r="C707" s="211" t="s">
        <v>282</v>
      </c>
      <c r="D707" s="211">
        <v>210213406</v>
      </c>
      <c r="E707" s="218">
        <v>1060</v>
      </c>
      <c r="F707" s="211">
        <v>1252</v>
      </c>
      <c r="G707" s="211">
        <v>1004</v>
      </c>
      <c r="H707" s="218" t="s">
        <v>1954</v>
      </c>
      <c r="I707" s="211" t="s">
        <v>4659</v>
      </c>
      <c r="J707" s="212" t="s">
        <v>841</v>
      </c>
      <c r="K707" s="211" t="s">
        <v>356</v>
      </c>
      <c r="L707" s="211" t="s">
        <v>1998</v>
      </c>
    </row>
    <row r="708" spans="1:12" s="211" customFormat="1" x14ac:dyDescent="0.25">
      <c r="A708" s="211" t="s">
        <v>161</v>
      </c>
      <c r="B708" s="211">
        <v>155</v>
      </c>
      <c r="C708" s="211" t="s">
        <v>282</v>
      </c>
      <c r="D708" s="211">
        <v>210213499</v>
      </c>
      <c r="E708" s="218">
        <v>1060</v>
      </c>
      <c r="F708" s="211">
        <v>1252</v>
      </c>
      <c r="G708" s="211">
        <v>1004</v>
      </c>
      <c r="H708" s="218" t="s">
        <v>1954</v>
      </c>
      <c r="I708" s="211" t="s">
        <v>1521</v>
      </c>
      <c r="J708" s="212" t="s">
        <v>841</v>
      </c>
      <c r="K708" s="211" t="s">
        <v>356</v>
      </c>
      <c r="L708" s="211" t="s">
        <v>1998</v>
      </c>
    </row>
    <row r="709" spans="1:12" s="211" customFormat="1" x14ac:dyDescent="0.25">
      <c r="A709" s="211" t="s">
        <v>161</v>
      </c>
      <c r="B709" s="211">
        <v>155</v>
      </c>
      <c r="C709" s="211" t="s">
        <v>282</v>
      </c>
      <c r="D709" s="211">
        <v>210213500</v>
      </c>
      <c r="E709" s="218">
        <v>1060</v>
      </c>
      <c r="F709" s="211">
        <v>1242</v>
      </c>
      <c r="G709" s="211">
        <v>1004</v>
      </c>
      <c r="H709" s="218" t="s">
        <v>1954</v>
      </c>
      <c r="I709" s="211" t="s">
        <v>1522</v>
      </c>
      <c r="J709" s="212" t="s">
        <v>841</v>
      </c>
      <c r="K709" s="211" t="s">
        <v>356</v>
      </c>
      <c r="L709" s="211" t="s">
        <v>1998</v>
      </c>
    </row>
    <row r="710" spans="1:12" s="211" customFormat="1" x14ac:dyDescent="0.25">
      <c r="A710" s="211" t="s">
        <v>161</v>
      </c>
      <c r="B710" s="211">
        <v>155</v>
      </c>
      <c r="C710" s="211" t="s">
        <v>282</v>
      </c>
      <c r="D710" s="211">
        <v>210213618</v>
      </c>
      <c r="E710" s="218">
        <v>1060</v>
      </c>
      <c r="F710" s="211">
        <v>1242</v>
      </c>
      <c r="G710" s="211">
        <v>1004</v>
      </c>
      <c r="H710" s="218" t="s">
        <v>1954</v>
      </c>
      <c r="I710" s="211" t="s">
        <v>1523</v>
      </c>
      <c r="J710" s="212" t="s">
        <v>841</v>
      </c>
      <c r="K710" s="211" t="s">
        <v>356</v>
      </c>
      <c r="L710" s="211" t="s">
        <v>1998</v>
      </c>
    </row>
    <row r="711" spans="1:12" s="211" customFormat="1" x14ac:dyDescent="0.25">
      <c r="A711" s="211" t="s">
        <v>161</v>
      </c>
      <c r="B711" s="211">
        <v>155</v>
      </c>
      <c r="C711" s="211" t="s">
        <v>282</v>
      </c>
      <c r="D711" s="211">
        <v>210213687</v>
      </c>
      <c r="E711" s="218">
        <v>1060</v>
      </c>
      <c r="F711" s="211">
        <v>1261</v>
      </c>
      <c r="G711" s="211">
        <v>1004</v>
      </c>
      <c r="H711" s="218" t="s">
        <v>1954</v>
      </c>
      <c r="I711" s="211" t="s">
        <v>1524</v>
      </c>
      <c r="J711" s="212" t="s">
        <v>841</v>
      </c>
      <c r="K711" s="211" t="s">
        <v>356</v>
      </c>
      <c r="L711" s="211" t="s">
        <v>1998</v>
      </c>
    </row>
    <row r="712" spans="1:12" s="211" customFormat="1" x14ac:dyDescent="0.25">
      <c r="A712" s="211" t="s">
        <v>161</v>
      </c>
      <c r="B712" s="211">
        <v>155</v>
      </c>
      <c r="C712" s="211" t="s">
        <v>282</v>
      </c>
      <c r="D712" s="211">
        <v>210214183</v>
      </c>
      <c r="E712" s="218">
        <v>1060</v>
      </c>
      <c r="F712" s="211">
        <v>1252</v>
      </c>
      <c r="G712" s="211">
        <v>1004</v>
      </c>
      <c r="H712" s="218" t="s">
        <v>1954</v>
      </c>
      <c r="I712" s="211" t="s">
        <v>1525</v>
      </c>
      <c r="J712" s="212" t="s">
        <v>841</v>
      </c>
      <c r="K712" s="211" t="s">
        <v>356</v>
      </c>
      <c r="L712" s="211" t="s">
        <v>1998</v>
      </c>
    </row>
    <row r="713" spans="1:12" s="211" customFormat="1" x14ac:dyDescent="0.25">
      <c r="A713" s="211" t="s">
        <v>161</v>
      </c>
      <c r="B713" s="211">
        <v>155</v>
      </c>
      <c r="C713" s="211" t="s">
        <v>282</v>
      </c>
      <c r="D713" s="211">
        <v>210216475</v>
      </c>
      <c r="E713" s="218">
        <v>1060</v>
      </c>
      <c r="F713" s="211">
        <v>1242</v>
      </c>
      <c r="G713" s="211">
        <v>1004</v>
      </c>
      <c r="H713" s="218" t="s">
        <v>1954</v>
      </c>
      <c r="I713" s="211" t="s">
        <v>1526</v>
      </c>
      <c r="J713" s="212" t="s">
        <v>841</v>
      </c>
      <c r="K713" s="211" t="s">
        <v>356</v>
      </c>
      <c r="L713" s="211" t="s">
        <v>1998</v>
      </c>
    </row>
    <row r="714" spans="1:12" s="211" customFormat="1" x14ac:dyDescent="0.25">
      <c r="A714" s="211" t="s">
        <v>161</v>
      </c>
      <c r="B714" s="211">
        <v>155</v>
      </c>
      <c r="C714" s="211" t="s">
        <v>282</v>
      </c>
      <c r="D714" s="211">
        <v>210217490</v>
      </c>
      <c r="E714" s="218">
        <v>1060</v>
      </c>
      <c r="F714" s="211">
        <v>1252</v>
      </c>
      <c r="G714" s="211">
        <v>1004</v>
      </c>
      <c r="H714" s="218" t="s">
        <v>1954</v>
      </c>
      <c r="I714" s="211" t="s">
        <v>1527</v>
      </c>
      <c r="J714" s="212" t="s">
        <v>841</v>
      </c>
      <c r="K714" s="211" t="s">
        <v>356</v>
      </c>
      <c r="L714" s="211" t="s">
        <v>1998</v>
      </c>
    </row>
    <row r="715" spans="1:12" s="211" customFormat="1" x14ac:dyDescent="0.25">
      <c r="A715" s="211" t="s">
        <v>161</v>
      </c>
      <c r="B715" s="211">
        <v>155</v>
      </c>
      <c r="C715" s="211" t="s">
        <v>282</v>
      </c>
      <c r="D715" s="211">
        <v>210217492</v>
      </c>
      <c r="E715" s="218">
        <v>1060</v>
      </c>
      <c r="F715" s="211">
        <v>1252</v>
      </c>
      <c r="G715" s="211">
        <v>1004</v>
      </c>
      <c r="H715" s="218" t="s">
        <v>1954</v>
      </c>
      <c r="I715" s="211" t="s">
        <v>6631</v>
      </c>
      <c r="J715" s="212" t="s">
        <v>841</v>
      </c>
      <c r="K715" s="211" t="s">
        <v>356</v>
      </c>
      <c r="L715" s="211" t="s">
        <v>2005</v>
      </c>
    </row>
    <row r="716" spans="1:12" s="211" customFormat="1" x14ac:dyDescent="0.25">
      <c r="A716" s="211" t="s">
        <v>161</v>
      </c>
      <c r="B716" s="211">
        <v>155</v>
      </c>
      <c r="C716" s="211" t="s">
        <v>282</v>
      </c>
      <c r="D716" s="211">
        <v>210222019</v>
      </c>
      <c r="E716" s="218">
        <v>1060</v>
      </c>
      <c r="F716" s="211">
        <v>1252</v>
      </c>
      <c r="G716" s="211">
        <v>1004</v>
      </c>
      <c r="H716" s="218" t="s">
        <v>1954</v>
      </c>
      <c r="I716" s="211" t="s">
        <v>1528</v>
      </c>
      <c r="J716" s="212" t="s">
        <v>841</v>
      </c>
      <c r="K716" s="211" t="s">
        <v>356</v>
      </c>
      <c r="L716" s="211" t="s">
        <v>1998</v>
      </c>
    </row>
    <row r="717" spans="1:12" s="211" customFormat="1" x14ac:dyDescent="0.25">
      <c r="A717" s="211" t="s">
        <v>161</v>
      </c>
      <c r="B717" s="211">
        <v>155</v>
      </c>
      <c r="C717" s="211" t="s">
        <v>282</v>
      </c>
      <c r="D717" s="211">
        <v>210274951</v>
      </c>
      <c r="E717" s="218">
        <v>1060</v>
      </c>
      <c r="F717" s="211">
        <v>1242</v>
      </c>
      <c r="G717" s="211">
        <v>1004</v>
      </c>
      <c r="H717" s="218" t="s">
        <v>1954</v>
      </c>
      <c r="I717" s="211" t="s">
        <v>5331</v>
      </c>
      <c r="J717" s="212" t="s">
        <v>841</v>
      </c>
      <c r="K717" s="211" t="s">
        <v>356</v>
      </c>
      <c r="L717" s="211" t="s">
        <v>1998</v>
      </c>
    </row>
    <row r="718" spans="1:12" s="211" customFormat="1" x14ac:dyDescent="0.25">
      <c r="A718" s="211" t="s">
        <v>161</v>
      </c>
      <c r="B718" s="211">
        <v>155</v>
      </c>
      <c r="C718" s="211" t="s">
        <v>282</v>
      </c>
      <c r="D718" s="211">
        <v>210277853</v>
      </c>
      <c r="E718" s="218">
        <v>1060</v>
      </c>
      <c r="F718" s="211">
        <v>1261</v>
      </c>
      <c r="G718" s="211">
        <v>1004</v>
      </c>
      <c r="H718" s="218" t="s">
        <v>1954</v>
      </c>
      <c r="I718" s="211" t="s">
        <v>1529</v>
      </c>
      <c r="J718" s="212" t="s">
        <v>841</v>
      </c>
      <c r="K718" s="211" t="s">
        <v>356</v>
      </c>
      <c r="L718" s="211" t="s">
        <v>1998</v>
      </c>
    </row>
    <row r="719" spans="1:12" s="211" customFormat="1" x14ac:dyDescent="0.25">
      <c r="A719" s="211" t="s">
        <v>161</v>
      </c>
      <c r="B719" s="211">
        <v>155</v>
      </c>
      <c r="C719" s="211" t="s">
        <v>282</v>
      </c>
      <c r="D719" s="211">
        <v>210277876</v>
      </c>
      <c r="E719" s="218">
        <v>1060</v>
      </c>
      <c r="F719" s="211">
        <v>1220</v>
      </c>
      <c r="G719" s="211">
        <v>1007</v>
      </c>
      <c r="H719" s="218" t="s">
        <v>1954</v>
      </c>
      <c r="I719" s="211" t="s">
        <v>4660</v>
      </c>
      <c r="J719" s="212" t="s">
        <v>841</v>
      </c>
      <c r="K719" s="211" t="s">
        <v>356</v>
      </c>
      <c r="L719" s="211" t="s">
        <v>4701</v>
      </c>
    </row>
    <row r="720" spans="1:12" s="211" customFormat="1" x14ac:dyDescent="0.25">
      <c r="A720" s="211" t="s">
        <v>161</v>
      </c>
      <c r="B720" s="211">
        <v>155</v>
      </c>
      <c r="C720" s="211" t="s">
        <v>282</v>
      </c>
      <c r="D720" s="211">
        <v>210277881</v>
      </c>
      <c r="E720" s="218">
        <v>1080</v>
      </c>
      <c r="F720" s="211">
        <v>1274</v>
      </c>
      <c r="G720" s="211">
        <v>1004</v>
      </c>
      <c r="H720" s="218" t="s">
        <v>354</v>
      </c>
      <c r="I720" s="211" t="s">
        <v>1530</v>
      </c>
      <c r="J720" s="212" t="s">
        <v>841</v>
      </c>
      <c r="K720" s="211" t="s">
        <v>356</v>
      </c>
      <c r="L720" s="211" t="s">
        <v>1995</v>
      </c>
    </row>
    <row r="721" spans="1:12" s="211" customFormat="1" x14ac:dyDescent="0.25">
      <c r="A721" s="211" t="s">
        <v>161</v>
      </c>
      <c r="B721" s="211">
        <v>155</v>
      </c>
      <c r="C721" s="211" t="s">
        <v>282</v>
      </c>
      <c r="D721" s="211">
        <v>210277885</v>
      </c>
      <c r="E721" s="218">
        <v>1080</v>
      </c>
      <c r="F721" s="211">
        <v>1274</v>
      </c>
      <c r="G721" s="211">
        <v>1004</v>
      </c>
      <c r="H721" s="218" t="s">
        <v>354</v>
      </c>
      <c r="I721" s="211" t="s">
        <v>1531</v>
      </c>
      <c r="J721" s="212" t="s">
        <v>841</v>
      </c>
      <c r="K721" s="211" t="s">
        <v>356</v>
      </c>
      <c r="L721" s="211" t="s">
        <v>1995</v>
      </c>
    </row>
    <row r="722" spans="1:12" s="211" customFormat="1" x14ac:dyDescent="0.25">
      <c r="A722" s="211" t="s">
        <v>161</v>
      </c>
      <c r="B722" s="211">
        <v>155</v>
      </c>
      <c r="C722" s="211" t="s">
        <v>282</v>
      </c>
      <c r="D722" s="211">
        <v>210277940</v>
      </c>
      <c r="E722" s="218">
        <v>1080</v>
      </c>
      <c r="F722" s="211">
        <v>1274</v>
      </c>
      <c r="G722" s="211">
        <v>1004</v>
      </c>
      <c r="H722" s="218" t="s">
        <v>354</v>
      </c>
      <c r="I722" s="211" t="s">
        <v>1532</v>
      </c>
      <c r="J722" s="212" t="s">
        <v>841</v>
      </c>
      <c r="K722" s="211" t="s">
        <v>356</v>
      </c>
      <c r="L722" s="211" t="s">
        <v>1995</v>
      </c>
    </row>
    <row r="723" spans="1:12" s="211" customFormat="1" x14ac:dyDescent="0.25">
      <c r="A723" s="211" t="s">
        <v>161</v>
      </c>
      <c r="B723" s="211">
        <v>155</v>
      </c>
      <c r="C723" s="211" t="s">
        <v>282</v>
      </c>
      <c r="D723" s="211">
        <v>210277941</v>
      </c>
      <c r="E723" s="218">
        <v>1080</v>
      </c>
      <c r="F723" s="211">
        <v>1274</v>
      </c>
      <c r="G723" s="211">
        <v>1004</v>
      </c>
      <c r="H723" s="218" t="s">
        <v>354</v>
      </c>
      <c r="I723" s="211" t="s">
        <v>1533</v>
      </c>
      <c r="J723" s="212" t="s">
        <v>841</v>
      </c>
      <c r="K723" s="211" t="s">
        <v>356</v>
      </c>
      <c r="L723" s="211" t="s">
        <v>1995</v>
      </c>
    </row>
    <row r="724" spans="1:12" s="211" customFormat="1" x14ac:dyDescent="0.25">
      <c r="A724" s="211" t="s">
        <v>161</v>
      </c>
      <c r="B724" s="211">
        <v>155</v>
      </c>
      <c r="C724" s="211" t="s">
        <v>282</v>
      </c>
      <c r="D724" s="211">
        <v>210277975</v>
      </c>
      <c r="E724" s="218">
        <v>1080</v>
      </c>
      <c r="F724" s="211">
        <v>1274</v>
      </c>
      <c r="G724" s="211">
        <v>1004</v>
      </c>
      <c r="H724" s="218" t="s">
        <v>354</v>
      </c>
      <c r="I724" s="211" t="s">
        <v>1534</v>
      </c>
      <c r="J724" s="212" t="s">
        <v>841</v>
      </c>
      <c r="K724" s="211" t="s">
        <v>356</v>
      </c>
      <c r="L724" s="211" t="s">
        <v>1995</v>
      </c>
    </row>
    <row r="725" spans="1:12" s="211" customFormat="1" x14ac:dyDescent="0.25">
      <c r="A725" s="211" t="s">
        <v>161</v>
      </c>
      <c r="B725" s="211">
        <v>155</v>
      </c>
      <c r="C725" s="211" t="s">
        <v>282</v>
      </c>
      <c r="D725" s="211">
        <v>210278009</v>
      </c>
      <c r="E725" s="218">
        <v>1080</v>
      </c>
      <c r="F725" s="211">
        <v>1274</v>
      </c>
      <c r="G725" s="211">
        <v>1004</v>
      </c>
      <c r="H725" s="218" t="s">
        <v>354</v>
      </c>
      <c r="I725" s="211" t="s">
        <v>1535</v>
      </c>
      <c r="J725" s="212" t="s">
        <v>841</v>
      </c>
      <c r="K725" s="211" t="s">
        <v>356</v>
      </c>
      <c r="L725" s="211" t="s">
        <v>1995</v>
      </c>
    </row>
    <row r="726" spans="1:12" s="211" customFormat="1" x14ac:dyDescent="0.25">
      <c r="A726" s="211" t="s">
        <v>161</v>
      </c>
      <c r="B726" s="211">
        <v>155</v>
      </c>
      <c r="C726" s="211" t="s">
        <v>282</v>
      </c>
      <c r="D726" s="211">
        <v>210279385</v>
      </c>
      <c r="E726" s="218">
        <v>1060</v>
      </c>
      <c r="F726" s="211">
        <v>1242</v>
      </c>
      <c r="G726" s="211">
        <v>1004</v>
      </c>
      <c r="H726" s="218" t="s">
        <v>1954</v>
      </c>
      <c r="I726" s="211" t="s">
        <v>1536</v>
      </c>
      <c r="J726" s="212" t="s">
        <v>841</v>
      </c>
      <c r="K726" s="211" t="s">
        <v>356</v>
      </c>
      <c r="L726" s="211" t="s">
        <v>1998</v>
      </c>
    </row>
    <row r="727" spans="1:12" s="211" customFormat="1" x14ac:dyDescent="0.25">
      <c r="A727" s="211" t="s">
        <v>161</v>
      </c>
      <c r="B727" s="211">
        <v>155</v>
      </c>
      <c r="C727" s="211" t="s">
        <v>282</v>
      </c>
      <c r="D727" s="211">
        <v>210290284</v>
      </c>
      <c r="E727" s="218">
        <v>1060</v>
      </c>
      <c r="F727" s="211">
        <v>1261</v>
      </c>
      <c r="G727" s="211">
        <v>1004</v>
      </c>
      <c r="H727" s="218" t="s">
        <v>1954</v>
      </c>
      <c r="I727" s="211" t="s">
        <v>1537</v>
      </c>
      <c r="J727" s="212" t="s">
        <v>841</v>
      </c>
      <c r="K727" s="211" t="s">
        <v>356</v>
      </c>
      <c r="L727" s="211" t="s">
        <v>1998</v>
      </c>
    </row>
    <row r="728" spans="1:12" s="211" customFormat="1" x14ac:dyDescent="0.25">
      <c r="A728" s="211" t="s">
        <v>161</v>
      </c>
      <c r="B728" s="211">
        <v>155</v>
      </c>
      <c r="C728" s="211" t="s">
        <v>282</v>
      </c>
      <c r="D728" s="211">
        <v>210291988</v>
      </c>
      <c r="E728" s="218">
        <v>1060</v>
      </c>
      <c r="F728" s="211">
        <v>1242</v>
      </c>
      <c r="G728" s="211">
        <v>1004</v>
      </c>
      <c r="H728" s="218" t="s">
        <v>1954</v>
      </c>
      <c r="I728" s="211" t="s">
        <v>2068</v>
      </c>
      <c r="J728" s="212" t="s">
        <v>841</v>
      </c>
      <c r="K728" s="211" t="s">
        <v>356</v>
      </c>
      <c r="L728" s="211" t="s">
        <v>1998</v>
      </c>
    </row>
    <row r="729" spans="1:12" s="211" customFormat="1" x14ac:dyDescent="0.25">
      <c r="A729" s="211" t="s">
        <v>161</v>
      </c>
      <c r="B729" s="211">
        <v>155</v>
      </c>
      <c r="C729" s="211" t="s">
        <v>282</v>
      </c>
      <c r="D729" s="211">
        <v>210295575</v>
      </c>
      <c r="E729" s="218">
        <v>1010</v>
      </c>
      <c r="G729" s="211">
        <v>1004</v>
      </c>
      <c r="H729" s="218" t="s">
        <v>354</v>
      </c>
      <c r="I729" s="211" t="s">
        <v>1538</v>
      </c>
      <c r="J729" s="212" t="s">
        <v>841</v>
      </c>
      <c r="K729" s="211" t="s">
        <v>1263</v>
      </c>
      <c r="L729" s="211" t="s">
        <v>1963</v>
      </c>
    </row>
    <row r="730" spans="1:12" s="211" customFormat="1" x14ac:dyDescent="0.25">
      <c r="A730" s="211" t="s">
        <v>161</v>
      </c>
      <c r="B730" s="211">
        <v>155</v>
      </c>
      <c r="C730" s="211" t="s">
        <v>282</v>
      </c>
      <c r="D730" s="211">
        <v>210295577</v>
      </c>
      <c r="E730" s="218">
        <v>1060</v>
      </c>
      <c r="F730" s="211">
        <v>1252</v>
      </c>
      <c r="G730" s="211">
        <v>1004</v>
      </c>
      <c r="H730" s="218" t="s">
        <v>1954</v>
      </c>
      <c r="I730" s="211" t="s">
        <v>1539</v>
      </c>
      <c r="J730" s="212" t="s">
        <v>841</v>
      </c>
      <c r="K730" s="211" t="s">
        <v>356</v>
      </c>
      <c r="L730" s="211" t="s">
        <v>1998</v>
      </c>
    </row>
    <row r="731" spans="1:12" s="211" customFormat="1" x14ac:dyDescent="0.25">
      <c r="A731" s="211" t="s">
        <v>161</v>
      </c>
      <c r="B731" s="211">
        <v>155</v>
      </c>
      <c r="C731" s="211" t="s">
        <v>282</v>
      </c>
      <c r="D731" s="211">
        <v>210295606</v>
      </c>
      <c r="E731" s="218">
        <v>1060</v>
      </c>
      <c r="F731" s="211">
        <v>1252</v>
      </c>
      <c r="G731" s="211">
        <v>1004</v>
      </c>
      <c r="H731" s="218" t="s">
        <v>1954</v>
      </c>
      <c r="I731" s="211" t="s">
        <v>1540</v>
      </c>
      <c r="J731" s="212" t="s">
        <v>841</v>
      </c>
      <c r="K731" s="211" t="s">
        <v>356</v>
      </c>
      <c r="L731" s="211" t="s">
        <v>1998</v>
      </c>
    </row>
    <row r="732" spans="1:12" s="211" customFormat="1" x14ac:dyDescent="0.25">
      <c r="A732" s="211" t="s">
        <v>161</v>
      </c>
      <c r="B732" s="211">
        <v>155</v>
      </c>
      <c r="C732" s="211" t="s">
        <v>282</v>
      </c>
      <c r="D732" s="211">
        <v>210295607</v>
      </c>
      <c r="E732" s="218">
        <v>1060</v>
      </c>
      <c r="F732" s="211">
        <v>1252</v>
      </c>
      <c r="G732" s="211">
        <v>1004</v>
      </c>
      <c r="H732" s="218" t="s">
        <v>1954</v>
      </c>
      <c r="I732" s="211" t="s">
        <v>1541</v>
      </c>
      <c r="J732" s="212" t="s">
        <v>841</v>
      </c>
      <c r="K732" s="211" t="s">
        <v>356</v>
      </c>
      <c r="L732" s="211" t="s">
        <v>1998</v>
      </c>
    </row>
    <row r="733" spans="1:12" s="211" customFormat="1" x14ac:dyDescent="0.25">
      <c r="A733" s="211" t="s">
        <v>161</v>
      </c>
      <c r="B733" s="211">
        <v>155</v>
      </c>
      <c r="C733" s="211" t="s">
        <v>282</v>
      </c>
      <c r="D733" s="211">
        <v>210295608</v>
      </c>
      <c r="E733" s="218">
        <v>1060</v>
      </c>
      <c r="F733" s="211">
        <v>1252</v>
      </c>
      <c r="G733" s="211">
        <v>1004</v>
      </c>
      <c r="H733" s="218" t="s">
        <v>1954</v>
      </c>
      <c r="I733" s="211" t="s">
        <v>2704</v>
      </c>
      <c r="J733" s="212" t="s">
        <v>841</v>
      </c>
      <c r="K733" s="211" t="s">
        <v>356</v>
      </c>
      <c r="L733" s="211" t="s">
        <v>1998</v>
      </c>
    </row>
    <row r="734" spans="1:12" s="211" customFormat="1" x14ac:dyDescent="0.25">
      <c r="A734" s="211" t="s">
        <v>161</v>
      </c>
      <c r="B734" s="211">
        <v>156</v>
      </c>
      <c r="C734" s="211" t="s">
        <v>283</v>
      </c>
      <c r="D734" s="211">
        <v>75128</v>
      </c>
      <c r="E734" s="218">
        <v>1020</v>
      </c>
      <c r="F734" s="211">
        <v>1110</v>
      </c>
      <c r="G734" s="211">
        <v>1004</v>
      </c>
      <c r="H734" s="218" t="s">
        <v>1954</v>
      </c>
      <c r="I734" s="211" t="s">
        <v>6632</v>
      </c>
      <c r="J734" s="212" t="s">
        <v>841</v>
      </c>
      <c r="K734" s="211" t="s">
        <v>356</v>
      </c>
      <c r="L734" s="211" t="s">
        <v>6732</v>
      </c>
    </row>
    <row r="735" spans="1:12" s="211" customFormat="1" x14ac:dyDescent="0.25">
      <c r="A735" s="211" t="s">
        <v>161</v>
      </c>
      <c r="B735" s="211">
        <v>156</v>
      </c>
      <c r="C735" s="211" t="s">
        <v>283</v>
      </c>
      <c r="D735" s="211">
        <v>192000151</v>
      </c>
      <c r="E735" s="218">
        <v>1060</v>
      </c>
      <c r="F735" s="211">
        <v>1274</v>
      </c>
      <c r="G735" s="211">
        <v>1004</v>
      </c>
      <c r="H735" s="218" t="s">
        <v>1954</v>
      </c>
      <c r="I735" s="211" t="s">
        <v>4387</v>
      </c>
      <c r="J735" s="212" t="s">
        <v>841</v>
      </c>
      <c r="K735" s="211" t="s">
        <v>356</v>
      </c>
      <c r="L735" s="211" t="s">
        <v>1998</v>
      </c>
    </row>
    <row r="736" spans="1:12" s="211" customFormat="1" x14ac:dyDescent="0.25">
      <c r="A736" s="211" t="s">
        <v>161</v>
      </c>
      <c r="B736" s="211">
        <v>156</v>
      </c>
      <c r="C736" s="211" t="s">
        <v>283</v>
      </c>
      <c r="D736" s="211">
        <v>192007182</v>
      </c>
      <c r="E736" s="218">
        <v>1060</v>
      </c>
      <c r="F736" s="211">
        <v>1242</v>
      </c>
      <c r="G736" s="211">
        <v>1007</v>
      </c>
      <c r="H736" s="218" t="s">
        <v>1954</v>
      </c>
      <c r="I736" s="211" t="s">
        <v>5056</v>
      </c>
      <c r="J736" s="212" t="s">
        <v>841</v>
      </c>
      <c r="K736" s="211" t="s">
        <v>356</v>
      </c>
      <c r="L736" s="211" t="s">
        <v>5079</v>
      </c>
    </row>
    <row r="737" spans="1:12" s="211" customFormat="1" x14ac:dyDescent="0.25">
      <c r="A737" s="211" t="s">
        <v>161</v>
      </c>
      <c r="B737" s="211">
        <v>156</v>
      </c>
      <c r="C737" s="211" t="s">
        <v>283</v>
      </c>
      <c r="D737" s="211">
        <v>192032170</v>
      </c>
      <c r="E737" s="218">
        <v>1060</v>
      </c>
      <c r="F737" s="211">
        <v>1242</v>
      </c>
      <c r="G737" s="211">
        <v>1004</v>
      </c>
      <c r="H737" s="218" t="s">
        <v>1954</v>
      </c>
      <c r="I737" s="211" t="s">
        <v>5399</v>
      </c>
      <c r="J737" s="212" t="s">
        <v>841</v>
      </c>
      <c r="K737" s="211" t="s">
        <v>356</v>
      </c>
      <c r="L737" s="211" t="s">
        <v>1998</v>
      </c>
    </row>
    <row r="738" spans="1:12" s="211" customFormat="1" x14ac:dyDescent="0.25">
      <c r="A738" s="211" t="s">
        <v>161</v>
      </c>
      <c r="B738" s="211">
        <v>156</v>
      </c>
      <c r="C738" s="211" t="s">
        <v>283</v>
      </c>
      <c r="D738" s="211">
        <v>192032171</v>
      </c>
      <c r="E738" s="218">
        <v>1060</v>
      </c>
      <c r="F738" s="211">
        <v>1242</v>
      </c>
      <c r="G738" s="211">
        <v>1004</v>
      </c>
      <c r="H738" s="218" t="s">
        <v>1954</v>
      </c>
      <c r="I738" s="211" t="s">
        <v>5400</v>
      </c>
      <c r="J738" s="212" t="s">
        <v>841</v>
      </c>
      <c r="K738" s="211" t="s">
        <v>356</v>
      </c>
      <c r="L738" s="211" t="s">
        <v>1998</v>
      </c>
    </row>
    <row r="739" spans="1:12" s="211" customFormat="1" x14ac:dyDescent="0.25">
      <c r="A739" s="211" t="s">
        <v>161</v>
      </c>
      <c r="B739" s="211">
        <v>156</v>
      </c>
      <c r="C739" s="211" t="s">
        <v>283</v>
      </c>
      <c r="D739" s="211">
        <v>192049353</v>
      </c>
      <c r="E739" s="218">
        <v>1060</v>
      </c>
      <c r="F739" s="211">
        <v>1271</v>
      </c>
      <c r="G739" s="211">
        <v>1003</v>
      </c>
      <c r="H739" s="218" t="s">
        <v>1954</v>
      </c>
      <c r="I739" s="211" t="s">
        <v>6470</v>
      </c>
      <c r="J739" s="212" t="s">
        <v>841</v>
      </c>
      <c r="K739" s="211" t="s">
        <v>356</v>
      </c>
      <c r="L739" s="211" t="s">
        <v>1998</v>
      </c>
    </row>
    <row r="740" spans="1:12" s="211" customFormat="1" x14ac:dyDescent="0.25">
      <c r="A740" s="211" t="s">
        <v>161</v>
      </c>
      <c r="B740" s="211">
        <v>156</v>
      </c>
      <c r="C740" s="211" t="s">
        <v>283</v>
      </c>
      <c r="D740" s="211">
        <v>192049355</v>
      </c>
      <c r="E740" s="218">
        <v>1060</v>
      </c>
      <c r="F740" s="211">
        <v>1242</v>
      </c>
      <c r="G740" s="211">
        <v>1003</v>
      </c>
      <c r="H740" s="218" t="s">
        <v>1954</v>
      </c>
      <c r="I740" s="211" t="s">
        <v>6471</v>
      </c>
      <c r="J740" s="212" t="s">
        <v>841</v>
      </c>
      <c r="K740" s="211" t="s">
        <v>356</v>
      </c>
      <c r="L740" s="211" t="s">
        <v>1998</v>
      </c>
    </row>
    <row r="741" spans="1:12" s="211" customFormat="1" x14ac:dyDescent="0.25">
      <c r="A741" s="211" t="s">
        <v>161</v>
      </c>
      <c r="B741" s="211">
        <v>156</v>
      </c>
      <c r="C741" s="211" t="s">
        <v>283</v>
      </c>
      <c r="D741" s="211">
        <v>192049356</v>
      </c>
      <c r="E741" s="218">
        <v>1060</v>
      </c>
      <c r="F741" s="211">
        <v>1242</v>
      </c>
      <c r="G741" s="211">
        <v>1003</v>
      </c>
      <c r="H741" s="218" t="s">
        <v>1954</v>
      </c>
      <c r="I741" s="211" t="s">
        <v>6472</v>
      </c>
      <c r="J741" s="212" t="s">
        <v>841</v>
      </c>
      <c r="K741" s="211" t="s">
        <v>356</v>
      </c>
      <c r="L741" s="211" t="s">
        <v>1998</v>
      </c>
    </row>
    <row r="742" spans="1:12" s="211" customFormat="1" x14ac:dyDescent="0.25">
      <c r="A742" s="211" t="s">
        <v>161</v>
      </c>
      <c r="B742" s="211">
        <v>156</v>
      </c>
      <c r="C742" s="211" t="s">
        <v>283</v>
      </c>
      <c r="D742" s="211">
        <v>192049359</v>
      </c>
      <c r="E742" s="218">
        <v>1060</v>
      </c>
      <c r="F742" s="211">
        <v>1242</v>
      </c>
      <c r="G742" s="211">
        <v>1003</v>
      </c>
      <c r="H742" s="218" t="s">
        <v>1954</v>
      </c>
      <c r="I742" s="211" t="s">
        <v>6473</v>
      </c>
      <c r="J742" s="212" t="s">
        <v>841</v>
      </c>
      <c r="K742" s="211" t="s">
        <v>356</v>
      </c>
      <c r="L742" s="211" t="s">
        <v>1998</v>
      </c>
    </row>
    <row r="743" spans="1:12" s="211" customFormat="1" x14ac:dyDescent="0.25">
      <c r="A743" s="211" t="s">
        <v>161</v>
      </c>
      <c r="B743" s="211">
        <v>156</v>
      </c>
      <c r="C743" s="211" t="s">
        <v>283</v>
      </c>
      <c r="D743" s="211">
        <v>210115427</v>
      </c>
      <c r="E743" s="218">
        <v>1060</v>
      </c>
      <c r="F743" s="211">
        <v>1251</v>
      </c>
      <c r="G743" s="211">
        <v>1004</v>
      </c>
      <c r="H743" s="218" t="s">
        <v>1954</v>
      </c>
      <c r="I743" s="211" t="s">
        <v>5016</v>
      </c>
      <c r="J743" s="212" t="s">
        <v>841</v>
      </c>
      <c r="K743" s="211" t="s">
        <v>356</v>
      </c>
      <c r="L743" s="211" t="s">
        <v>1998</v>
      </c>
    </row>
    <row r="744" spans="1:12" s="211" customFormat="1" x14ac:dyDescent="0.25">
      <c r="A744" s="211" t="s">
        <v>161</v>
      </c>
      <c r="B744" s="211">
        <v>156</v>
      </c>
      <c r="C744" s="211" t="s">
        <v>283</v>
      </c>
      <c r="D744" s="211">
        <v>210115978</v>
      </c>
      <c r="E744" s="218">
        <v>1060</v>
      </c>
      <c r="F744" s="211">
        <v>1251</v>
      </c>
      <c r="G744" s="211">
        <v>1004</v>
      </c>
      <c r="H744" s="218" t="s">
        <v>1954</v>
      </c>
      <c r="I744" s="211" t="s">
        <v>5017</v>
      </c>
      <c r="J744" s="212" t="s">
        <v>841</v>
      </c>
      <c r="K744" s="211" t="s">
        <v>356</v>
      </c>
      <c r="L744" s="211" t="s">
        <v>1998</v>
      </c>
    </row>
    <row r="745" spans="1:12" s="211" customFormat="1" x14ac:dyDescent="0.25">
      <c r="A745" s="211" t="s">
        <v>161</v>
      </c>
      <c r="B745" s="211">
        <v>156</v>
      </c>
      <c r="C745" s="211" t="s">
        <v>283</v>
      </c>
      <c r="D745" s="211">
        <v>210115986</v>
      </c>
      <c r="E745" s="218">
        <v>1060</v>
      </c>
      <c r="F745" s="211">
        <v>1274</v>
      </c>
      <c r="G745" s="211">
        <v>1004</v>
      </c>
      <c r="H745" s="218" t="s">
        <v>1954</v>
      </c>
      <c r="I745" s="211" t="s">
        <v>5503</v>
      </c>
      <c r="J745" s="212" t="s">
        <v>841</v>
      </c>
      <c r="K745" s="211" t="s">
        <v>356</v>
      </c>
      <c r="L745" s="211" t="s">
        <v>1998</v>
      </c>
    </row>
    <row r="746" spans="1:12" s="211" customFormat="1" x14ac:dyDescent="0.25">
      <c r="A746" s="211" t="s">
        <v>161</v>
      </c>
      <c r="B746" s="211">
        <v>156</v>
      </c>
      <c r="C746" s="211" t="s">
        <v>283</v>
      </c>
      <c r="D746" s="211">
        <v>210115990</v>
      </c>
      <c r="E746" s="218">
        <v>1080</v>
      </c>
      <c r="F746" s="211">
        <v>1274</v>
      </c>
      <c r="G746" s="211">
        <v>1004</v>
      </c>
      <c r="H746" s="218" t="s">
        <v>354</v>
      </c>
      <c r="I746" s="211" t="s">
        <v>5018</v>
      </c>
      <c r="J746" s="212" t="s">
        <v>841</v>
      </c>
      <c r="K746" s="211" t="s">
        <v>356</v>
      </c>
      <c r="L746" s="211" t="s">
        <v>1995</v>
      </c>
    </row>
    <row r="747" spans="1:12" s="211" customFormat="1" x14ac:dyDescent="0.25">
      <c r="A747" s="211" t="s">
        <v>161</v>
      </c>
      <c r="B747" s="211">
        <v>156</v>
      </c>
      <c r="C747" s="211" t="s">
        <v>283</v>
      </c>
      <c r="D747" s="211">
        <v>210116163</v>
      </c>
      <c r="E747" s="218">
        <v>1040</v>
      </c>
      <c r="F747" s="211">
        <v>1212</v>
      </c>
      <c r="G747" s="211">
        <v>1004</v>
      </c>
      <c r="H747" s="218" t="s">
        <v>1954</v>
      </c>
      <c r="I747" s="211" t="s">
        <v>5252</v>
      </c>
      <c r="J747" s="212" t="s">
        <v>841</v>
      </c>
      <c r="K747" s="211" t="s">
        <v>356</v>
      </c>
      <c r="L747" s="211" t="s">
        <v>2001</v>
      </c>
    </row>
    <row r="748" spans="1:12" s="211" customFormat="1" x14ac:dyDescent="0.25">
      <c r="A748" s="211" t="s">
        <v>161</v>
      </c>
      <c r="B748" s="211">
        <v>156</v>
      </c>
      <c r="C748" s="211" t="s">
        <v>283</v>
      </c>
      <c r="D748" s="211">
        <v>210116292</v>
      </c>
      <c r="E748" s="218">
        <v>1080</v>
      </c>
      <c r="F748" s="211">
        <v>1242</v>
      </c>
      <c r="G748" s="211">
        <v>1004</v>
      </c>
      <c r="H748" s="218" t="s">
        <v>354</v>
      </c>
      <c r="I748" s="211" t="s">
        <v>5019</v>
      </c>
      <c r="J748" s="212" t="s">
        <v>841</v>
      </c>
      <c r="K748" s="211" t="s">
        <v>356</v>
      </c>
      <c r="L748" s="211" t="s">
        <v>1995</v>
      </c>
    </row>
    <row r="749" spans="1:12" s="211" customFormat="1" x14ac:dyDescent="0.25">
      <c r="A749" s="211" t="s">
        <v>161</v>
      </c>
      <c r="B749" s="211">
        <v>156</v>
      </c>
      <c r="C749" s="211" t="s">
        <v>283</v>
      </c>
      <c r="D749" s="211">
        <v>210282900</v>
      </c>
      <c r="E749" s="218">
        <v>1060</v>
      </c>
      <c r="F749" s="211">
        <v>1274</v>
      </c>
      <c r="G749" s="211">
        <v>1004</v>
      </c>
      <c r="H749" s="218" t="s">
        <v>1954</v>
      </c>
      <c r="I749" s="211" t="s">
        <v>5762</v>
      </c>
      <c r="J749" s="212" t="s">
        <v>841</v>
      </c>
      <c r="K749" s="211" t="s">
        <v>356</v>
      </c>
      <c r="L749" s="211" t="s">
        <v>1998</v>
      </c>
    </row>
    <row r="750" spans="1:12" s="211" customFormat="1" x14ac:dyDescent="0.25">
      <c r="A750" s="211" t="s">
        <v>161</v>
      </c>
      <c r="B750" s="211">
        <v>156</v>
      </c>
      <c r="C750" s="211" t="s">
        <v>283</v>
      </c>
      <c r="D750" s="211">
        <v>210297385</v>
      </c>
      <c r="E750" s="218">
        <v>1060</v>
      </c>
      <c r="F750" s="211">
        <v>1251</v>
      </c>
      <c r="G750" s="211">
        <v>1004</v>
      </c>
      <c r="H750" s="218" t="s">
        <v>1954</v>
      </c>
      <c r="I750" s="211" t="s">
        <v>5020</v>
      </c>
      <c r="J750" s="212" t="s">
        <v>841</v>
      </c>
      <c r="K750" s="211" t="s">
        <v>356</v>
      </c>
      <c r="L750" s="211" t="s">
        <v>1998</v>
      </c>
    </row>
    <row r="751" spans="1:12" s="211" customFormat="1" x14ac:dyDescent="0.25">
      <c r="A751" s="211" t="s">
        <v>161</v>
      </c>
      <c r="B751" s="211">
        <v>156</v>
      </c>
      <c r="C751" s="211" t="s">
        <v>283</v>
      </c>
      <c r="D751" s="211">
        <v>210298645</v>
      </c>
      <c r="E751" s="218">
        <v>1060</v>
      </c>
      <c r="F751" s="211">
        <v>1261</v>
      </c>
      <c r="G751" s="211">
        <v>1004</v>
      </c>
      <c r="H751" s="218" t="s">
        <v>1954</v>
      </c>
      <c r="I751" s="211" t="s">
        <v>5021</v>
      </c>
      <c r="J751" s="212" t="s">
        <v>841</v>
      </c>
      <c r="K751" s="211" t="s">
        <v>356</v>
      </c>
      <c r="L751" s="211" t="s">
        <v>1998</v>
      </c>
    </row>
    <row r="752" spans="1:12" s="211" customFormat="1" x14ac:dyDescent="0.25">
      <c r="A752" s="211" t="s">
        <v>161</v>
      </c>
      <c r="B752" s="211">
        <v>157</v>
      </c>
      <c r="C752" s="211" t="s">
        <v>284</v>
      </c>
      <c r="D752" s="211">
        <v>201038723</v>
      </c>
      <c r="E752" s="218">
        <v>1060</v>
      </c>
      <c r="F752" s="211">
        <v>1252</v>
      </c>
      <c r="G752" s="211">
        <v>1004</v>
      </c>
      <c r="H752" s="218" t="s">
        <v>1954</v>
      </c>
      <c r="I752" s="211" t="s">
        <v>3997</v>
      </c>
      <c r="J752" s="212" t="s">
        <v>841</v>
      </c>
      <c r="K752" s="211" t="s">
        <v>356</v>
      </c>
      <c r="L752" s="211" t="s">
        <v>1998</v>
      </c>
    </row>
    <row r="753" spans="1:12" s="211" customFormat="1" x14ac:dyDescent="0.25">
      <c r="A753" s="211" t="s">
        <v>161</v>
      </c>
      <c r="B753" s="211">
        <v>157</v>
      </c>
      <c r="C753" s="211" t="s">
        <v>284</v>
      </c>
      <c r="D753" s="211">
        <v>210240827</v>
      </c>
      <c r="E753" s="218">
        <v>1060</v>
      </c>
      <c r="F753" s="211">
        <v>1242</v>
      </c>
      <c r="G753" s="211">
        <v>1004</v>
      </c>
      <c r="H753" s="218" t="s">
        <v>1954</v>
      </c>
      <c r="I753" s="211" t="s">
        <v>4661</v>
      </c>
      <c r="J753" s="212" t="s">
        <v>841</v>
      </c>
      <c r="K753" s="211" t="s">
        <v>356</v>
      </c>
      <c r="L753" s="211" t="s">
        <v>1998</v>
      </c>
    </row>
    <row r="754" spans="1:12" s="211" customFormat="1" x14ac:dyDescent="0.25">
      <c r="A754" s="211" t="s">
        <v>161</v>
      </c>
      <c r="B754" s="211">
        <v>157</v>
      </c>
      <c r="C754" s="211" t="s">
        <v>284</v>
      </c>
      <c r="D754" s="211">
        <v>210266547</v>
      </c>
      <c r="E754" s="218">
        <v>1060</v>
      </c>
      <c r="F754" s="211">
        <v>1242</v>
      </c>
      <c r="G754" s="211">
        <v>1004</v>
      </c>
      <c r="H754" s="218" t="s">
        <v>1954</v>
      </c>
      <c r="I754" s="211" t="s">
        <v>2495</v>
      </c>
      <c r="J754" s="212" t="s">
        <v>841</v>
      </c>
      <c r="K754" s="211" t="s">
        <v>356</v>
      </c>
      <c r="L754" s="211" t="s">
        <v>1998</v>
      </c>
    </row>
    <row r="755" spans="1:12" s="211" customFormat="1" x14ac:dyDescent="0.25">
      <c r="A755" s="211" t="s">
        <v>161</v>
      </c>
      <c r="B755" s="211">
        <v>157</v>
      </c>
      <c r="C755" s="211" t="s">
        <v>284</v>
      </c>
      <c r="D755" s="211">
        <v>210266548</v>
      </c>
      <c r="E755" s="218">
        <v>1060</v>
      </c>
      <c r="F755" s="211">
        <v>1242</v>
      </c>
      <c r="G755" s="211">
        <v>1004</v>
      </c>
      <c r="H755" s="218" t="s">
        <v>1954</v>
      </c>
      <c r="I755" s="211" t="s">
        <v>2496</v>
      </c>
      <c r="J755" s="212" t="s">
        <v>841</v>
      </c>
      <c r="K755" s="211" t="s">
        <v>356</v>
      </c>
      <c r="L755" s="211" t="s">
        <v>1998</v>
      </c>
    </row>
    <row r="756" spans="1:12" s="211" customFormat="1" x14ac:dyDescent="0.25">
      <c r="A756" s="211" t="s">
        <v>161</v>
      </c>
      <c r="B756" s="211">
        <v>158</v>
      </c>
      <c r="C756" s="211" t="s">
        <v>285</v>
      </c>
      <c r="D756" s="211">
        <v>191933817</v>
      </c>
      <c r="E756" s="218">
        <v>1080</v>
      </c>
      <c r="F756" s="211">
        <v>1274</v>
      </c>
      <c r="G756" s="211">
        <v>1004</v>
      </c>
      <c r="H756" s="218" t="s">
        <v>354</v>
      </c>
      <c r="I756" s="211" t="s">
        <v>1542</v>
      </c>
      <c r="J756" s="212" t="s">
        <v>841</v>
      </c>
      <c r="K756" s="211" t="s">
        <v>356</v>
      </c>
      <c r="L756" s="211" t="s">
        <v>1995</v>
      </c>
    </row>
    <row r="757" spans="1:12" s="211" customFormat="1" x14ac:dyDescent="0.25">
      <c r="A757" s="211" t="s">
        <v>161</v>
      </c>
      <c r="B757" s="211">
        <v>158</v>
      </c>
      <c r="C757" s="211" t="s">
        <v>285</v>
      </c>
      <c r="D757" s="211">
        <v>191934256</v>
      </c>
      <c r="E757" s="218">
        <v>1080</v>
      </c>
      <c r="F757" s="211">
        <v>1274</v>
      </c>
      <c r="G757" s="211">
        <v>1004</v>
      </c>
      <c r="H757" s="218" t="s">
        <v>354</v>
      </c>
      <c r="I757" s="211" t="s">
        <v>1543</v>
      </c>
      <c r="J757" s="212" t="s">
        <v>841</v>
      </c>
      <c r="K757" s="211" t="s">
        <v>356</v>
      </c>
      <c r="L757" s="211" t="s">
        <v>1995</v>
      </c>
    </row>
    <row r="758" spans="1:12" s="211" customFormat="1" x14ac:dyDescent="0.25">
      <c r="A758" s="211" t="s">
        <v>161</v>
      </c>
      <c r="B758" s="211">
        <v>158</v>
      </c>
      <c r="C758" s="211" t="s">
        <v>285</v>
      </c>
      <c r="D758" s="211">
        <v>191934585</v>
      </c>
      <c r="E758" s="218">
        <v>1080</v>
      </c>
      <c r="F758" s="211">
        <v>1274</v>
      </c>
      <c r="G758" s="211">
        <v>1004</v>
      </c>
      <c r="H758" s="218" t="s">
        <v>354</v>
      </c>
      <c r="I758" s="211" t="s">
        <v>1544</v>
      </c>
      <c r="J758" s="212" t="s">
        <v>841</v>
      </c>
      <c r="K758" s="211" t="s">
        <v>356</v>
      </c>
      <c r="L758" s="211" t="s">
        <v>1995</v>
      </c>
    </row>
    <row r="759" spans="1:12" s="211" customFormat="1" x14ac:dyDescent="0.25">
      <c r="A759" s="211" t="s">
        <v>161</v>
      </c>
      <c r="B759" s="211">
        <v>158</v>
      </c>
      <c r="C759" s="211" t="s">
        <v>285</v>
      </c>
      <c r="D759" s="211">
        <v>191934587</v>
      </c>
      <c r="E759" s="218">
        <v>1080</v>
      </c>
      <c r="F759" s="211">
        <v>1274</v>
      </c>
      <c r="G759" s="211">
        <v>1004</v>
      </c>
      <c r="H759" s="218" t="s">
        <v>354</v>
      </c>
      <c r="I759" s="211" t="s">
        <v>1545</v>
      </c>
      <c r="J759" s="212" t="s">
        <v>841</v>
      </c>
      <c r="K759" s="211" t="s">
        <v>356</v>
      </c>
      <c r="L759" s="211" t="s">
        <v>1995</v>
      </c>
    </row>
    <row r="760" spans="1:12" s="211" customFormat="1" x14ac:dyDescent="0.25">
      <c r="A760" s="211" t="s">
        <v>161</v>
      </c>
      <c r="B760" s="211">
        <v>158</v>
      </c>
      <c r="C760" s="211" t="s">
        <v>285</v>
      </c>
      <c r="D760" s="211">
        <v>191964088</v>
      </c>
      <c r="E760" s="218">
        <v>1020</v>
      </c>
      <c r="F760" s="211">
        <v>1122</v>
      </c>
      <c r="G760" s="211">
        <v>1004</v>
      </c>
      <c r="H760" s="218" t="s">
        <v>1954</v>
      </c>
      <c r="I760" s="211" t="s">
        <v>5797</v>
      </c>
      <c r="J760" s="212" t="s">
        <v>841</v>
      </c>
      <c r="K760" s="211" t="s">
        <v>356</v>
      </c>
      <c r="L760" s="211" t="s">
        <v>5819</v>
      </c>
    </row>
    <row r="761" spans="1:12" s="211" customFormat="1" x14ac:dyDescent="0.25">
      <c r="A761" s="211" t="s">
        <v>161</v>
      </c>
      <c r="B761" s="211">
        <v>158</v>
      </c>
      <c r="C761" s="211" t="s">
        <v>285</v>
      </c>
      <c r="D761" s="211">
        <v>191971824</v>
      </c>
      <c r="E761" s="218">
        <v>1080</v>
      </c>
      <c r="F761" s="211">
        <v>1274</v>
      </c>
      <c r="G761" s="211">
        <v>1004</v>
      </c>
      <c r="H761" s="218" t="s">
        <v>354</v>
      </c>
      <c r="I761" s="211" t="s">
        <v>4186</v>
      </c>
      <c r="J761" s="212" t="s">
        <v>841</v>
      </c>
      <c r="K761" s="211" t="s">
        <v>356</v>
      </c>
      <c r="L761" s="211" t="s">
        <v>1995</v>
      </c>
    </row>
    <row r="762" spans="1:12" s="211" customFormat="1" x14ac:dyDescent="0.25">
      <c r="A762" s="211" t="s">
        <v>161</v>
      </c>
      <c r="B762" s="211">
        <v>158</v>
      </c>
      <c r="C762" s="211" t="s">
        <v>285</v>
      </c>
      <c r="D762" s="211">
        <v>192004336</v>
      </c>
      <c r="E762" s="218">
        <v>1080</v>
      </c>
      <c r="F762" s="211">
        <v>1274</v>
      </c>
      <c r="G762" s="211">
        <v>1004</v>
      </c>
      <c r="H762" s="218" t="s">
        <v>354</v>
      </c>
      <c r="I762" s="211" t="s">
        <v>4163</v>
      </c>
      <c r="J762" s="212" t="s">
        <v>841</v>
      </c>
      <c r="K762" s="211" t="s">
        <v>356</v>
      </c>
      <c r="L762" s="211" t="s">
        <v>1995</v>
      </c>
    </row>
    <row r="763" spans="1:12" s="211" customFormat="1" x14ac:dyDescent="0.25">
      <c r="A763" s="211" t="s">
        <v>161</v>
      </c>
      <c r="B763" s="211">
        <v>158</v>
      </c>
      <c r="C763" s="211" t="s">
        <v>285</v>
      </c>
      <c r="D763" s="211">
        <v>192026699</v>
      </c>
      <c r="E763" s="218">
        <v>1080</v>
      </c>
      <c r="F763" s="211">
        <v>1274</v>
      </c>
      <c r="G763" s="211">
        <v>1004</v>
      </c>
      <c r="H763" s="218" t="s">
        <v>354</v>
      </c>
      <c r="I763" s="211" t="s">
        <v>5310</v>
      </c>
      <c r="J763" s="212" t="s">
        <v>841</v>
      </c>
      <c r="K763" s="211" t="s">
        <v>356</v>
      </c>
      <c r="L763" s="211" t="s">
        <v>1995</v>
      </c>
    </row>
    <row r="764" spans="1:12" s="211" customFormat="1" x14ac:dyDescent="0.25">
      <c r="A764" s="211" t="s">
        <v>161</v>
      </c>
      <c r="B764" s="211">
        <v>158</v>
      </c>
      <c r="C764" s="211" t="s">
        <v>285</v>
      </c>
      <c r="D764" s="211">
        <v>192026701</v>
      </c>
      <c r="E764" s="218">
        <v>1080</v>
      </c>
      <c r="F764" s="211">
        <v>1274</v>
      </c>
      <c r="G764" s="211">
        <v>1004</v>
      </c>
      <c r="H764" s="218" t="s">
        <v>354</v>
      </c>
      <c r="I764" s="211" t="s">
        <v>5311</v>
      </c>
      <c r="J764" s="212" t="s">
        <v>841</v>
      </c>
      <c r="K764" s="211" t="s">
        <v>356</v>
      </c>
      <c r="L764" s="211" t="s">
        <v>1995</v>
      </c>
    </row>
    <row r="765" spans="1:12" s="211" customFormat="1" x14ac:dyDescent="0.25">
      <c r="A765" s="211" t="s">
        <v>161</v>
      </c>
      <c r="B765" s="211">
        <v>158</v>
      </c>
      <c r="C765" s="211" t="s">
        <v>285</v>
      </c>
      <c r="D765" s="211">
        <v>192039460</v>
      </c>
      <c r="E765" s="218">
        <v>1060</v>
      </c>
      <c r="F765" s="211">
        <v>1242</v>
      </c>
      <c r="G765" s="211">
        <v>1004</v>
      </c>
      <c r="H765" s="218" t="s">
        <v>1954</v>
      </c>
      <c r="I765" s="211" t="s">
        <v>5680</v>
      </c>
      <c r="J765" s="212" t="s">
        <v>841</v>
      </c>
      <c r="K765" s="211" t="s">
        <v>356</v>
      </c>
      <c r="L765" s="211" t="s">
        <v>1998</v>
      </c>
    </row>
    <row r="766" spans="1:12" s="211" customFormat="1" x14ac:dyDescent="0.25">
      <c r="A766" s="211" t="s">
        <v>161</v>
      </c>
      <c r="B766" s="211">
        <v>158</v>
      </c>
      <c r="C766" s="211" t="s">
        <v>285</v>
      </c>
      <c r="D766" s="211">
        <v>210256525</v>
      </c>
      <c r="E766" s="218">
        <v>1080</v>
      </c>
      <c r="F766" s="211">
        <v>1274</v>
      </c>
      <c r="G766" s="211">
        <v>1004</v>
      </c>
      <c r="H766" s="218" t="s">
        <v>354</v>
      </c>
      <c r="I766" s="211" t="s">
        <v>1546</v>
      </c>
      <c r="J766" s="212" t="s">
        <v>841</v>
      </c>
      <c r="K766" s="211" t="s">
        <v>356</v>
      </c>
      <c r="L766" s="211" t="s">
        <v>1995</v>
      </c>
    </row>
    <row r="767" spans="1:12" s="211" customFormat="1" x14ac:dyDescent="0.25">
      <c r="A767" s="211" t="s">
        <v>161</v>
      </c>
      <c r="B767" s="211">
        <v>158</v>
      </c>
      <c r="C767" s="211" t="s">
        <v>285</v>
      </c>
      <c r="D767" s="211">
        <v>210256526</v>
      </c>
      <c r="E767" s="218">
        <v>1080</v>
      </c>
      <c r="F767" s="211">
        <v>1274</v>
      </c>
      <c r="G767" s="211">
        <v>1004</v>
      </c>
      <c r="H767" s="218" t="s">
        <v>354</v>
      </c>
      <c r="I767" s="211" t="s">
        <v>1547</v>
      </c>
      <c r="J767" s="212" t="s">
        <v>841</v>
      </c>
      <c r="K767" s="211" t="s">
        <v>356</v>
      </c>
      <c r="L767" s="211" t="s">
        <v>1995</v>
      </c>
    </row>
    <row r="768" spans="1:12" s="211" customFormat="1" x14ac:dyDescent="0.25">
      <c r="A768" s="211" t="s">
        <v>161</v>
      </c>
      <c r="B768" s="211">
        <v>158</v>
      </c>
      <c r="C768" s="211" t="s">
        <v>285</v>
      </c>
      <c r="D768" s="211">
        <v>210256594</v>
      </c>
      <c r="E768" s="218">
        <v>1080</v>
      </c>
      <c r="F768" s="211">
        <v>1274</v>
      </c>
      <c r="G768" s="211">
        <v>1004</v>
      </c>
      <c r="H768" s="218" t="s">
        <v>354</v>
      </c>
      <c r="I768" s="211" t="s">
        <v>4902</v>
      </c>
      <c r="J768" s="212" t="s">
        <v>841</v>
      </c>
      <c r="K768" s="211" t="s">
        <v>356</v>
      </c>
      <c r="L768" s="211" t="s">
        <v>1995</v>
      </c>
    </row>
    <row r="769" spans="1:12" s="211" customFormat="1" x14ac:dyDescent="0.25">
      <c r="A769" s="211" t="s">
        <v>161</v>
      </c>
      <c r="B769" s="211">
        <v>158</v>
      </c>
      <c r="C769" s="211" t="s">
        <v>285</v>
      </c>
      <c r="D769" s="211">
        <v>210257086</v>
      </c>
      <c r="E769" s="218">
        <v>1080</v>
      </c>
      <c r="F769" s="211">
        <v>1274</v>
      </c>
      <c r="G769" s="211">
        <v>1004</v>
      </c>
      <c r="H769" s="218" t="s">
        <v>354</v>
      </c>
      <c r="I769" s="211" t="s">
        <v>1548</v>
      </c>
      <c r="J769" s="212" t="s">
        <v>841</v>
      </c>
      <c r="K769" s="211" t="s">
        <v>356</v>
      </c>
      <c r="L769" s="211" t="s">
        <v>1995</v>
      </c>
    </row>
    <row r="770" spans="1:12" s="211" customFormat="1" x14ac:dyDescent="0.25">
      <c r="A770" s="211" t="s">
        <v>161</v>
      </c>
      <c r="B770" s="211">
        <v>159</v>
      </c>
      <c r="C770" s="211" t="s">
        <v>286</v>
      </c>
      <c r="D770" s="211">
        <v>210197487</v>
      </c>
      <c r="E770" s="218">
        <v>1060</v>
      </c>
      <c r="F770" s="211">
        <v>1242</v>
      </c>
      <c r="G770" s="211">
        <v>1004</v>
      </c>
      <c r="H770" s="218" t="s">
        <v>1954</v>
      </c>
      <c r="I770" s="211" t="s">
        <v>5798</v>
      </c>
      <c r="J770" s="212" t="s">
        <v>841</v>
      </c>
      <c r="K770" s="211" t="s">
        <v>356</v>
      </c>
      <c r="L770" s="211" t="s">
        <v>1998</v>
      </c>
    </row>
    <row r="771" spans="1:12" s="211" customFormat="1" x14ac:dyDescent="0.25">
      <c r="A771" s="211" t="s">
        <v>161</v>
      </c>
      <c r="B771" s="211">
        <v>159</v>
      </c>
      <c r="C771" s="211" t="s">
        <v>286</v>
      </c>
      <c r="D771" s="211">
        <v>210197488</v>
      </c>
      <c r="E771" s="218">
        <v>1060</v>
      </c>
      <c r="F771" s="211">
        <v>1242</v>
      </c>
      <c r="G771" s="211">
        <v>1004</v>
      </c>
      <c r="H771" s="218" t="s">
        <v>1954</v>
      </c>
      <c r="I771" s="211" t="s">
        <v>5799</v>
      </c>
      <c r="J771" s="212" t="s">
        <v>841</v>
      </c>
      <c r="K771" s="211" t="s">
        <v>356</v>
      </c>
      <c r="L771" s="211" t="s">
        <v>1998</v>
      </c>
    </row>
    <row r="772" spans="1:12" s="211" customFormat="1" x14ac:dyDescent="0.25">
      <c r="A772" s="211" t="s">
        <v>161</v>
      </c>
      <c r="B772" s="211">
        <v>160</v>
      </c>
      <c r="C772" s="211" t="s">
        <v>287</v>
      </c>
      <c r="D772" s="211">
        <v>79833</v>
      </c>
      <c r="E772" s="218">
        <v>1040</v>
      </c>
      <c r="F772" s="211">
        <v>1274</v>
      </c>
      <c r="G772" s="211">
        <v>1004</v>
      </c>
      <c r="H772" s="218" t="s">
        <v>1954</v>
      </c>
      <c r="I772" s="211" t="s">
        <v>5057</v>
      </c>
      <c r="J772" s="212" t="s">
        <v>841</v>
      </c>
      <c r="K772" s="211" t="s">
        <v>356</v>
      </c>
      <c r="L772" s="211" t="s">
        <v>5080</v>
      </c>
    </row>
    <row r="773" spans="1:12" s="211" customFormat="1" x14ac:dyDescent="0.25">
      <c r="A773" s="211" t="s">
        <v>161</v>
      </c>
      <c r="B773" s="211">
        <v>160</v>
      </c>
      <c r="C773" s="211" t="s">
        <v>287</v>
      </c>
      <c r="D773" s="211">
        <v>210195843</v>
      </c>
      <c r="E773" s="218">
        <v>1080</v>
      </c>
      <c r="F773" s="211">
        <v>1252</v>
      </c>
      <c r="G773" s="211">
        <v>1004</v>
      </c>
      <c r="H773" s="218" t="s">
        <v>354</v>
      </c>
      <c r="I773" s="211" t="s">
        <v>6041</v>
      </c>
      <c r="J773" s="212" t="s">
        <v>841</v>
      </c>
      <c r="K773" s="211" t="s">
        <v>356</v>
      </c>
      <c r="L773" s="211" t="s">
        <v>1995</v>
      </c>
    </row>
    <row r="774" spans="1:12" s="211" customFormat="1" x14ac:dyDescent="0.25">
      <c r="A774" s="211" t="s">
        <v>161</v>
      </c>
      <c r="B774" s="211">
        <v>161</v>
      </c>
      <c r="C774" s="211" t="s">
        <v>288</v>
      </c>
      <c r="D774" s="211">
        <v>9071584</v>
      </c>
      <c r="E774" s="218">
        <v>1080</v>
      </c>
      <c r="F774" s="211">
        <v>1252</v>
      </c>
      <c r="G774" s="211">
        <v>1004</v>
      </c>
      <c r="H774" s="218" t="s">
        <v>354</v>
      </c>
      <c r="I774" s="211" t="s">
        <v>1549</v>
      </c>
      <c r="J774" s="212" t="s">
        <v>841</v>
      </c>
      <c r="K774" s="211" t="s">
        <v>356</v>
      </c>
      <c r="L774" s="211" t="s">
        <v>1995</v>
      </c>
    </row>
    <row r="775" spans="1:12" s="211" customFormat="1" x14ac:dyDescent="0.25">
      <c r="A775" s="211" t="s">
        <v>161</v>
      </c>
      <c r="B775" s="211">
        <v>161</v>
      </c>
      <c r="C775" s="211" t="s">
        <v>288</v>
      </c>
      <c r="D775" s="211">
        <v>191964699</v>
      </c>
      <c r="E775" s="218">
        <v>1080</v>
      </c>
      <c r="F775" s="211">
        <v>1274</v>
      </c>
      <c r="G775" s="211">
        <v>1004</v>
      </c>
      <c r="H775" s="218" t="s">
        <v>354</v>
      </c>
      <c r="I775" s="211" t="s">
        <v>4292</v>
      </c>
      <c r="J775" s="212" t="s">
        <v>841</v>
      </c>
      <c r="K775" s="211" t="s">
        <v>356</v>
      </c>
      <c r="L775" s="211" t="s">
        <v>1995</v>
      </c>
    </row>
    <row r="776" spans="1:12" s="211" customFormat="1" x14ac:dyDescent="0.25">
      <c r="A776" s="211" t="s">
        <v>161</v>
      </c>
      <c r="B776" s="211">
        <v>161</v>
      </c>
      <c r="C776" s="211" t="s">
        <v>288</v>
      </c>
      <c r="D776" s="211">
        <v>210204235</v>
      </c>
      <c r="E776" s="218">
        <v>1060</v>
      </c>
      <c r="F776" s="211">
        <v>1251</v>
      </c>
      <c r="G776" s="211">
        <v>1004</v>
      </c>
      <c r="H776" s="218" t="s">
        <v>1954</v>
      </c>
      <c r="I776" s="211" t="s">
        <v>2521</v>
      </c>
      <c r="J776" s="212" t="s">
        <v>841</v>
      </c>
      <c r="K776" s="211" t="s">
        <v>356</v>
      </c>
      <c r="L776" s="211" t="s">
        <v>1998</v>
      </c>
    </row>
    <row r="777" spans="1:12" s="211" customFormat="1" x14ac:dyDescent="0.25">
      <c r="A777" s="211" t="s">
        <v>161</v>
      </c>
      <c r="B777" s="211">
        <v>161</v>
      </c>
      <c r="C777" s="211" t="s">
        <v>288</v>
      </c>
      <c r="D777" s="211">
        <v>210221795</v>
      </c>
      <c r="E777" s="218">
        <v>1020</v>
      </c>
      <c r="F777" s="211">
        <v>1122</v>
      </c>
      <c r="G777" s="211">
        <v>1004</v>
      </c>
      <c r="H777" s="218" t="s">
        <v>1954</v>
      </c>
      <c r="I777" s="211" t="s">
        <v>1550</v>
      </c>
      <c r="J777" s="212" t="s">
        <v>841</v>
      </c>
      <c r="K777" s="211" t="s">
        <v>356</v>
      </c>
      <c r="L777" s="211" t="s">
        <v>2011</v>
      </c>
    </row>
    <row r="778" spans="1:12" s="211" customFormat="1" x14ac:dyDescent="0.25">
      <c r="A778" s="211" t="s">
        <v>161</v>
      </c>
      <c r="B778" s="211">
        <v>161</v>
      </c>
      <c r="C778" s="211" t="s">
        <v>288</v>
      </c>
      <c r="D778" s="211">
        <v>210293161</v>
      </c>
      <c r="E778" s="218">
        <v>1080</v>
      </c>
      <c r="F778" s="211">
        <v>1274</v>
      </c>
      <c r="G778" s="211">
        <v>1004</v>
      </c>
      <c r="H778" s="218" t="s">
        <v>354</v>
      </c>
      <c r="I778" s="211" t="s">
        <v>1551</v>
      </c>
      <c r="J778" s="212" t="s">
        <v>841</v>
      </c>
      <c r="K778" s="211" t="s">
        <v>356</v>
      </c>
      <c r="L778" s="211" t="s">
        <v>1995</v>
      </c>
    </row>
    <row r="779" spans="1:12" s="211" customFormat="1" x14ac:dyDescent="0.25">
      <c r="A779" s="211" t="s">
        <v>161</v>
      </c>
      <c r="B779" s="211">
        <v>173</v>
      </c>
      <c r="C779" s="211" t="s">
        <v>290</v>
      </c>
      <c r="D779" s="211">
        <v>192008581</v>
      </c>
      <c r="E779" s="218">
        <v>1080</v>
      </c>
      <c r="F779" s="211">
        <v>1242</v>
      </c>
      <c r="G779" s="211">
        <v>1004</v>
      </c>
      <c r="H779" s="218" t="s">
        <v>354</v>
      </c>
      <c r="I779" s="211" t="s">
        <v>5058</v>
      </c>
      <c r="J779" s="212" t="s">
        <v>841</v>
      </c>
      <c r="K779" s="211" t="s">
        <v>356</v>
      </c>
      <c r="L779" s="211" t="s">
        <v>1995</v>
      </c>
    </row>
    <row r="780" spans="1:12" s="211" customFormat="1" x14ac:dyDescent="0.25">
      <c r="A780" s="211" t="s">
        <v>161</v>
      </c>
      <c r="B780" s="211">
        <v>176</v>
      </c>
      <c r="C780" s="211" t="s">
        <v>291</v>
      </c>
      <c r="D780" s="211">
        <v>191949500</v>
      </c>
      <c r="E780" s="218">
        <v>1020</v>
      </c>
      <c r="F780" s="211">
        <v>1110</v>
      </c>
      <c r="G780" s="211">
        <v>1004</v>
      </c>
      <c r="H780" s="218" t="s">
        <v>1954</v>
      </c>
      <c r="I780" s="211" t="s">
        <v>1552</v>
      </c>
      <c r="J780" s="212" t="s">
        <v>841</v>
      </c>
      <c r="K780" s="211" t="s">
        <v>356</v>
      </c>
      <c r="L780" s="211" t="s">
        <v>2000</v>
      </c>
    </row>
    <row r="781" spans="1:12" s="211" customFormat="1" x14ac:dyDescent="0.25">
      <c r="A781" s="211" t="s">
        <v>161</v>
      </c>
      <c r="B781" s="211">
        <v>176</v>
      </c>
      <c r="C781" s="211" t="s">
        <v>291</v>
      </c>
      <c r="D781" s="211">
        <v>191949501</v>
      </c>
      <c r="E781" s="218">
        <v>1020</v>
      </c>
      <c r="F781" s="211">
        <v>1110</v>
      </c>
      <c r="G781" s="211">
        <v>1004</v>
      </c>
      <c r="H781" s="218" t="s">
        <v>1954</v>
      </c>
      <c r="I781" s="211" t="s">
        <v>1553</v>
      </c>
      <c r="J781" s="212" t="s">
        <v>841</v>
      </c>
      <c r="K781" s="211" t="s">
        <v>356</v>
      </c>
      <c r="L781" s="211" t="s">
        <v>2000</v>
      </c>
    </row>
    <row r="782" spans="1:12" s="211" customFormat="1" x14ac:dyDescent="0.25">
      <c r="A782" s="211" t="s">
        <v>161</v>
      </c>
      <c r="B782" s="211">
        <v>176</v>
      </c>
      <c r="C782" s="211" t="s">
        <v>291</v>
      </c>
      <c r="D782" s="211">
        <v>192047786</v>
      </c>
      <c r="E782" s="218">
        <v>1060</v>
      </c>
      <c r="F782" s="211">
        <v>1242</v>
      </c>
      <c r="G782" s="211">
        <v>1004</v>
      </c>
      <c r="H782" s="218" t="s">
        <v>1954</v>
      </c>
      <c r="I782" s="211" t="s">
        <v>6274</v>
      </c>
      <c r="J782" s="212" t="s">
        <v>841</v>
      </c>
      <c r="K782" s="211" t="s">
        <v>356</v>
      </c>
      <c r="L782" s="211" t="s">
        <v>1998</v>
      </c>
    </row>
    <row r="783" spans="1:12" s="211" customFormat="1" x14ac:dyDescent="0.25">
      <c r="A783" s="211" t="s">
        <v>161</v>
      </c>
      <c r="B783" s="211">
        <v>177</v>
      </c>
      <c r="C783" s="211" t="s">
        <v>292</v>
      </c>
      <c r="D783" s="211">
        <v>210261578</v>
      </c>
      <c r="E783" s="218">
        <v>1040</v>
      </c>
      <c r="F783" s="211">
        <v>1274</v>
      </c>
      <c r="G783" s="211">
        <v>1003</v>
      </c>
      <c r="H783" s="218" t="s">
        <v>1954</v>
      </c>
      <c r="I783" s="211" t="s">
        <v>1554</v>
      </c>
      <c r="J783" s="212" t="s">
        <v>841</v>
      </c>
      <c r="K783" s="211" t="s">
        <v>356</v>
      </c>
      <c r="L783" s="211" t="s">
        <v>2060</v>
      </c>
    </row>
    <row r="784" spans="1:12" s="211" customFormat="1" x14ac:dyDescent="0.25">
      <c r="A784" s="211" t="s">
        <v>161</v>
      </c>
      <c r="B784" s="211">
        <v>177</v>
      </c>
      <c r="C784" s="211" t="s">
        <v>292</v>
      </c>
      <c r="D784" s="211">
        <v>210261579</v>
      </c>
      <c r="E784" s="218">
        <v>1020</v>
      </c>
      <c r="F784" s="211">
        <v>1122</v>
      </c>
      <c r="G784" s="211">
        <v>1003</v>
      </c>
      <c r="H784" s="218" t="s">
        <v>1954</v>
      </c>
      <c r="I784" s="211" t="s">
        <v>1554</v>
      </c>
      <c r="J784" s="212" t="s">
        <v>841</v>
      </c>
      <c r="K784" s="211" t="s">
        <v>356</v>
      </c>
      <c r="L784" s="211" t="s">
        <v>2012</v>
      </c>
    </row>
    <row r="785" spans="1:12" s="211" customFormat="1" x14ac:dyDescent="0.25">
      <c r="A785" s="211" t="s">
        <v>161</v>
      </c>
      <c r="B785" s="211">
        <v>178</v>
      </c>
      <c r="C785" s="211" t="s">
        <v>293</v>
      </c>
      <c r="D785" s="211">
        <v>191977055</v>
      </c>
      <c r="E785" s="218">
        <v>1060</v>
      </c>
      <c r="F785" s="211">
        <v>1242</v>
      </c>
      <c r="G785" s="211">
        <v>1003</v>
      </c>
      <c r="H785" s="218" t="s">
        <v>1954</v>
      </c>
      <c r="I785" s="211" t="s">
        <v>4662</v>
      </c>
      <c r="J785" s="212" t="s">
        <v>841</v>
      </c>
      <c r="K785" s="211" t="s">
        <v>356</v>
      </c>
      <c r="L785" s="211" t="s">
        <v>1998</v>
      </c>
    </row>
    <row r="786" spans="1:12" s="211" customFormat="1" x14ac:dyDescent="0.25">
      <c r="A786" s="211" t="s">
        <v>161</v>
      </c>
      <c r="B786" s="211">
        <v>178</v>
      </c>
      <c r="C786" s="211" t="s">
        <v>293</v>
      </c>
      <c r="D786" s="211">
        <v>192049428</v>
      </c>
      <c r="E786" s="218">
        <v>1080</v>
      </c>
      <c r="F786" s="211">
        <v>1274</v>
      </c>
      <c r="G786" s="211">
        <v>1004</v>
      </c>
      <c r="H786" s="218" t="s">
        <v>354</v>
      </c>
      <c r="I786" s="211" t="s">
        <v>6782</v>
      </c>
      <c r="J786" s="212" t="s">
        <v>841</v>
      </c>
      <c r="K786" s="211" t="s">
        <v>356</v>
      </c>
      <c r="L786" s="211" t="s">
        <v>1995</v>
      </c>
    </row>
    <row r="787" spans="1:12" s="211" customFormat="1" x14ac:dyDescent="0.25">
      <c r="A787" s="211" t="s">
        <v>161</v>
      </c>
      <c r="B787" s="211">
        <v>178</v>
      </c>
      <c r="C787" s="211" t="s">
        <v>293</v>
      </c>
      <c r="D787" s="211">
        <v>210125591</v>
      </c>
      <c r="E787" s="218">
        <v>1010</v>
      </c>
      <c r="G787" s="211">
        <v>1004</v>
      </c>
      <c r="H787" s="218" t="s">
        <v>354</v>
      </c>
      <c r="I787" s="211" t="s">
        <v>1555</v>
      </c>
      <c r="J787" s="212" t="s">
        <v>841</v>
      </c>
      <c r="K787" s="211" t="s">
        <v>1263</v>
      </c>
      <c r="L787" s="211" t="s">
        <v>1964</v>
      </c>
    </row>
    <row r="788" spans="1:12" s="211" customFormat="1" x14ac:dyDescent="0.25">
      <c r="A788" s="211" t="s">
        <v>161</v>
      </c>
      <c r="B788" s="211">
        <v>180</v>
      </c>
      <c r="C788" s="211" t="s">
        <v>294</v>
      </c>
      <c r="D788" s="211">
        <v>191992606</v>
      </c>
      <c r="E788" s="218">
        <v>1020</v>
      </c>
      <c r="F788" s="211">
        <v>1110</v>
      </c>
      <c r="G788" s="211">
        <v>1004</v>
      </c>
      <c r="H788" s="218" t="s">
        <v>1954</v>
      </c>
      <c r="I788" s="211" t="s">
        <v>4045</v>
      </c>
      <c r="J788" s="212" t="s">
        <v>841</v>
      </c>
      <c r="K788" s="211" t="s">
        <v>356</v>
      </c>
      <c r="L788" s="211" t="s">
        <v>5533</v>
      </c>
    </row>
    <row r="789" spans="1:12" s="211" customFormat="1" x14ac:dyDescent="0.25">
      <c r="A789" s="211" t="s">
        <v>161</v>
      </c>
      <c r="B789" s="211">
        <v>180</v>
      </c>
      <c r="C789" s="211" t="s">
        <v>294</v>
      </c>
      <c r="D789" s="211">
        <v>191993160</v>
      </c>
      <c r="E789" s="218">
        <v>1020</v>
      </c>
      <c r="F789" s="211">
        <v>1110</v>
      </c>
      <c r="G789" s="211">
        <v>1004</v>
      </c>
      <c r="H789" s="218" t="s">
        <v>1954</v>
      </c>
      <c r="I789" s="211" t="s">
        <v>4045</v>
      </c>
      <c r="J789" s="212" t="s">
        <v>841</v>
      </c>
      <c r="K789" s="211" t="s">
        <v>356</v>
      </c>
      <c r="L789" s="211" t="s">
        <v>5534</v>
      </c>
    </row>
    <row r="790" spans="1:12" s="211" customFormat="1" x14ac:dyDescent="0.25">
      <c r="A790" s="211" t="s">
        <v>161</v>
      </c>
      <c r="B790" s="211">
        <v>180</v>
      </c>
      <c r="C790" s="211" t="s">
        <v>294</v>
      </c>
      <c r="D790" s="211">
        <v>191997814</v>
      </c>
      <c r="E790" s="218">
        <v>1080</v>
      </c>
      <c r="F790" s="211">
        <v>1242</v>
      </c>
      <c r="G790" s="211">
        <v>1004</v>
      </c>
      <c r="H790" s="218" t="s">
        <v>354</v>
      </c>
      <c r="I790" s="211" t="s">
        <v>5715</v>
      </c>
      <c r="J790" s="212" t="s">
        <v>841</v>
      </c>
      <c r="K790" s="211" t="s">
        <v>356</v>
      </c>
      <c r="L790" s="211" t="s">
        <v>1995</v>
      </c>
    </row>
    <row r="791" spans="1:12" s="211" customFormat="1" x14ac:dyDescent="0.25">
      <c r="A791" s="211" t="s">
        <v>161</v>
      </c>
      <c r="B791" s="211">
        <v>180</v>
      </c>
      <c r="C791" s="211" t="s">
        <v>294</v>
      </c>
      <c r="D791" s="211">
        <v>192042241</v>
      </c>
      <c r="E791" s="218">
        <v>1060</v>
      </c>
      <c r="F791" s="211">
        <v>1274</v>
      </c>
      <c r="G791" s="211">
        <v>1004</v>
      </c>
      <c r="H791" s="218" t="s">
        <v>1954</v>
      </c>
      <c r="I791" s="211" t="s">
        <v>5861</v>
      </c>
      <c r="J791" s="212" t="s">
        <v>841</v>
      </c>
      <c r="K791" s="211" t="s">
        <v>356</v>
      </c>
      <c r="L791" s="211" t="s">
        <v>6733</v>
      </c>
    </row>
    <row r="792" spans="1:12" s="211" customFormat="1" x14ac:dyDescent="0.25">
      <c r="A792" s="211" t="s">
        <v>161</v>
      </c>
      <c r="B792" s="211">
        <v>182</v>
      </c>
      <c r="C792" s="211" t="s">
        <v>296</v>
      </c>
      <c r="D792" s="211">
        <v>192049705</v>
      </c>
      <c r="E792" s="218">
        <v>1060</v>
      </c>
      <c r="F792" s="211">
        <v>1242</v>
      </c>
      <c r="G792" s="211">
        <v>1003</v>
      </c>
      <c r="H792" s="218" t="s">
        <v>1954</v>
      </c>
      <c r="I792" s="211" t="s">
        <v>6474</v>
      </c>
      <c r="J792" s="212" t="s">
        <v>841</v>
      </c>
      <c r="K792" s="211" t="s">
        <v>356</v>
      </c>
      <c r="L792" s="211" t="s">
        <v>1998</v>
      </c>
    </row>
    <row r="793" spans="1:12" s="211" customFormat="1" x14ac:dyDescent="0.25">
      <c r="A793" s="211" t="s">
        <v>161</v>
      </c>
      <c r="B793" s="211">
        <v>191</v>
      </c>
      <c r="C793" s="211" t="s">
        <v>297</v>
      </c>
      <c r="D793" s="211">
        <v>9083540</v>
      </c>
      <c r="E793" s="218">
        <v>1060</v>
      </c>
      <c r="F793" s="211">
        <v>1252</v>
      </c>
      <c r="G793" s="211">
        <v>1004</v>
      </c>
      <c r="H793" s="218" t="s">
        <v>1954</v>
      </c>
      <c r="I793" s="211" t="s">
        <v>1556</v>
      </c>
      <c r="J793" s="212" t="s">
        <v>841</v>
      </c>
      <c r="K793" s="211" t="s">
        <v>356</v>
      </c>
      <c r="L793" s="211" t="s">
        <v>1998</v>
      </c>
    </row>
    <row r="794" spans="1:12" s="211" customFormat="1" x14ac:dyDescent="0.25">
      <c r="A794" s="211" t="s">
        <v>161</v>
      </c>
      <c r="B794" s="211">
        <v>191</v>
      </c>
      <c r="C794" s="211" t="s">
        <v>297</v>
      </c>
      <c r="D794" s="211">
        <v>191967686</v>
      </c>
      <c r="E794" s="218">
        <v>1020</v>
      </c>
      <c r="F794" s="211">
        <v>1122</v>
      </c>
      <c r="G794" s="211">
        <v>1003</v>
      </c>
      <c r="H794" s="218" t="s">
        <v>1954</v>
      </c>
      <c r="I794" s="211" t="s">
        <v>4202</v>
      </c>
      <c r="J794" s="212" t="s">
        <v>841</v>
      </c>
      <c r="K794" s="211" t="s">
        <v>356</v>
      </c>
      <c r="L794" s="211" t="s">
        <v>2000</v>
      </c>
    </row>
    <row r="795" spans="1:12" s="211" customFormat="1" x14ac:dyDescent="0.25">
      <c r="A795" s="211" t="s">
        <v>161</v>
      </c>
      <c r="B795" s="211">
        <v>191</v>
      </c>
      <c r="C795" s="211" t="s">
        <v>297</v>
      </c>
      <c r="D795" s="211">
        <v>192012006</v>
      </c>
      <c r="E795" s="218">
        <v>1060</v>
      </c>
      <c r="F795" s="211">
        <v>1274</v>
      </c>
      <c r="G795" s="211">
        <v>1004</v>
      </c>
      <c r="H795" s="218" t="s">
        <v>1954</v>
      </c>
      <c r="I795" s="211" t="s">
        <v>4599</v>
      </c>
      <c r="J795" s="212" t="s">
        <v>841</v>
      </c>
      <c r="K795" s="211" t="s">
        <v>356</v>
      </c>
      <c r="L795" s="211" t="s">
        <v>1998</v>
      </c>
    </row>
    <row r="796" spans="1:12" s="211" customFormat="1" x14ac:dyDescent="0.25">
      <c r="A796" s="211" t="s">
        <v>161</v>
      </c>
      <c r="B796" s="211">
        <v>191</v>
      </c>
      <c r="C796" s="211" t="s">
        <v>297</v>
      </c>
      <c r="D796" s="211">
        <v>192012011</v>
      </c>
      <c r="E796" s="218">
        <v>1060</v>
      </c>
      <c r="F796" s="211">
        <v>1274</v>
      </c>
      <c r="G796" s="211">
        <v>1004</v>
      </c>
      <c r="H796" s="218" t="s">
        <v>1954</v>
      </c>
      <c r="I796" s="211" t="s">
        <v>4360</v>
      </c>
      <c r="J796" s="212" t="s">
        <v>841</v>
      </c>
      <c r="K796" s="211" t="s">
        <v>356</v>
      </c>
      <c r="L796" s="211" t="s">
        <v>1998</v>
      </c>
    </row>
    <row r="797" spans="1:12" s="211" customFormat="1" x14ac:dyDescent="0.25">
      <c r="A797" s="211" t="s">
        <v>161</v>
      </c>
      <c r="B797" s="211">
        <v>191</v>
      </c>
      <c r="C797" s="211" t="s">
        <v>297</v>
      </c>
      <c r="D797" s="211">
        <v>210128723</v>
      </c>
      <c r="E797" s="218">
        <v>1060</v>
      </c>
      <c r="F797" s="211">
        <v>1251</v>
      </c>
      <c r="G797" s="211">
        <v>1004</v>
      </c>
      <c r="H797" s="218" t="s">
        <v>1954</v>
      </c>
      <c r="I797" s="211" t="s">
        <v>1557</v>
      </c>
      <c r="J797" s="212" t="s">
        <v>841</v>
      </c>
      <c r="K797" s="211" t="s">
        <v>356</v>
      </c>
      <c r="L797" s="211" t="s">
        <v>1998</v>
      </c>
    </row>
    <row r="798" spans="1:12" s="211" customFormat="1" x14ac:dyDescent="0.25">
      <c r="A798" s="211" t="s">
        <v>161</v>
      </c>
      <c r="B798" s="211">
        <v>191</v>
      </c>
      <c r="C798" s="211" t="s">
        <v>297</v>
      </c>
      <c r="D798" s="211">
        <v>210128981</v>
      </c>
      <c r="E798" s="218">
        <v>1080</v>
      </c>
      <c r="F798" s="211">
        <v>1274</v>
      </c>
      <c r="G798" s="211">
        <v>1004</v>
      </c>
      <c r="H798" s="218" t="s">
        <v>354</v>
      </c>
      <c r="I798" s="211" t="s">
        <v>1558</v>
      </c>
      <c r="J798" s="212" t="s">
        <v>841</v>
      </c>
      <c r="K798" s="211" t="s">
        <v>356</v>
      </c>
      <c r="L798" s="211" t="s">
        <v>1995</v>
      </c>
    </row>
    <row r="799" spans="1:12" s="211" customFormat="1" x14ac:dyDescent="0.25">
      <c r="A799" s="211" t="s">
        <v>161</v>
      </c>
      <c r="B799" s="211">
        <v>191</v>
      </c>
      <c r="C799" s="211" t="s">
        <v>297</v>
      </c>
      <c r="D799" s="211">
        <v>210186915</v>
      </c>
      <c r="E799" s="218">
        <v>1060</v>
      </c>
      <c r="F799" s="211">
        <v>1242</v>
      </c>
      <c r="G799" s="211">
        <v>1004</v>
      </c>
      <c r="H799" s="218" t="s">
        <v>1954</v>
      </c>
      <c r="I799" s="211" t="s">
        <v>1559</v>
      </c>
      <c r="J799" s="212" t="s">
        <v>841</v>
      </c>
      <c r="K799" s="211" t="s">
        <v>356</v>
      </c>
      <c r="L799" s="211" t="s">
        <v>1998</v>
      </c>
    </row>
    <row r="800" spans="1:12" s="211" customFormat="1" x14ac:dyDescent="0.25">
      <c r="A800" s="211" t="s">
        <v>161</v>
      </c>
      <c r="B800" s="211">
        <v>191</v>
      </c>
      <c r="C800" s="211" t="s">
        <v>297</v>
      </c>
      <c r="D800" s="211">
        <v>210189560</v>
      </c>
      <c r="E800" s="218">
        <v>1080</v>
      </c>
      <c r="F800" s="211">
        <v>1252</v>
      </c>
      <c r="G800" s="211">
        <v>1004</v>
      </c>
      <c r="H800" s="218" t="s">
        <v>354</v>
      </c>
      <c r="I800" s="211" t="s">
        <v>1560</v>
      </c>
      <c r="J800" s="212" t="s">
        <v>841</v>
      </c>
      <c r="K800" s="211" t="s">
        <v>356</v>
      </c>
      <c r="L800" s="211" t="s">
        <v>1995</v>
      </c>
    </row>
    <row r="801" spans="1:12" s="211" customFormat="1" x14ac:dyDescent="0.25">
      <c r="A801" s="211" t="s">
        <v>161</v>
      </c>
      <c r="B801" s="211">
        <v>191</v>
      </c>
      <c r="C801" s="211" t="s">
        <v>297</v>
      </c>
      <c r="D801" s="211">
        <v>210190214</v>
      </c>
      <c r="E801" s="218">
        <v>1060</v>
      </c>
      <c r="F801" s="211">
        <v>1242</v>
      </c>
      <c r="G801" s="211">
        <v>1004</v>
      </c>
      <c r="H801" s="218" t="s">
        <v>1954</v>
      </c>
      <c r="I801" s="211" t="s">
        <v>1561</v>
      </c>
      <c r="J801" s="212" t="s">
        <v>841</v>
      </c>
      <c r="K801" s="211" t="s">
        <v>356</v>
      </c>
      <c r="L801" s="211" t="s">
        <v>1998</v>
      </c>
    </row>
    <row r="802" spans="1:12" s="211" customFormat="1" x14ac:dyDescent="0.25">
      <c r="A802" s="211" t="s">
        <v>161</v>
      </c>
      <c r="B802" s="211">
        <v>191</v>
      </c>
      <c r="C802" s="211" t="s">
        <v>297</v>
      </c>
      <c r="D802" s="211">
        <v>210191515</v>
      </c>
      <c r="E802" s="218">
        <v>1060</v>
      </c>
      <c r="F802" s="211">
        <v>1251</v>
      </c>
      <c r="G802" s="211">
        <v>1004</v>
      </c>
      <c r="H802" s="218" t="s">
        <v>1954</v>
      </c>
      <c r="I802" s="211" t="s">
        <v>1562</v>
      </c>
      <c r="J802" s="212" t="s">
        <v>841</v>
      </c>
      <c r="K802" s="211" t="s">
        <v>356</v>
      </c>
      <c r="L802" s="211" t="s">
        <v>1998</v>
      </c>
    </row>
    <row r="803" spans="1:12" s="211" customFormat="1" x14ac:dyDescent="0.25">
      <c r="A803" s="211" t="s">
        <v>161</v>
      </c>
      <c r="B803" s="211">
        <v>191</v>
      </c>
      <c r="C803" s="211" t="s">
        <v>297</v>
      </c>
      <c r="D803" s="211">
        <v>210198285</v>
      </c>
      <c r="E803" s="218">
        <v>1080</v>
      </c>
      <c r="F803" s="211">
        <v>1242</v>
      </c>
      <c r="G803" s="211">
        <v>1004</v>
      </c>
      <c r="H803" s="218" t="s">
        <v>354</v>
      </c>
      <c r="I803" s="211" t="s">
        <v>1563</v>
      </c>
      <c r="J803" s="212" t="s">
        <v>841</v>
      </c>
      <c r="K803" s="211" t="s">
        <v>356</v>
      </c>
      <c r="L803" s="211" t="s">
        <v>1995</v>
      </c>
    </row>
    <row r="804" spans="1:12" s="211" customFormat="1" x14ac:dyDescent="0.25">
      <c r="A804" s="211" t="s">
        <v>161</v>
      </c>
      <c r="B804" s="211">
        <v>191</v>
      </c>
      <c r="C804" s="211" t="s">
        <v>297</v>
      </c>
      <c r="D804" s="211">
        <v>210198286</v>
      </c>
      <c r="E804" s="218">
        <v>1080</v>
      </c>
      <c r="F804" s="211">
        <v>1242</v>
      </c>
      <c r="G804" s="211">
        <v>1004</v>
      </c>
      <c r="H804" s="218" t="s">
        <v>354</v>
      </c>
      <c r="I804" s="211" t="s">
        <v>1564</v>
      </c>
      <c r="J804" s="212" t="s">
        <v>841</v>
      </c>
      <c r="K804" s="211" t="s">
        <v>356</v>
      </c>
      <c r="L804" s="211" t="s">
        <v>1995</v>
      </c>
    </row>
    <row r="805" spans="1:12" s="211" customFormat="1" x14ac:dyDescent="0.25">
      <c r="A805" s="211" t="s">
        <v>161</v>
      </c>
      <c r="B805" s="211">
        <v>191</v>
      </c>
      <c r="C805" s="211" t="s">
        <v>297</v>
      </c>
      <c r="D805" s="211">
        <v>210199496</v>
      </c>
      <c r="E805" s="218">
        <v>1060</v>
      </c>
      <c r="F805" s="211">
        <v>1274</v>
      </c>
      <c r="G805" s="211">
        <v>1004</v>
      </c>
      <c r="H805" s="218" t="s">
        <v>1954</v>
      </c>
      <c r="I805" s="211" t="s">
        <v>1565</v>
      </c>
      <c r="J805" s="212" t="s">
        <v>841</v>
      </c>
      <c r="K805" s="211" t="s">
        <v>356</v>
      </c>
      <c r="L805" s="211" t="s">
        <v>1998</v>
      </c>
    </row>
    <row r="806" spans="1:12" s="211" customFormat="1" x14ac:dyDescent="0.25">
      <c r="A806" s="211" t="s">
        <v>161</v>
      </c>
      <c r="B806" s="211">
        <v>191</v>
      </c>
      <c r="C806" s="211" t="s">
        <v>297</v>
      </c>
      <c r="D806" s="211">
        <v>210202549</v>
      </c>
      <c r="E806" s="218">
        <v>1080</v>
      </c>
      <c r="F806" s="211">
        <v>1274</v>
      </c>
      <c r="G806" s="211">
        <v>1004</v>
      </c>
      <c r="H806" s="218" t="s">
        <v>354</v>
      </c>
      <c r="I806" s="211" t="s">
        <v>1566</v>
      </c>
      <c r="J806" s="212" t="s">
        <v>841</v>
      </c>
      <c r="K806" s="211" t="s">
        <v>356</v>
      </c>
      <c r="L806" s="211" t="s">
        <v>2013</v>
      </c>
    </row>
    <row r="807" spans="1:12" s="211" customFormat="1" x14ac:dyDescent="0.25">
      <c r="A807" s="211" t="s">
        <v>161</v>
      </c>
      <c r="B807" s="211">
        <v>191</v>
      </c>
      <c r="C807" s="211" t="s">
        <v>297</v>
      </c>
      <c r="D807" s="211">
        <v>210202697</v>
      </c>
      <c r="E807" s="218">
        <v>1080</v>
      </c>
      <c r="F807" s="211">
        <v>1271</v>
      </c>
      <c r="G807" s="211">
        <v>1004</v>
      </c>
      <c r="H807" s="218" t="s">
        <v>354</v>
      </c>
      <c r="I807" s="211" t="s">
        <v>1567</v>
      </c>
      <c r="J807" s="212" t="s">
        <v>841</v>
      </c>
      <c r="K807" s="211" t="s">
        <v>356</v>
      </c>
      <c r="L807" s="211" t="s">
        <v>1995</v>
      </c>
    </row>
    <row r="808" spans="1:12" s="211" customFormat="1" x14ac:dyDescent="0.25">
      <c r="A808" s="211" t="s">
        <v>161</v>
      </c>
      <c r="B808" s="211">
        <v>191</v>
      </c>
      <c r="C808" s="211" t="s">
        <v>297</v>
      </c>
      <c r="D808" s="211">
        <v>210202729</v>
      </c>
      <c r="E808" s="218">
        <v>1080</v>
      </c>
      <c r="F808" s="211">
        <v>1274</v>
      </c>
      <c r="G808" s="211">
        <v>1004</v>
      </c>
      <c r="H808" s="218" t="s">
        <v>354</v>
      </c>
      <c r="I808" s="211" t="s">
        <v>1568</v>
      </c>
      <c r="J808" s="212" t="s">
        <v>841</v>
      </c>
      <c r="K808" s="211" t="s">
        <v>356</v>
      </c>
      <c r="L808" s="211" t="s">
        <v>1995</v>
      </c>
    </row>
    <row r="809" spans="1:12" s="211" customFormat="1" x14ac:dyDescent="0.25">
      <c r="A809" s="211" t="s">
        <v>161</v>
      </c>
      <c r="B809" s="211">
        <v>191</v>
      </c>
      <c r="C809" s="211" t="s">
        <v>297</v>
      </c>
      <c r="D809" s="211">
        <v>210212492</v>
      </c>
      <c r="E809" s="218">
        <v>1080</v>
      </c>
      <c r="F809" s="211">
        <v>1274</v>
      </c>
      <c r="G809" s="211">
        <v>1004</v>
      </c>
      <c r="H809" s="218" t="s">
        <v>354</v>
      </c>
      <c r="I809" s="211" t="s">
        <v>1569</v>
      </c>
      <c r="J809" s="212" t="s">
        <v>841</v>
      </c>
      <c r="K809" s="211" t="s">
        <v>356</v>
      </c>
      <c r="L809" s="211" t="s">
        <v>1995</v>
      </c>
    </row>
    <row r="810" spans="1:12" s="211" customFormat="1" x14ac:dyDescent="0.25">
      <c r="A810" s="211" t="s">
        <v>161</v>
      </c>
      <c r="B810" s="211">
        <v>191</v>
      </c>
      <c r="C810" s="211" t="s">
        <v>297</v>
      </c>
      <c r="D810" s="211">
        <v>210215732</v>
      </c>
      <c r="E810" s="218">
        <v>1060</v>
      </c>
      <c r="F810" s="211">
        <v>1242</v>
      </c>
      <c r="G810" s="211">
        <v>1004</v>
      </c>
      <c r="H810" s="218" t="s">
        <v>1954</v>
      </c>
      <c r="I810" s="211" t="s">
        <v>4663</v>
      </c>
      <c r="J810" s="212" t="s">
        <v>841</v>
      </c>
      <c r="K810" s="211" t="s">
        <v>356</v>
      </c>
      <c r="L810" s="211" t="s">
        <v>1998</v>
      </c>
    </row>
    <row r="811" spans="1:12" s="211" customFormat="1" x14ac:dyDescent="0.25">
      <c r="A811" s="211" t="s">
        <v>161</v>
      </c>
      <c r="B811" s="211">
        <v>191</v>
      </c>
      <c r="C811" s="211" t="s">
        <v>297</v>
      </c>
      <c r="D811" s="211">
        <v>210218391</v>
      </c>
      <c r="E811" s="218">
        <v>1060</v>
      </c>
      <c r="F811" s="211">
        <v>1242</v>
      </c>
      <c r="G811" s="211">
        <v>1004</v>
      </c>
      <c r="H811" s="218" t="s">
        <v>1954</v>
      </c>
      <c r="I811" s="211" t="s">
        <v>1570</v>
      </c>
      <c r="J811" s="212" t="s">
        <v>841</v>
      </c>
      <c r="K811" s="211" t="s">
        <v>356</v>
      </c>
      <c r="L811" s="211" t="s">
        <v>1998</v>
      </c>
    </row>
    <row r="812" spans="1:12" s="211" customFormat="1" x14ac:dyDescent="0.25">
      <c r="A812" s="211" t="s">
        <v>161</v>
      </c>
      <c r="B812" s="211">
        <v>191</v>
      </c>
      <c r="C812" s="211" t="s">
        <v>297</v>
      </c>
      <c r="D812" s="211">
        <v>210220848</v>
      </c>
      <c r="E812" s="218">
        <v>1060</v>
      </c>
      <c r="F812" s="211">
        <v>1252</v>
      </c>
      <c r="G812" s="211">
        <v>1004</v>
      </c>
      <c r="H812" s="218" t="s">
        <v>1954</v>
      </c>
      <c r="I812" s="211" t="s">
        <v>1571</v>
      </c>
      <c r="J812" s="212" t="s">
        <v>841</v>
      </c>
      <c r="K812" s="211" t="s">
        <v>356</v>
      </c>
      <c r="L812" s="211" t="s">
        <v>1998</v>
      </c>
    </row>
    <row r="813" spans="1:12" s="211" customFormat="1" x14ac:dyDescent="0.25">
      <c r="A813" s="211" t="s">
        <v>161</v>
      </c>
      <c r="B813" s="211">
        <v>191</v>
      </c>
      <c r="C813" s="211" t="s">
        <v>297</v>
      </c>
      <c r="D813" s="211">
        <v>210221097</v>
      </c>
      <c r="E813" s="218">
        <v>1060</v>
      </c>
      <c r="F813" s="211">
        <v>1252</v>
      </c>
      <c r="G813" s="211">
        <v>1004</v>
      </c>
      <c r="H813" s="218" t="s">
        <v>1954</v>
      </c>
      <c r="I813" s="211" t="s">
        <v>1572</v>
      </c>
      <c r="J813" s="212" t="s">
        <v>841</v>
      </c>
      <c r="K813" s="211" t="s">
        <v>356</v>
      </c>
      <c r="L813" s="211" t="s">
        <v>1998</v>
      </c>
    </row>
    <row r="814" spans="1:12" s="211" customFormat="1" x14ac:dyDescent="0.25">
      <c r="A814" s="211" t="s">
        <v>161</v>
      </c>
      <c r="B814" s="211">
        <v>191</v>
      </c>
      <c r="C814" s="211" t="s">
        <v>297</v>
      </c>
      <c r="D814" s="211">
        <v>210222094</v>
      </c>
      <c r="E814" s="218">
        <v>1080</v>
      </c>
      <c r="F814" s="211">
        <v>1252</v>
      </c>
      <c r="G814" s="211">
        <v>1004</v>
      </c>
      <c r="H814" s="218" t="s">
        <v>354</v>
      </c>
      <c r="I814" s="211" t="s">
        <v>1573</v>
      </c>
      <c r="J814" s="212" t="s">
        <v>841</v>
      </c>
      <c r="K814" s="211" t="s">
        <v>356</v>
      </c>
      <c r="L814" s="211" t="s">
        <v>1995</v>
      </c>
    </row>
    <row r="815" spans="1:12" s="211" customFormat="1" x14ac:dyDescent="0.25">
      <c r="A815" s="211" t="s">
        <v>161</v>
      </c>
      <c r="B815" s="211">
        <v>191</v>
      </c>
      <c r="C815" s="211" t="s">
        <v>297</v>
      </c>
      <c r="D815" s="211">
        <v>210229837</v>
      </c>
      <c r="E815" s="218">
        <v>1080</v>
      </c>
      <c r="F815" s="211">
        <v>1274</v>
      </c>
      <c r="G815" s="211">
        <v>1004</v>
      </c>
      <c r="H815" s="218" t="s">
        <v>354</v>
      </c>
      <c r="I815" s="211" t="s">
        <v>1574</v>
      </c>
      <c r="J815" s="212" t="s">
        <v>841</v>
      </c>
      <c r="K815" s="211" t="s">
        <v>356</v>
      </c>
      <c r="L815" s="211" t="s">
        <v>1995</v>
      </c>
    </row>
    <row r="816" spans="1:12" s="211" customFormat="1" x14ac:dyDescent="0.25">
      <c r="A816" s="211" t="s">
        <v>161</v>
      </c>
      <c r="B816" s="211">
        <v>191</v>
      </c>
      <c r="C816" s="211" t="s">
        <v>297</v>
      </c>
      <c r="D816" s="211">
        <v>210242200</v>
      </c>
      <c r="E816" s="218">
        <v>1060</v>
      </c>
      <c r="F816" s="211">
        <v>1242</v>
      </c>
      <c r="G816" s="211">
        <v>1004</v>
      </c>
      <c r="H816" s="218" t="s">
        <v>1954</v>
      </c>
      <c r="I816" s="211" t="s">
        <v>1575</v>
      </c>
      <c r="J816" s="212" t="s">
        <v>841</v>
      </c>
      <c r="K816" s="211" t="s">
        <v>356</v>
      </c>
      <c r="L816" s="211" t="s">
        <v>1998</v>
      </c>
    </row>
    <row r="817" spans="1:12" s="211" customFormat="1" x14ac:dyDescent="0.25">
      <c r="A817" s="211" t="s">
        <v>161</v>
      </c>
      <c r="B817" s="211">
        <v>191</v>
      </c>
      <c r="C817" s="211" t="s">
        <v>297</v>
      </c>
      <c r="D817" s="211">
        <v>210247912</v>
      </c>
      <c r="E817" s="218">
        <v>1060</v>
      </c>
      <c r="F817" s="211">
        <v>1242</v>
      </c>
      <c r="G817" s="211">
        <v>1004</v>
      </c>
      <c r="H817" s="218" t="s">
        <v>1954</v>
      </c>
      <c r="I817" s="211" t="s">
        <v>1576</v>
      </c>
      <c r="J817" s="212" t="s">
        <v>841</v>
      </c>
      <c r="K817" s="211" t="s">
        <v>356</v>
      </c>
      <c r="L817" s="211" t="s">
        <v>1998</v>
      </c>
    </row>
    <row r="818" spans="1:12" s="211" customFormat="1" x14ac:dyDescent="0.25">
      <c r="A818" s="211" t="s">
        <v>161</v>
      </c>
      <c r="B818" s="211">
        <v>191</v>
      </c>
      <c r="C818" s="211" t="s">
        <v>297</v>
      </c>
      <c r="D818" s="211">
        <v>210260718</v>
      </c>
      <c r="E818" s="218">
        <v>1080</v>
      </c>
      <c r="F818" s="211">
        <v>1242</v>
      </c>
      <c r="G818" s="211">
        <v>1004</v>
      </c>
      <c r="H818" s="218" t="s">
        <v>354</v>
      </c>
      <c r="I818" s="211" t="s">
        <v>2058</v>
      </c>
      <c r="J818" s="212" t="s">
        <v>841</v>
      </c>
      <c r="K818" s="211" t="s">
        <v>356</v>
      </c>
      <c r="L818" s="211" t="s">
        <v>1995</v>
      </c>
    </row>
    <row r="819" spans="1:12" s="211" customFormat="1" x14ac:dyDescent="0.25">
      <c r="A819" s="211" t="s">
        <v>161</v>
      </c>
      <c r="B819" s="211">
        <v>191</v>
      </c>
      <c r="C819" s="211" t="s">
        <v>297</v>
      </c>
      <c r="D819" s="211">
        <v>210262894</v>
      </c>
      <c r="E819" s="218">
        <v>1080</v>
      </c>
      <c r="F819" s="211">
        <v>1242</v>
      </c>
      <c r="G819" s="211">
        <v>1004</v>
      </c>
      <c r="H819" s="218" t="s">
        <v>354</v>
      </c>
      <c r="I819" s="211" t="s">
        <v>1577</v>
      </c>
      <c r="J819" s="212" t="s">
        <v>841</v>
      </c>
      <c r="K819" s="211" t="s">
        <v>356</v>
      </c>
      <c r="L819" s="211" t="s">
        <v>1995</v>
      </c>
    </row>
    <row r="820" spans="1:12" s="211" customFormat="1" x14ac:dyDescent="0.25">
      <c r="A820" s="211" t="s">
        <v>161</v>
      </c>
      <c r="B820" s="211">
        <v>191</v>
      </c>
      <c r="C820" s="211" t="s">
        <v>297</v>
      </c>
      <c r="D820" s="211">
        <v>210262895</v>
      </c>
      <c r="E820" s="218">
        <v>1080</v>
      </c>
      <c r="F820" s="211">
        <v>1242</v>
      </c>
      <c r="G820" s="211">
        <v>1004</v>
      </c>
      <c r="H820" s="218" t="s">
        <v>354</v>
      </c>
      <c r="I820" s="211" t="s">
        <v>1578</v>
      </c>
      <c r="J820" s="212" t="s">
        <v>841</v>
      </c>
      <c r="K820" s="211" t="s">
        <v>356</v>
      </c>
      <c r="L820" s="211" t="s">
        <v>1995</v>
      </c>
    </row>
    <row r="821" spans="1:12" s="211" customFormat="1" x14ac:dyDescent="0.25">
      <c r="A821" s="211" t="s">
        <v>161</v>
      </c>
      <c r="B821" s="211">
        <v>191</v>
      </c>
      <c r="C821" s="211" t="s">
        <v>297</v>
      </c>
      <c r="D821" s="211">
        <v>210284436</v>
      </c>
      <c r="E821" s="218">
        <v>1080</v>
      </c>
      <c r="F821" s="211">
        <v>1274</v>
      </c>
      <c r="G821" s="211">
        <v>1004</v>
      </c>
      <c r="H821" s="218" t="s">
        <v>354</v>
      </c>
      <c r="I821" s="211" t="s">
        <v>1579</v>
      </c>
      <c r="J821" s="212" t="s">
        <v>841</v>
      </c>
      <c r="K821" s="211" t="s">
        <v>356</v>
      </c>
      <c r="L821" s="211" t="s">
        <v>1995</v>
      </c>
    </row>
    <row r="822" spans="1:12" s="211" customFormat="1" x14ac:dyDescent="0.25">
      <c r="A822" s="211" t="s">
        <v>161</v>
      </c>
      <c r="B822" s="211">
        <v>191</v>
      </c>
      <c r="C822" s="211" t="s">
        <v>297</v>
      </c>
      <c r="D822" s="211">
        <v>210284478</v>
      </c>
      <c r="E822" s="218">
        <v>1080</v>
      </c>
      <c r="F822" s="211">
        <v>1274</v>
      </c>
      <c r="G822" s="211">
        <v>1004</v>
      </c>
      <c r="H822" s="218" t="s">
        <v>354</v>
      </c>
      <c r="I822" s="211" t="s">
        <v>1580</v>
      </c>
      <c r="J822" s="212" t="s">
        <v>841</v>
      </c>
      <c r="K822" s="211" t="s">
        <v>356</v>
      </c>
      <c r="L822" s="211" t="s">
        <v>1995</v>
      </c>
    </row>
    <row r="823" spans="1:12" s="211" customFormat="1" x14ac:dyDescent="0.25">
      <c r="A823" s="211" t="s">
        <v>161</v>
      </c>
      <c r="B823" s="211">
        <v>191</v>
      </c>
      <c r="C823" s="211" t="s">
        <v>297</v>
      </c>
      <c r="D823" s="211">
        <v>210284496</v>
      </c>
      <c r="E823" s="218">
        <v>1080</v>
      </c>
      <c r="F823" s="211">
        <v>1274</v>
      </c>
      <c r="G823" s="211">
        <v>1004</v>
      </c>
      <c r="H823" s="218" t="s">
        <v>354</v>
      </c>
      <c r="I823" s="211" t="s">
        <v>1581</v>
      </c>
      <c r="J823" s="212" t="s">
        <v>841</v>
      </c>
      <c r="K823" s="211" t="s">
        <v>356</v>
      </c>
      <c r="L823" s="211" t="s">
        <v>1995</v>
      </c>
    </row>
    <row r="824" spans="1:12" s="211" customFormat="1" x14ac:dyDescent="0.25">
      <c r="A824" s="211" t="s">
        <v>161</v>
      </c>
      <c r="B824" s="211">
        <v>191</v>
      </c>
      <c r="C824" s="211" t="s">
        <v>297</v>
      </c>
      <c r="D824" s="211">
        <v>210284527</v>
      </c>
      <c r="E824" s="218">
        <v>1080</v>
      </c>
      <c r="F824" s="211">
        <v>1274</v>
      </c>
      <c r="G824" s="211">
        <v>1004</v>
      </c>
      <c r="H824" s="218" t="s">
        <v>354</v>
      </c>
      <c r="I824" s="211" t="s">
        <v>1582</v>
      </c>
      <c r="J824" s="212" t="s">
        <v>841</v>
      </c>
      <c r="K824" s="211" t="s">
        <v>356</v>
      </c>
      <c r="L824" s="211" t="s">
        <v>1995</v>
      </c>
    </row>
    <row r="825" spans="1:12" s="211" customFormat="1" x14ac:dyDescent="0.25">
      <c r="A825" s="211" t="s">
        <v>161</v>
      </c>
      <c r="B825" s="211">
        <v>191</v>
      </c>
      <c r="C825" s="211" t="s">
        <v>297</v>
      </c>
      <c r="D825" s="211">
        <v>210284529</v>
      </c>
      <c r="E825" s="218">
        <v>1080</v>
      </c>
      <c r="F825" s="211">
        <v>1274</v>
      </c>
      <c r="G825" s="211">
        <v>1004</v>
      </c>
      <c r="H825" s="218" t="s">
        <v>354</v>
      </c>
      <c r="I825" s="211" t="s">
        <v>1583</v>
      </c>
      <c r="J825" s="212" t="s">
        <v>841</v>
      </c>
      <c r="K825" s="211" t="s">
        <v>356</v>
      </c>
      <c r="L825" s="211" t="s">
        <v>1995</v>
      </c>
    </row>
    <row r="826" spans="1:12" s="211" customFormat="1" x14ac:dyDescent="0.25">
      <c r="A826" s="211" t="s">
        <v>161</v>
      </c>
      <c r="B826" s="211">
        <v>191</v>
      </c>
      <c r="C826" s="211" t="s">
        <v>297</v>
      </c>
      <c r="D826" s="211">
        <v>210284559</v>
      </c>
      <c r="E826" s="218">
        <v>1080</v>
      </c>
      <c r="F826" s="211">
        <v>1274</v>
      </c>
      <c r="G826" s="211">
        <v>1004</v>
      </c>
      <c r="H826" s="218" t="s">
        <v>354</v>
      </c>
      <c r="I826" s="211" t="s">
        <v>1584</v>
      </c>
      <c r="J826" s="212" t="s">
        <v>841</v>
      </c>
      <c r="K826" s="211" t="s">
        <v>356</v>
      </c>
      <c r="L826" s="211" t="s">
        <v>1995</v>
      </c>
    </row>
    <row r="827" spans="1:12" s="211" customFormat="1" x14ac:dyDescent="0.25">
      <c r="A827" s="211" t="s">
        <v>161</v>
      </c>
      <c r="B827" s="211">
        <v>191</v>
      </c>
      <c r="C827" s="211" t="s">
        <v>297</v>
      </c>
      <c r="D827" s="211">
        <v>210284569</v>
      </c>
      <c r="E827" s="218">
        <v>1080</v>
      </c>
      <c r="F827" s="211">
        <v>1274</v>
      </c>
      <c r="G827" s="211">
        <v>1004</v>
      </c>
      <c r="H827" s="218" t="s">
        <v>354</v>
      </c>
      <c r="I827" s="211" t="s">
        <v>1585</v>
      </c>
      <c r="J827" s="212" t="s">
        <v>841</v>
      </c>
      <c r="K827" s="211" t="s">
        <v>356</v>
      </c>
      <c r="L827" s="211" t="s">
        <v>1995</v>
      </c>
    </row>
    <row r="828" spans="1:12" s="211" customFormat="1" x14ac:dyDescent="0.25">
      <c r="A828" s="211" t="s">
        <v>161</v>
      </c>
      <c r="B828" s="211">
        <v>191</v>
      </c>
      <c r="C828" s="211" t="s">
        <v>297</v>
      </c>
      <c r="D828" s="211">
        <v>210284603</v>
      </c>
      <c r="E828" s="218">
        <v>1080</v>
      </c>
      <c r="F828" s="211">
        <v>1274</v>
      </c>
      <c r="G828" s="211">
        <v>1004</v>
      </c>
      <c r="H828" s="218" t="s">
        <v>354</v>
      </c>
      <c r="I828" s="211" t="s">
        <v>1586</v>
      </c>
      <c r="J828" s="212" t="s">
        <v>841</v>
      </c>
      <c r="K828" s="211" t="s">
        <v>356</v>
      </c>
      <c r="L828" s="211" t="s">
        <v>1995</v>
      </c>
    </row>
    <row r="829" spans="1:12" s="211" customFormat="1" x14ac:dyDescent="0.25">
      <c r="A829" s="211" t="s">
        <v>161</v>
      </c>
      <c r="B829" s="211">
        <v>191</v>
      </c>
      <c r="C829" s="211" t="s">
        <v>297</v>
      </c>
      <c r="D829" s="211">
        <v>210284640</v>
      </c>
      <c r="E829" s="218">
        <v>1080</v>
      </c>
      <c r="F829" s="211">
        <v>1274</v>
      </c>
      <c r="G829" s="211">
        <v>1004</v>
      </c>
      <c r="H829" s="218" t="s">
        <v>354</v>
      </c>
      <c r="I829" s="211" t="s">
        <v>1587</v>
      </c>
      <c r="J829" s="212" t="s">
        <v>841</v>
      </c>
      <c r="K829" s="211" t="s">
        <v>356</v>
      </c>
      <c r="L829" s="211" t="s">
        <v>1995</v>
      </c>
    </row>
    <row r="830" spans="1:12" s="211" customFormat="1" x14ac:dyDescent="0.25">
      <c r="A830" s="211" t="s">
        <v>161</v>
      </c>
      <c r="B830" s="211">
        <v>191</v>
      </c>
      <c r="C830" s="211" t="s">
        <v>297</v>
      </c>
      <c r="D830" s="211">
        <v>210284644</v>
      </c>
      <c r="E830" s="218">
        <v>1080</v>
      </c>
      <c r="F830" s="211">
        <v>1274</v>
      </c>
      <c r="G830" s="211">
        <v>1004</v>
      </c>
      <c r="H830" s="218" t="s">
        <v>354</v>
      </c>
      <c r="I830" s="211" t="s">
        <v>1588</v>
      </c>
      <c r="J830" s="212" t="s">
        <v>841</v>
      </c>
      <c r="K830" s="211" t="s">
        <v>356</v>
      </c>
      <c r="L830" s="211" t="s">
        <v>1995</v>
      </c>
    </row>
    <row r="831" spans="1:12" s="211" customFormat="1" x14ac:dyDescent="0.25">
      <c r="A831" s="211" t="s">
        <v>161</v>
      </c>
      <c r="B831" s="211">
        <v>191</v>
      </c>
      <c r="C831" s="211" t="s">
        <v>297</v>
      </c>
      <c r="D831" s="211">
        <v>210285330</v>
      </c>
      <c r="E831" s="218">
        <v>1060</v>
      </c>
      <c r="F831" s="211">
        <v>1274</v>
      </c>
      <c r="G831" s="211">
        <v>1004</v>
      </c>
      <c r="H831" s="218" t="s">
        <v>1954</v>
      </c>
      <c r="I831" s="211" t="s">
        <v>6377</v>
      </c>
      <c r="J831" s="212" t="s">
        <v>841</v>
      </c>
      <c r="K831" s="211" t="s">
        <v>356</v>
      </c>
      <c r="L831" s="211" t="s">
        <v>1998</v>
      </c>
    </row>
    <row r="832" spans="1:12" s="211" customFormat="1" x14ac:dyDescent="0.25">
      <c r="A832" s="211" t="s">
        <v>161</v>
      </c>
      <c r="B832" s="211">
        <v>191</v>
      </c>
      <c r="C832" s="211" t="s">
        <v>297</v>
      </c>
      <c r="D832" s="211">
        <v>210285600</v>
      </c>
      <c r="E832" s="218">
        <v>1060</v>
      </c>
      <c r="F832" s="211">
        <v>1274</v>
      </c>
      <c r="G832" s="211">
        <v>1004</v>
      </c>
      <c r="H832" s="218" t="s">
        <v>1954</v>
      </c>
      <c r="I832" s="211" t="s">
        <v>6210</v>
      </c>
      <c r="J832" s="212" t="s">
        <v>841</v>
      </c>
      <c r="K832" s="211" t="s">
        <v>356</v>
      </c>
      <c r="L832" s="211" t="s">
        <v>1998</v>
      </c>
    </row>
    <row r="833" spans="1:12" s="211" customFormat="1" x14ac:dyDescent="0.25">
      <c r="A833" s="211" t="s">
        <v>161</v>
      </c>
      <c r="B833" s="211">
        <v>191</v>
      </c>
      <c r="C833" s="211" t="s">
        <v>297</v>
      </c>
      <c r="D833" s="211">
        <v>210285882</v>
      </c>
      <c r="E833" s="218">
        <v>1060</v>
      </c>
      <c r="F833" s="211">
        <v>1274</v>
      </c>
      <c r="G833" s="211">
        <v>1004</v>
      </c>
      <c r="H833" s="218" t="s">
        <v>1954</v>
      </c>
      <c r="I833" s="211" t="s">
        <v>1589</v>
      </c>
      <c r="J833" s="212" t="s">
        <v>841</v>
      </c>
      <c r="K833" s="211" t="s">
        <v>356</v>
      </c>
      <c r="L833" s="211" t="s">
        <v>1998</v>
      </c>
    </row>
    <row r="834" spans="1:12" s="211" customFormat="1" x14ac:dyDescent="0.25">
      <c r="A834" s="211" t="s">
        <v>161</v>
      </c>
      <c r="B834" s="211">
        <v>191</v>
      </c>
      <c r="C834" s="211" t="s">
        <v>297</v>
      </c>
      <c r="D834" s="211">
        <v>210285921</v>
      </c>
      <c r="E834" s="218">
        <v>1080</v>
      </c>
      <c r="F834" s="211">
        <v>1274</v>
      </c>
      <c r="G834" s="211">
        <v>1004</v>
      </c>
      <c r="H834" s="218" t="s">
        <v>354</v>
      </c>
      <c r="I834" s="211" t="s">
        <v>1590</v>
      </c>
      <c r="J834" s="212" t="s">
        <v>841</v>
      </c>
      <c r="K834" s="211" t="s">
        <v>356</v>
      </c>
      <c r="L834" s="211" t="s">
        <v>1995</v>
      </c>
    </row>
    <row r="835" spans="1:12" s="211" customFormat="1" x14ac:dyDescent="0.25">
      <c r="A835" s="211" t="s">
        <v>161</v>
      </c>
      <c r="B835" s="211">
        <v>191</v>
      </c>
      <c r="C835" s="211" t="s">
        <v>297</v>
      </c>
      <c r="D835" s="211">
        <v>210285922</v>
      </c>
      <c r="E835" s="218">
        <v>1080</v>
      </c>
      <c r="F835" s="211">
        <v>1274</v>
      </c>
      <c r="G835" s="211">
        <v>1004</v>
      </c>
      <c r="H835" s="218" t="s">
        <v>354</v>
      </c>
      <c r="I835" s="211" t="s">
        <v>1591</v>
      </c>
      <c r="J835" s="212" t="s">
        <v>841</v>
      </c>
      <c r="K835" s="211" t="s">
        <v>356</v>
      </c>
      <c r="L835" s="211" t="s">
        <v>1995</v>
      </c>
    </row>
    <row r="836" spans="1:12" s="211" customFormat="1" x14ac:dyDescent="0.25">
      <c r="A836" s="211" t="s">
        <v>161</v>
      </c>
      <c r="B836" s="211">
        <v>191</v>
      </c>
      <c r="C836" s="211" t="s">
        <v>297</v>
      </c>
      <c r="D836" s="211">
        <v>210287861</v>
      </c>
      <c r="E836" s="218">
        <v>1080</v>
      </c>
      <c r="F836" s="211">
        <v>1242</v>
      </c>
      <c r="G836" s="211">
        <v>1004</v>
      </c>
      <c r="H836" s="218" t="s">
        <v>354</v>
      </c>
      <c r="I836" s="211" t="s">
        <v>1592</v>
      </c>
      <c r="J836" s="212" t="s">
        <v>841</v>
      </c>
      <c r="K836" s="211" t="s">
        <v>356</v>
      </c>
      <c r="L836" s="211" t="s">
        <v>1995</v>
      </c>
    </row>
    <row r="837" spans="1:12" s="211" customFormat="1" x14ac:dyDescent="0.25">
      <c r="A837" s="211" t="s">
        <v>161</v>
      </c>
      <c r="B837" s="211">
        <v>191</v>
      </c>
      <c r="C837" s="211" t="s">
        <v>297</v>
      </c>
      <c r="D837" s="211">
        <v>210287862</v>
      </c>
      <c r="E837" s="218">
        <v>1080</v>
      </c>
      <c r="F837" s="211">
        <v>1242</v>
      </c>
      <c r="G837" s="211">
        <v>1004</v>
      </c>
      <c r="H837" s="218" t="s">
        <v>354</v>
      </c>
      <c r="I837" s="211" t="s">
        <v>4315</v>
      </c>
      <c r="J837" s="212" t="s">
        <v>841</v>
      </c>
      <c r="K837" s="211" t="s">
        <v>356</v>
      </c>
      <c r="L837" s="211" t="s">
        <v>1995</v>
      </c>
    </row>
    <row r="838" spans="1:12" s="211" customFormat="1" x14ac:dyDescent="0.25">
      <c r="A838" s="211" t="s">
        <v>161</v>
      </c>
      <c r="B838" s="211">
        <v>191</v>
      </c>
      <c r="C838" s="211" t="s">
        <v>297</v>
      </c>
      <c r="D838" s="211">
        <v>210288920</v>
      </c>
      <c r="E838" s="218">
        <v>1080</v>
      </c>
      <c r="F838" s="211">
        <v>1252</v>
      </c>
      <c r="G838" s="211">
        <v>1004</v>
      </c>
      <c r="H838" s="218" t="s">
        <v>354</v>
      </c>
      <c r="I838" s="211" t="s">
        <v>1593</v>
      </c>
      <c r="J838" s="212" t="s">
        <v>841</v>
      </c>
      <c r="K838" s="211" t="s">
        <v>356</v>
      </c>
      <c r="L838" s="211" t="s">
        <v>1995</v>
      </c>
    </row>
    <row r="839" spans="1:12" s="211" customFormat="1" x14ac:dyDescent="0.25">
      <c r="A839" s="211" t="s">
        <v>161</v>
      </c>
      <c r="B839" s="211">
        <v>191</v>
      </c>
      <c r="C839" s="211" t="s">
        <v>297</v>
      </c>
      <c r="D839" s="211">
        <v>210294022</v>
      </c>
      <c r="E839" s="218">
        <v>1080</v>
      </c>
      <c r="F839" s="211">
        <v>1274</v>
      </c>
      <c r="G839" s="211">
        <v>1004</v>
      </c>
      <c r="H839" s="218" t="s">
        <v>354</v>
      </c>
      <c r="I839" s="211" t="s">
        <v>1594</v>
      </c>
      <c r="J839" s="212" t="s">
        <v>841</v>
      </c>
      <c r="K839" s="211" t="s">
        <v>356</v>
      </c>
      <c r="L839" s="211" t="s">
        <v>1995</v>
      </c>
    </row>
    <row r="840" spans="1:12" s="211" customFormat="1" x14ac:dyDescent="0.25">
      <c r="A840" s="211" t="s">
        <v>161</v>
      </c>
      <c r="B840" s="211">
        <v>191</v>
      </c>
      <c r="C840" s="211" t="s">
        <v>297</v>
      </c>
      <c r="D840" s="211">
        <v>210294023</v>
      </c>
      <c r="E840" s="218">
        <v>1080</v>
      </c>
      <c r="F840" s="211">
        <v>1274</v>
      </c>
      <c r="G840" s="211">
        <v>1004</v>
      </c>
      <c r="H840" s="218" t="s">
        <v>354</v>
      </c>
      <c r="I840" s="211" t="s">
        <v>1595</v>
      </c>
      <c r="J840" s="212" t="s">
        <v>841</v>
      </c>
      <c r="K840" s="211" t="s">
        <v>356</v>
      </c>
      <c r="L840" s="211" t="s">
        <v>1995</v>
      </c>
    </row>
    <row r="841" spans="1:12" s="211" customFormat="1" x14ac:dyDescent="0.25">
      <c r="A841" s="211" t="s">
        <v>161</v>
      </c>
      <c r="B841" s="211">
        <v>191</v>
      </c>
      <c r="C841" s="211" t="s">
        <v>297</v>
      </c>
      <c r="D841" s="211">
        <v>210298218</v>
      </c>
      <c r="E841" s="218">
        <v>1060</v>
      </c>
      <c r="F841" s="211">
        <v>1242</v>
      </c>
      <c r="G841" s="211">
        <v>1004</v>
      </c>
      <c r="H841" s="218" t="s">
        <v>1954</v>
      </c>
      <c r="I841" s="211" t="s">
        <v>1596</v>
      </c>
      <c r="J841" s="212" t="s">
        <v>841</v>
      </c>
      <c r="K841" s="211" t="s">
        <v>356</v>
      </c>
      <c r="L841" s="211" t="s">
        <v>1998</v>
      </c>
    </row>
    <row r="842" spans="1:12" s="211" customFormat="1" x14ac:dyDescent="0.25">
      <c r="A842" s="211" t="s">
        <v>161</v>
      </c>
      <c r="B842" s="211">
        <v>192</v>
      </c>
      <c r="C842" s="211" t="s">
        <v>298</v>
      </c>
      <c r="D842" s="211">
        <v>191963227</v>
      </c>
      <c r="E842" s="218">
        <v>1060</v>
      </c>
      <c r="F842" s="211">
        <v>1242</v>
      </c>
      <c r="G842" s="211">
        <v>1004</v>
      </c>
      <c r="H842" s="218" t="s">
        <v>1954</v>
      </c>
      <c r="I842" s="211" t="s">
        <v>6783</v>
      </c>
      <c r="J842" s="212" t="s">
        <v>841</v>
      </c>
      <c r="K842" s="211" t="s">
        <v>356</v>
      </c>
      <c r="L842" s="211" t="s">
        <v>1998</v>
      </c>
    </row>
    <row r="843" spans="1:12" s="211" customFormat="1" x14ac:dyDescent="0.25">
      <c r="A843" s="211" t="s">
        <v>161</v>
      </c>
      <c r="B843" s="211">
        <v>192</v>
      </c>
      <c r="C843" s="211" t="s">
        <v>298</v>
      </c>
      <c r="D843" s="211">
        <v>191965005</v>
      </c>
      <c r="E843" s="218">
        <v>1060</v>
      </c>
      <c r="F843" s="211">
        <v>1274</v>
      </c>
      <c r="G843" s="211">
        <v>1004</v>
      </c>
      <c r="H843" s="218" t="s">
        <v>1954</v>
      </c>
      <c r="I843" s="211" t="s">
        <v>1597</v>
      </c>
      <c r="J843" s="212" t="s">
        <v>841</v>
      </c>
      <c r="K843" s="211" t="s">
        <v>356</v>
      </c>
      <c r="L843" s="211" t="s">
        <v>1998</v>
      </c>
    </row>
    <row r="844" spans="1:12" s="211" customFormat="1" x14ac:dyDescent="0.25">
      <c r="A844" s="211" t="s">
        <v>161</v>
      </c>
      <c r="B844" s="211">
        <v>192</v>
      </c>
      <c r="C844" s="211" t="s">
        <v>298</v>
      </c>
      <c r="D844" s="211">
        <v>191965111</v>
      </c>
      <c r="E844" s="218">
        <v>1080</v>
      </c>
      <c r="F844" s="211">
        <v>1274</v>
      </c>
      <c r="G844" s="211">
        <v>1004</v>
      </c>
      <c r="H844" s="218" t="s">
        <v>354</v>
      </c>
      <c r="I844" s="211" t="s">
        <v>1598</v>
      </c>
      <c r="J844" s="212" t="s">
        <v>841</v>
      </c>
      <c r="K844" s="211" t="s">
        <v>356</v>
      </c>
      <c r="L844" s="211" t="s">
        <v>1995</v>
      </c>
    </row>
    <row r="845" spans="1:12" s="211" customFormat="1" x14ac:dyDescent="0.25">
      <c r="A845" s="211" t="s">
        <v>161</v>
      </c>
      <c r="B845" s="211">
        <v>192</v>
      </c>
      <c r="C845" s="211" t="s">
        <v>298</v>
      </c>
      <c r="D845" s="211">
        <v>191985314</v>
      </c>
      <c r="E845" s="218">
        <v>1060</v>
      </c>
      <c r="F845" s="211">
        <v>1242</v>
      </c>
      <c r="G845" s="211">
        <v>1004</v>
      </c>
      <c r="H845" s="218" t="s">
        <v>1954</v>
      </c>
      <c r="I845" s="211" t="s">
        <v>2447</v>
      </c>
      <c r="J845" s="212" t="s">
        <v>841</v>
      </c>
      <c r="K845" s="211" t="s">
        <v>356</v>
      </c>
      <c r="L845" s="211" t="s">
        <v>1998</v>
      </c>
    </row>
    <row r="846" spans="1:12" s="211" customFormat="1" x14ac:dyDescent="0.25">
      <c r="A846" s="211" t="s">
        <v>161</v>
      </c>
      <c r="B846" s="211">
        <v>192</v>
      </c>
      <c r="C846" s="211" t="s">
        <v>298</v>
      </c>
      <c r="D846" s="211">
        <v>191987174</v>
      </c>
      <c r="E846" s="218">
        <v>1060</v>
      </c>
      <c r="F846" s="211">
        <v>1242</v>
      </c>
      <c r="G846" s="211">
        <v>1004</v>
      </c>
      <c r="H846" s="218" t="s">
        <v>1954</v>
      </c>
      <c r="I846" s="211" t="s">
        <v>5097</v>
      </c>
      <c r="J846" s="212" t="s">
        <v>841</v>
      </c>
      <c r="K846" s="211" t="s">
        <v>356</v>
      </c>
      <c r="L846" s="211" t="s">
        <v>1998</v>
      </c>
    </row>
    <row r="847" spans="1:12" s="211" customFormat="1" x14ac:dyDescent="0.25">
      <c r="A847" s="211" t="s">
        <v>161</v>
      </c>
      <c r="B847" s="211">
        <v>192</v>
      </c>
      <c r="C847" s="211" t="s">
        <v>298</v>
      </c>
      <c r="D847" s="211">
        <v>192036194</v>
      </c>
      <c r="E847" s="218">
        <v>1080</v>
      </c>
      <c r="F847" s="211">
        <v>1242</v>
      </c>
      <c r="G847" s="211">
        <v>1004</v>
      </c>
      <c r="H847" s="218" t="s">
        <v>354</v>
      </c>
      <c r="I847" s="211" t="s">
        <v>5681</v>
      </c>
      <c r="J847" s="212" t="s">
        <v>841</v>
      </c>
      <c r="K847" s="211" t="s">
        <v>356</v>
      </c>
      <c r="L847" s="211" t="s">
        <v>1995</v>
      </c>
    </row>
    <row r="848" spans="1:12" s="211" customFormat="1" x14ac:dyDescent="0.25">
      <c r="A848" s="211" t="s">
        <v>161</v>
      </c>
      <c r="B848" s="211">
        <v>192</v>
      </c>
      <c r="C848" s="211" t="s">
        <v>298</v>
      </c>
      <c r="D848" s="211">
        <v>210188162</v>
      </c>
      <c r="E848" s="218">
        <v>1060</v>
      </c>
      <c r="F848" s="211">
        <v>1242</v>
      </c>
      <c r="G848" s="211">
        <v>1004</v>
      </c>
      <c r="H848" s="218" t="s">
        <v>1954</v>
      </c>
      <c r="I848" s="211" t="s">
        <v>3883</v>
      </c>
      <c r="J848" s="212" t="s">
        <v>841</v>
      </c>
      <c r="K848" s="211" t="s">
        <v>356</v>
      </c>
      <c r="L848" s="211" t="s">
        <v>1998</v>
      </c>
    </row>
    <row r="849" spans="1:12" s="211" customFormat="1" x14ac:dyDescent="0.25">
      <c r="A849" s="211" t="s">
        <v>161</v>
      </c>
      <c r="B849" s="211">
        <v>192</v>
      </c>
      <c r="C849" s="211" t="s">
        <v>298</v>
      </c>
      <c r="D849" s="211">
        <v>210188176</v>
      </c>
      <c r="E849" s="218">
        <v>1060</v>
      </c>
      <c r="F849" s="211">
        <v>1242</v>
      </c>
      <c r="G849" s="211">
        <v>1004</v>
      </c>
      <c r="H849" s="218" t="s">
        <v>1954</v>
      </c>
      <c r="I849" s="211" t="s">
        <v>4664</v>
      </c>
      <c r="J849" s="212" t="s">
        <v>841</v>
      </c>
      <c r="K849" s="211" t="s">
        <v>356</v>
      </c>
      <c r="L849" s="211" t="s">
        <v>1998</v>
      </c>
    </row>
    <row r="850" spans="1:12" s="211" customFormat="1" x14ac:dyDescent="0.25">
      <c r="A850" s="211" t="s">
        <v>161</v>
      </c>
      <c r="B850" s="211">
        <v>192</v>
      </c>
      <c r="C850" s="211" t="s">
        <v>298</v>
      </c>
      <c r="D850" s="211">
        <v>210216513</v>
      </c>
      <c r="E850" s="218">
        <v>1060</v>
      </c>
      <c r="F850" s="211">
        <v>1242</v>
      </c>
      <c r="G850" s="211">
        <v>1003</v>
      </c>
      <c r="H850" s="218" t="s">
        <v>1954</v>
      </c>
      <c r="I850" s="211" t="s">
        <v>4135</v>
      </c>
      <c r="J850" s="212" t="s">
        <v>841</v>
      </c>
      <c r="K850" s="211" t="s">
        <v>356</v>
      </c>
      <c r="L850" s="211" t="s">
        <v>1998</v>
      </c>
    </row>
    <row r="851" spans="1:12" s="211" customFormat="1" x14ac:dyDescent="0.25">
      <c r="A851" s="211" t="s">
        <v>161</v>
      </c>
      <c r="B851" s="211">
        <v>192</v>
      </c>
      <c r="C851" s="211" t="s">
        <v>298</v>
      </c>
      <c r="D851" s="211">
        <v>210220705</v>
      </c>
      <c r="E851" s="218">
        <v>1060</v>
      </c>
      <c r="F851" s="211">
        <v>1242</v>
      </c>
      <c r="G851" s="211">
        <v>1004</v>
      </c>
      <c r="H851" s="218" t="s">
        <v>1954</v>
      </c>
      <c r="I851" s="211" t="s">
        <v>4136</v>
      </c>
      <c r="J851" s="212" t="s">
        <v>841</v>
      </c>
      <c r="K851" s="211" t="s">
        <v>356</v>
      </c>
      <c r="L851" s="211" t="s">
        <v>1998</v>
      </c>
    </row>
    <row r="852" spans="1:12" s="211" customFormat="1" x14ac:dyDescent="0.25">
      <c r="A852" s="211" t="s">
        <v>161</v>
      </c>
      <c r="B852" s="211">
        <v>192</v>
      </c>
      <c r="C852" s="211" t="s">
        <v>298</v>
      </c>
      <c r="D852" s="211">
        <v>210293568</v>
      </c>
      <c r="E852" s="218">
        <v>1060</v>
      </c>
      <c r="F852" s="211">
        <v>1274</v>
      </c>
      <c r="G852" s="211">
        <v>1004</v>
      </c>
      <c r="H852" s="218" t="s">
        <v>1954</v>
      </c>
      <c r="I852" s="211" t="s">
        <v>2763</v>
      </c>
      <c r="J852" s="212" t="s">
        <v>841</v>
      </c>
      <c r="K852" s="211" t="s">
        <v>356</v>
      </c>
      <c r="L852" s="211" t="s">
        <v>1998</v>
      </c>
    </row>
    <row r="853" spans="1:12" s="211" customFormat="1" x14ac:dyDescent="0.25">
      <c r="A853" s="211" t="s">
        <v>161</v>
      </c>
      <c r="B853" s="211">
        <v>192</v>
      </c>
      <c r="C853" s="211" t="s">
        <v>298</v>
      </c>
      <c r="D853" s="211">
        <v>210297219</v>
      </c>
      <c r="E853" s="218">
        <v>1060</v>
      </c>
      <c r="F853" s="211">
        <v>1242</v>
      </c>
      <c r="G853" s="211">
        <v>1004</v>
      </c>
      <c r="H853" s="218" t="s">
        <v>1954</v>
      </c>
      <c r="I853" s="211" t="s">
        <v>1599</v>
      </c>
      <c r="J853" s="212" t="s">
        <v>841</v>
      </c>
      <c r="K853" s="211" t="s">
        <v>356</v>
      </c>
      <c r="L853" s="211" t="s">
        <v>1998</v>
      </c>
    </row>
    <row r="854" spans="1:12" s="211" customFormat="1" x14ac:dyDescent="0.25">
      <c r="A854" s="211" t="s">
        <v>161</v>
      </c>
      <c r="B854" s="211">
        <v>194</v>
      </c>
      <c r="C854" s="211" t="s">
        <v>300</v>
      </c>
      <c r="D854" s="211">
        <v>9004481</v>
      </c>
      <c r="E854" s="218">
        <v>1060</v>
      </c>
      <c r="G854" s="211">
        <v>1004</v>
      </c>
      <c r="H854" s="218" t="s">
        <v>1954</v>
      </c>
      <c r="I854" s="211" t="s">
        <v>1600</v>
      </c>
      <c r="J854" s="212" t="s">
        <v>841</v>
      </c>
      <c r="K854" s="211" t="s">
        <v>356</v>
      </c>
      <c r="L854" s="211" t="s">
        <v>1998</v>
      </c>
    </row>
    <row r="855" spans="1:12" s="211" customFormat="1" x14ac:dyDescent="0.25">
      <c r="A855" s="211" t="s">
        <v>161</v>
      </c>
      <c r="B855" s="211">
        <v>194</v>
      </c>
      <c r="C855" s="211" t="s">
        <v>300</v>
      </c>
      <c r="D855" s="211">
        <v>191964786</v>
      </c>
      <c r="E855" s="218">
        <v>1080</v>
      </c>
      <c r="F855" s="211">
        <v>1242</v>
      </c>
      <c r="G855" s="211">
        <v>1004</v>
      </c>
      <c r="H855" s="218" t="s">
        <v>354</v>
      </c>
      <c r="I855" s="211" t="s">
        <v>1601</v>
      </c>
      <c r="J855" s="212" t="s">
        <v>841</v>
      </c>
      <c r="K855" s="211" t="s">
        <v>356</v>
      </c>
      <c r="L855" s="211" t="s">
        <v>1995</v>
      </c>
    </row>
    <row r="856" spans="1:12" s="211" customFormat="1" x14ac:dyDescent="0.25">
      <c r="A856" s="211" t="s">
        <v>161</v>
      </c>
      <c r="B856" s="211">
        <v>194</v>
      </c>
      <c r="C856" s="211" t="s">
        <v>300</v>
      </c>
      <c r="D856" s="211">
        <v>210297687</v>
      </c>
      <c r="E856" s="218">
        <v>1080</v>
      </c>
      <c r="F856" s="211">
        <v>1274</v>
      </c>
      <c r="G856" s="211">
        <v>1004</v>
      </c>
      <c r="H856" s="218" t="s">
        <v>354</v>
      </c>
      <c r="I856" s="211" t="s">
        <v>1602</v>
      </c>
      <c r="J856" s="212" t="s">
        <v>841</v>
      </c>
      <c r="K856" s="211" t="s">
        <v>356</v>
      </c>
      <c r="L856" s="211" t="s">
        <v>1995</v>
      </c>
    </row>
    <row r="857" spans="1:12" s="211" customFormat="1" x14ac:dyDescent="0.25">
      <c r="A857" s="211" t="s">
        <v>161</v>
      </c>
      <c r="B857" s="211">
        <v>194</v>
      </c>
      <c r="C857" s="211" t="s">
        <v>300</v>
      </c>
      <c r="D857" s="211">
        <v>210297689</v>
      </c>
      <c r="E857" s="218">
        <v>1080</v>
      </c>
      <c r="F857" s="211">
        <v>1274</v>
      </c>
      <c r="G857" s="211">
        <v>1004</v>
      </c>
      <c r="H857" s="218" t="s">
        <v>354</v>
      </c>
      <c r="I857" s="211" t="s">
        <v>1603</v>
      </c>
      <c r="J857" s="212" t="s">
        <v>841</v>
      </c>
      <c r="K857" s="211" t="s">
        <v>356</v>
      </c>
      <c r="L857" s="211" t="s">
        <v>1995</v>
      </c>
    </row>
    <row r="858" spans="1:12" s="211" customFormat="1" x14ac:dyDescent="0.25">
      <c r="A858" s="211" t="s">
        <v>161</v>
      </c>
      <c r="B858" s="211">
        <v>194</v>
      </c>
      <c r="C858" s="211" t="s">
        <v>300</v>
      </c>
      <c r="D858" s="211">
        <v>210297691</v>
      </c>
      <c r="E858" s="218">
        <v>1080</v>
      </c>
      <c r="F858" s="211">
        <v>1274</v>
      </c>
      <c r="G858" s="211">
        <v>1004</v>
      </c>
      <c r="H858" s="218" t="s">
        <v>354</v>
      </c>
      <c r="I858" s="211" t="s">
        <v>1604</v>
      </c>
      <c r="J858" s="212" t="s">
        <v>841</v>
      </c>
      <c r="K858" s="211" t="s">
        <v>356</v>
      </c>
      <c r="L858" s="211" t="s">
        <v>1995</v>
      </c>
    </row>
    <row r="859" spans="1:12" s="211" customFormat="1" x14ac:dyDescent="0.25">
      <c r="A859" s="211" t="s">
        <v>161</v>
      </c>
      <c r="B859" s="211">
        <v>194</v>
      </c>
      <c r="C859" s="211" t="s">
        <v>300</v>
      </c>
      <c r="D859" s="211">
        <v>210297708</v>
      </c>
      <c r="E859" s="218">
        <v>1080</v>
      </c>
      <c r="F859" s="211">
        <v>1274</v>
      </c>
      <c r="G859" s="211">
        <v>1004</v>
      </c>
      <c r="H859" s="218" t="s">
        <v>354</v>
      </c>
      <c r="I859" s="211" t="s">
        <v>1605</v>
      </c>
      <c r="J859" s="212" t="s">
        <v>841</v>
      </c>
      <c r="K859" s="211" t="s">
        <v>356</v>
      </c>
      <c r="L859" s="211" t="s">
        <v>1995</v>
      </c>
    </row>
    <row r="860" spans="1:12" s="211" customFormat="1" x14ac:dyDescent="0.25">
      <c r="A860" s="211" t="s">
        <v>161</v>
      </c>
      <c r="B860" s="211">
        <v>194</v>
      </c>
      <c r="C860" s="211" t="s">
        <v>300</v>
      </c>
      <c r="D860" s="211">
        <v>210297709</v>
      </c>
      <c r="E860" s="218">
        <v>1080</v>
      </c>
      <c r="F860" s="211">
        <v>1274</v>
      </c>
      <c r="G860" s="211">
        <v>1004</v>
      </c>
      <c r="H860" s="218" t="s">
        <v>354</v>
      </c>
      <c r="I860" s="211" t="s">
        <v>1606</v>
      </c>
      <c r="J860" s="212" t="s">
        <v>841</v>
      </c>
      <c r="K860" s="211" t="s">
        <v>356</v>
      </c>
      <c r="L860" s="211" t="s">
        <v>1995</v>
      </c>
    </row>
    <row r="861" spans="1:12" s="211" customFormat="1" x14ac:dyDescent="0.25">
      <c r="A861" s="211" t="s">
        <v>161</v>
      </c>
      <c r="B861" s="211">
        <v>194</v>
      </c>
      <c r="C861" s="211" t="s">
        <v>300</v>
      </c>
      <c r="D861" s="211">
        <v>210297717</v>
      </c>
      <c r="E861" s="218">
        <v>1080</v>
      </c>
      <c r="F861" s="211">
        <v>1274</v>
      </c>
      <c r="G861" s="211">
        <v>1004</v>
      </c>
      <c r="H861" s="218" t="s">
        <v>354</v>
      </c>
      <c r="I861" s="211" t="s">
        <v>1607</v>
      </c>
      <c r="J861" s="212" t="s">
        <v>841</v>
      </c>
      <c r="K861" s="211" t="s">
        <v>356</v>
      </c>
      <c r="L861" s="211" t="s">
        <v>1995</v>
      </c>
    </row>
    <row r="862" spans="1:12" s="211" customFormat="1" x14ac:dyDescent="0.25">
      <c r="A862" s="211" t="s">
        <v>161</v>
      </c>
      <c r="B862" s="211">
        <v>194</v>
      </c>
      <c r="C862" s="211" t="s">
        <v>300</v>
      </c>
      <c r="D862" s="211">
        <v>210297719</v>
      </c>
      <c r="E862" s="218">
        <v>1080</v>
      </c>
      <c r="F862" s="211">
        <v>1274</v>
      </c>
      <c r="G862" s="211">
        <v>1004</v>
      </c>
      <c r="H862" s="218" t="s">
        <v>354</v>
      </c>
      <c r="I862" s="211" t="s">
        <v>1608</v>
      </c>
      <c r="J862" s="212" t="s">
        <v>841</v>
      </c>
      <c r="K862" s="211" t="s">
        <v>356</v>
      </c>
      <c r="L862" s="211" t="s">
        <v>1995</v>
      </c>
    </row>
    <row r="863" spans="1:12" s="211" customFormat="1" x14ac:dyDescent="0.25">
      <c r="A863" s="211" t="s">
        <v>161</v>
      </c>
      <c r="B863" s="211">
        <v>195</v>
      </c>
      <c r="C863" s="211" t="s">
        <v>301</v>
      </c>
      <c r="D863" s="211">
        <v>97424</v>
      </c>
      <c r="E863" s="218">
        <v>1060</v>
      </c>
      <c r="F863" s="211">
        <v>1263</v>
      </c>
      <c r="G863" s="211">
        <v>1004</v>
      </c>
      <c r="H863" s="218" t="s">
        <v>1954</v>
      </c>
      <c r="I863" s="211" t="s">
        <v>1609</v>
      </c>
      <c r="J863" s="212" t="s">
        <v>841</v>
      </c>
      <c r="K863" s="211" t="s">
        <v>356</v>
      </c>
      <c r="L863" s="211" t="s">
        <v>1998</v>
      </c>
    </row>
    <row r="864" spans="1:12" s="211" customFormat="1" x14ac:dyDescent="0.25">
      <c r="A864" s="211" t="s">
        <v>161</v>
      </c>
      <c r="B864" s="211">
        <v>195</v>
      </c>
      <c r="C864" s="211" t="s">
        <v>301</v>
      </c>
      <c r="D864" s="211">
        <v>2310060</v>
      </c>
      <c r="E864" s="218">
        <v>1080</v>
      </c>
      <c r="F864" s="211">
        <v>1274</v>
      </c>
      <c r="G864" s="211">
        <v>1004</v>
      </c>
      <c r="H864" s="218" t="s">
        <v>354</v>
      </c>
      <c r="I864" s="211" t="s">
        <v>1610</v>
      </c>
      <c r="J864" s="212" t="s">
        <v>841</v>
      </c>
      <c r="K864" s="211" t="s">
        <v>356</v>
      </c>
      <c r="L864" s="211" t="s">
        <v>1995</v>
      </c>
    </row>
    <row r="865" spans="1:12" s="211" customFormat="1" x14ac:dyDescent="0.25">
      <c r="A865" s="211" t="s">
        <v>161</v>
      </c>
      <c r="B865" s="211">
        <v>195</v>
      </c>
      <c r="C865" s="211" t="s">
        <v>301</v>
      </c>
      <c r="D865" s="211">
        <v>2310375</v>
      </c>
      <c r="E865" s="218">
        <v>1080</v>
      </c>
      <c r="F865" s="211">
        <v>1274</v>
      </c>
      <c r="G865" s="211">
        <v>1004</v>
      </c>
      <c r="H865" s="218" t="s">
        <v>354</v>
      </c>
      <c r="I865" s="211" t="s">
        <v>1611</v>
      </c>
      <c r="J865" s="212" t="s">
        <v>841</v>
      </c>
      <c r="K865" s="211" t="s">
        <v>356</v>
      </c>
      <c r="L865" s="211" t="s">
        <v>1995</v>
      </c>
    </row>
    <row r="866" spans="1:12" s="211" customFormat="1" x14ac:dyDescent="0.25">
      <c r="A866" s="211" t="s">
        <v>161</v>
      </c>
      <c r="B866" s="211">
        <v>195</v>
      </c>
      <c r="C866" s="211" t="s">
        <v>301</v>
      </c>
      <c r="D866" s="211">
        <v>191952355</v>
      </c>
      <c r="E866" s="218">
        <v>1060</v>
      </c>
      <c r="F866" s="211">
        <v>1242</v>
      </c>
      <c r="G866" s="211">
        <v>1004</v>
      </c>
      <c r="H866" s="218" t="s">
        <v>1954</v>
      </c>
      <c r="I866" s="211" t="s">
        <v>2531</v>
      </c>
      <c r="J866" s="212" t="s">
        <v>841</v>
      </c>
      <c r="K866" s="211" t="s">
        <v>356</v>
      </c>
      <c r="L866" s="211" t="s">
        <v>1998</v>
      </c>
    </row>
    <row r="867" spans="1:12" s="211" customFormat="1" x14ac:dyDescent="0.25">
      <c r="A867" s="211" t="s">
        <v>161</v>
      </c>
      <c r="B867" s="211">
        <v>195</v>
      </c>
      <c r="C867" s="211" t="s">
        <v>301</v>
      </c>
      <c r="D867" s="211">
        <v>191957421</v>
      </c>
      <c r="E867" s="218">
        <v>1060</v>
      </c>
      <c r="F867" s="211">
        <v>1220</v>
      </c>
      <c r="G867" s="211">
        <v>1004</v>
      </c>
      <c r="H867" s="218" t="s">
        <v>1954</v>
      </c>
      <c r="I867" s="211" t="s">
        <v>1612</v>
      </c>
      <c r="J867" s="212" t="s">
        <v>841</v>
      </c>
      <c r="K867" s="211" t="s">
        <v>356</v>
      </c>
      <c r="L867" s="211" t="s">
        <v>1998</v>
      </c>
    </row>
    <row r="868" spans="1:12" s="211" customFormat="1" x14ac:dyDescent="0.25">
      <c r="A868" s="211" t="s">
        <v>161</v>
      </c>
      <c r="B868" s="211">
        <v>195</v>
      </c>
      <c r="C868" s="211" t="s">
        <v>301</v>
      </c>
      <c r="D868" s="211">
        <v>191958594</v>
      </c>
      <c r="E868" s="218">
        <v>1060</v>
      </c>
      <c r="F868" s="211">
        <v>1242</v>
      </c>
      <c r="G868" s="211">
        <v>1004</v>
      </c>
      <c r="H868" s="218" t="s">
        <v>1954</v>
      </c>
      <c r="I868" s="211" t="s">
        <v>1613</v>
      </c>
      <c r="J868" s="212" t="s">
        <v>841</v>
      </c>
      <c r="K868" s="211" t="s">
        <v>356</v>
      </c>
      <c r="L868" s="211" t="s">
        <v>1998</v>
      </c>
    </row>
    <row r="869" spans="1:12" s="211" customFormat="1" x14ac:dyDescent="0.25">
      <c r="A869" s="211" t="s">
        <v>161</v>
      </c>
      <c r="B869" s="211">
        <v>195</v>
      </c>
      <c r="C869" s="211" t="s">
        <v>301</v>
      </c>
      <c r="D869" s="211">
        <v>191971785</v>
      </c>
      <c r="E869" s="218">
        <v>1060</v>
      </c>
      <c r="F869" s="211">
        <v>1242</v>
      </c>
      <c r="G869" s="211">
        <v>1004</v>
      </c>
      <c r="H869" s="218" t="s">
        <v>1954</v>
      </c>
      <c r="I869" s="211" t="s">
        <v>1614</v>
      </c>
      <c r="J869" s="212" t="s">
        <v>841</v>
      </c>
      <c r="K869" s="211" t="s">
        <v>356</v>
      </c>
      <c r="L869" s="211" t="s">
        <v>1998</v>
      </c>
    </row>
    <row r="870" spans="1:12" s="211" customFormat="1" x14ac:dyDescent="0.25">
      <c r="A870" s="211" t="s">
        <v>161</v>
      </c>
      <c r="B870" s="211">
        <v>195</v>
      </c>
      <c r="C870" s="211" t="s">
        <v>301</v>
      </c>
      <c r="D870" s="211">
        <v>192019062</v>
      </c>
      <c r="E870" s="218">
        <v>1060</v>
      </c>
      <c r="F870" s="211">
        <v>1274</v>
      </c>
      <c r="G870" s="211">
        <v>1004</v>
      </c>
      <c r="H870" s="218" t="s">
        <v>1954</v>
      </c>
      <c r="I870" s="211" t="s">
        <v>5682</v>
      </c>
      <c r="J870" s="212" t="s">
        <v>841</v>
      </c>
      <c r="K870" s="211" t="s">
        <v>356</v>
      </c>
      <c r="L870" s="211" t="s">
        <v>1998</v>
      </c>
    </row>
    <row r="871" spans="1:12" s="211" customFormat="1" x14ac:dyDescent="0.25">
      <c r="A871" s="211" t="s">
        <v>161</v>
      </c>
      <c r="B871" s="211">
        <v>195</v>
      </c>
      <c r="C871" s="211" t="s">
        <v>301</v>
      </c>
      <c r="D871" s="211">
        <v>192047980</v>
      </c>
      <c r="E871" s="218">
        <v>1060</v>
      </c>
      <c r="F871" s="211">
        <v>1242</v>
      </c>
      <c r="G871" s="211">
        <v>1004</v>
      </c>
      <c r="H871" s="218" t="s">
        <v>1954</v>
      </c>
      <c r="I871" s="211" t="s">
        <v>6475</v>
      </c>
      <c r="J871" s="212" t="s">
        <v>841</v>
      </c>
      <c r="K871" s="211" t="s">
        <v>356</v>
      </c>
      <c r="L871" s="211" t="s">
        <v>1998</v>
      </c>
    </row>
    <row r="872" spans="1:12" s="211" customFormat="1" x14ac:dyDescent="0.25">
      <c r="A872" s="211" t="s">
        <v>161</v>
      </c>
      <c r="B872" s="211">
        <v>195</v>
      </c>
      <c r="C872" s="211" t="s">
        <v>301</v>
      </c>
      <c r="D872" s="211">
        <v>192049825</v>
      </c>
      <c r="E872" s="218">
        <v>1060</v>
      </c>
      <c r="F872" s="211">
        <v>1242</v>
      </c>
      <c r="G872" s="211">
        <v>1004</v>
      </c>
      <c r="H872" s="218" t="s">
        <v>1954</v>
      </c>
      <c r="I872" s="211" t="s">
        <v>6476</v>
      </c>
      <c r="J872" s="212" t="s">
        <v>841</v>
      </c>
      <c r="K872" s="211" t="s">
        <v>356</v>
      </c>
      <c r="L872" s="211" t="s">
        <v>1998</v>
      </c>
    </row>
    <row r="873" spans="1:12" s="211" customFormat="1" x14ac:dyDescent="0.25">
      <c r="A873" s="211" t="s">
        <v>161</v>
      </c>
      <c r="B873" s="211">
        <v>195</v>
      </c>
      <c r="C873" s="211" t="s">
        <v>301</v>
      </c>
      <c r="D873" s="211">
        <v>192051060</v>
      </c>
      <c r="E873" s="218">
        <v>1060</v>
      </c>
      <c r="F873" s="211">
        <v>1274</v>
      </c>
      <c r="G873" s="211">
        <v>1004</v>
      </c>
      <c r="H873" s="218" t="s">
        <v>1954</v>
      </c>
      <c r="I873" s="211" t="s">
        <v>6784</v>
      </c>
      <c r="J873" s="212" t="s">
        <v>841</v>
      </c>
      <c r="K873" s="211" t="s">
        <v>356</v>
      </c>
      <c r="L873" s="211" t="s">
        <v>1998</v>
      </c>
    </row>
    <row r="874" spans="1:12" s="211" customFormat="1" x14ac:dyDescent="0.25">
      <c r="A874" s="211" t="s">
        <v>161</v>
      </c>
      <c r="B874" s="211">
        <v>195</v>
      </c>
      <c r="C874" s="211" t="s">
        <v>301</v>
      </c>
      <c r="D874" s="211">
        <v>210130932</v>
      </c>
      <c r="E874" s="218">
        <v>1080</v>
      </c>
      <c r="F874" s="211">
        <v>1271</v>
      </c>
      <c r="G874" s="211">
        <v>1004</v>
      </c>
      <c r="H874" s="218" t="s">
        <v>354</v>
      </c>
      <c r="I874" s="211" t="s">
        <v>1615</v>
      </c>
      <c r="J874" s="212" t="s">
        <v>841</v>
      </c>
      <c r="K874" s="211" t="s">
        <v>356</v>
      </c>
      <c r="L874" s="211" t="s">
        <v>1995</v>
      </c>
    </row>
    <row r="875" spans="1:12" s="211" customFormat="1" x14ac:dyDescent="0.25">
      <c r="A875" s="211" t="s">
        <v>161</v>
      </c>
      <c r="B875" s="211">
        <v>195</v>
      </c>
      <c r="C875" s="211" t="s">
        <v>301</v>
      </c>
      <c r="D875" s="211">
        <v>210130942</v>
      </c>
      <c r="E875" s="218">
        <v>1080</v>
      </c>
      <c r="F875" s="211">
        <v>1274</v>
      </c>
      <c r="G875" s="211">
        <v>1004</v>
      </c>
      <c r="H875" s="218" t="s">
        <v>354</v>
      </c>
      <c r="I875" s="211" t="s">
        <v>1616</v>
      </c>
      <c r="J875" s="212" t="s">
        <v>841</v>
      </c>
      <c r="K875" s="211" t="s">
        <v>356</v>
      </c>
      <c r="L875" s="211" t="s">
        <v>1995</v>
      </c>
    </row>
    <row r="876" spans="1:12" s="211" customFormat="1" x14ac:dyDescent="0.25">
      <c r="A876" s="211" t="s">
        <v>161</v>
      </c>
      <c r="B876" s="211">
        <v>195</v>
      </c>
      <c r="C876" s="211" t="s">
        <v>301</v>
      </c>
      <c r="D876" s="211">
        <v>210130952</v>
      </c>
      <c r="E876" s="218">
        <v>1080</v>
      </c>
      <c r="F876" s="211">
        <v>1274</v>
      </c>
      <c r="G876" s="211">
        <v>1004</v>
      </c>
      <c r="H876" s="218" t="s">
        <v>354</v>
      </c>
      <c r="I876" s="211" t="s">
        <v>1617</v>
      </c>
      <c r="J876" s="212" t="s">
        <v>841</v>
      </c>
      <c r="K876" s="211" t="s">
        <v>356</v>
      </c>
      <c r="L876" s="211" t="s">
        <v>1995</v>
      </c>
    </row>
    <row r="877" spans="1:12" s="211" customFormat="1" x14ac:dyDescent="0.25">
      <c r="A877" s="211" t="s">
        <v>161</v>
      </c>
      <c r="B877" s="211">
        <v>195</v>
      </c>
      <c r="C877" s="211" t="s">
        <v>301</v>
      </c>
      <c r="D877" s="211">
        <v>210131525</v>
      </c>
      <c r="E877" s="218">
        <v>1060</v>
      </c>
      <c r="G877" s="211">
        <v>1007</v>
      </c>
      <c r="H877" s="218" t="s">
        <v>1954</v>
      </c>
      <c r="I877" s="211" t="s">
        <v>1618</v>
      </c>
      <c r="J877" s="212" t="s">
        <v>841</v>
      </c>
      <c r="K877" s="211" t="s">
        <v>356</v>
      </c>
      <c r="L877" s="211" t="s">
        <v>5003</v>
      </c>
    </row>
    <row r="878" spans="1:12" s="211" customFormat="1" x14ac:dyDescent="0.25">
      <c r="A878" s="211" t="s">
        <v>161</v>
      </c>
      <c r="B878" s="211">
        <v>195</v>
      </c>
      <c r="C878" s="211" t="s">
        <v>301</v>
      </c>
      <c r="D878" s="211">
        <v>210131639</v>
      </c>
      <c r="E878" s="218">
        <v>1080</v>
      </c>
      <c r="G878" s="211">
        <v>1004</v>
      </c>
      <c r="H878" s="218" t="s">
        <v>354</v>
      </c>
      <c r="I878" s="211" t="s">
        <v>1619</v>
      </c>
      <c r="J878" s="212" t="s">
        <v>841</v>
      </c>
      <c r="K878" s="211" t="s">
        <v>356</v>
      </c>
      <c r="L878" s="211" t="s">
        <v>1995</v>
      </c>
    </row>
    <row r="879" spans="1:12" s="211" customFormat="1" x14ac:dyDescent="0.25">
      <c r="A879" s="211" t="s">
        <v>161</v>
      </c>
      <c r="B879" s="211">
        <v>195</v>
      </c>
      <c r="C879" s="211" t="s">
        <v>301</v>
      </c>
      <c r="D879" s="211">
        <v>210196828</v>
      </c>
      <c r="E879" s="218">
        <v>1080</v>
      </c>
      <c r="F879" s="211">
        <v>1274</v>
      </c>
      <c r="G879" s="211">
        <v>1004</v>
      </c>
      <c r="H879" s="218" t="s">
        <v>354</v>
      </c>
      <c r="I879" s="211" t="s">
        <v>1620</v>
      </c>
      <c r="J879" s="212" t="s">
        <v>841</v>
      </c>
      <c r="K879" s="211" t="s">
        <v>356</v>
      </c>
      <c r="L879" s="211" t="s">
        <v>1995</v>
      </c>
    </row>
    <row r="880" spans="1:12" s="211" customFormat="1" x14ac:dyDescent="0.25">
      <c r="A880" s="211" t="s">
        <v>161</v>
      </c>
      <c r="B880" s="211">
        <v>195</v>
      </c>
      <c r="C880" s="211" t="s">
        <v>301</v>
      </c>
      <c r="D880" s="211">
        <v>210222936</v>
      </c>
      <c r="E880" s="218">
        <v>1080</v>
      </c>
      <c r="F880" s="211">
        <v>1274</v>
      </c>
      <c r="G880" s="211">
        <v>1004</v>
      </c>
      <c r="H880" s="218" t="s">
        <v>354</v>
      </c>
      <c r="I880" s="211" t="s">
        <v>1621</v>
      </c>
      <c r="J880" s="212" t="s">
        <v>841</v>
      </c>
      <c r="K880" s="211" t="s">
        <v>356</v>
      </c>
      <c r="L880" s="211" t="s">
        <v>1995</v>
      </c>
    </row>
    <row r="881" spans="1:12" s="211" customFormat="1" x14ac:dyDescent="0.25">
      <c r="A881" s="211" t="s">
        <v>161</v>
      </c>
      <c r="B881" s="211">
        <v>195</v>
      </c>
      <c r="C881" s="211" t="s">
        <v>301</v>
      </c>
      <c r="D881" s="211">
        <v>210286380</v>
      </c>
      <c r="E881" s="218">
        <v>1060</v>
      </c>
      <c r="F881" s="211">
        <v>1242</v>
      </c>
      <c r="G881" s="211">
        <v>1004</v>
      </c>
      <c r="H881" s="218" t="s">
        <v>1954</v>
      </c>
      <c r="I881" s="211" t="s">
        <v>1622</v>
      </c>
      <c r="J881" s="212" t="s">
        <v>841</v>
      </c>
      <c r="K881" s="211" t="s">
        <v>356</v>
      </c>
      <c r="L881" s="211" t="s">
        <v>1998</v>
      </c>
    </row>
    <row r="882" spans="1:12" s="211" customFormat="1" x14ac:dyDescent="0.25">
      <c r="A882" s="211" t="s">
        <v>161</v>
      </c>
      <c r="B882" s="211">
        <v>195</v>
      </c>
      <c r="C882" s="211" t="s">
        <v>301</v>
      </c>
      <c r="D882" s="211">
        <v>210286893</v>
      </c>
      <c r="E882" s="218">
        <v>1060</v>
      </c>
      <c r="F882" s="211">
        <v>1242</v>
      </c>
      <c r="G882" s="211">
        <v>1004</v>
      </c>
      <c r="H882" s="218" t="s">
        <v>1954</v>
      </c>
      <c r="I882" s="211" t="s">
        <v>5995</v>
      </c>
      <c r="J882" s="212" t="s">
        <v>841</v>
      </c>
      <c r="K882" s="211" t="s">
        <v>356</v>
      </c>
      <c r="L882" s="211" t="s">
        <v>1998</v>
      </c>
    </row>
    <row r="883" spans="1:12" s="211" customFormat="1" x14ac:dyDescent="0.25">
      <c r="A883" s="211" t="s">
        <v>161</v>
      </c>
      <c r="B883" s="211">
        <v>195</v>
      </c>
      <c r="C883" s="211" t="s">
        <v>301</v>
      </c>
      <c r="D883" s="211">
        <v>210287021</v>
      </c>
      <c r="E883" s="218">
        <v>1060</v>
      </c>
      <c r="F883" s="211">
        <v>1271</v>
      </c>
      <c r="G883" s="211">
        <v>1004</v>
      </c>
      <c r="H883" s="218" t="s">
        <v>1954</v>
      </c>
      <c r="I883" s="211" t="s">
        <v>1623</v>
      </c>
      <c r="J883" s="212" t="s">
        <v>841</v>
      </c>
      <c r="K883" s="211" t="s">
        <v>356</v>
      </c>
      <c r="L883" s="211" t="s">
        <v>1998</v>
      </c>
    </row>
    <row r="884" spans="1:12" s="211" customFormat="1" x14ac:dyDescent="0.25">
      <c r="A884" s="211" t="s">
        <v>161</v>
      </c>
      <c r="B884" s="211">
        <v>196</v>
      </c>
      <c r="C884" s="211" t="s">
        <v>302</v>
      </c>
      <c r="D884" s="211">
        <v>191956631</v>
      </c>
      <c r="E884" s="218">
        <v>1060</v>
      </c>
      <c r="F884" s="211">
        <v>1242</v>
      </c>
      <c r="G884" s="211">
        <v>1004</v>
      </c>
      <c r="H884" s="218" t="s">
        <v>1954</v>
      </c>
      <c r="I884" s="211" t="s">
        <v>4102</v>
      </c>
      <c r="J884" s="212" t="s">
        <v>841</v>
      </c>
      <c r="K884" s="211" t="s">
        <v>356</v>
      </c>
      <c r="L884" s="211" t="s">
        <v>1998</v>
      </c>
    </row>
    <row r="885" spans="1:12" s="211" customFormat="1" x14ac:dyDescent="0.25">
      <c r="A885" s="211" t="s">
        <v>161</v>
      </c>
      <c r="B885" s="211">
        <v>196</v>
      </c>
      <c r="C885" s="211" t="s">
        <v>302</v>
      </c>
      <c r="D885" s="211">
        <v>192036038</v>
      </c>
      <c r="E885" s="218">
        <v>1060</v>
      </c>
      <c r="F885" s="211">
        <v>1274</v>
      </c>
      <c r="G885" s="211">
        <v>1004</v>
      </c>
      <c r="H885" s="218" t="s">
        <v>1954</v>
      </c>
      <c r="I885" s="211" t="s">
        <v>5598</v>
      </c>
      <c r="J885" s="212" t="s">
        <v>841</v>
      </c>
      <c r="K885" s="211" t="s">
        <v>356</v>
      </c>
      <c r="L885" s="211" t="s">
        <v>1998</v>
      </c>
    </row>
    <row r="886" spans="1:12" s="211" customFormat="1" x14ac:dyDescent="0.25">
      <c r="A886" s="211" t="s">
        <v>161</v>
      </c>
      <c r="B886" s="211">
        <v>196</v>
      </c>
      <c r="C886" s="211" t="s">
        <v>302</v>
      </c>
      <c r="D886" s="211">
        <v>210261487</v>
      </c>
      <c r="E886" s="218">
        <v>1020</v>
      </c>
      <c r="F886" s="211">
        <v>1122</v>
      </c>
      <c r="G886" s="211">
        <v>1003</v>
      </c>
      <c r="H886" s="218" t="s">
        <v>1954</v>
      </c>
      <c r="I886" s="211" t="s">
        <v>5932</v>
      </c>
      <c r="J886" s="212" t="s">
        <v>841</v>
      </c>
      <c r="K886" s="211" t="s">
        <v>356</v>
      </c>
      <c r="L886" s="211" t="s">
        <v>5974</v>
      </c>
    </row>
    <row r="887" spans="1:12" s="211" customFormat="1" x14ac:dyDescent="0.25">
      <c r="A887" s="211" t="s">
        <v>161</v>
      </c>
      <c r="B887" s="211">
        <v>197</v>
      </c>
      <c r="C887" s="211" t="s">
        <v>303</v>
      </c>
      <c r="D887" s="211">
        <v>191992115</v>
      </c>
      <c r="E887" s="218">
        <v>1080</v>
      </c>
      <c r="G887" s="211">
        <v>1004</v>
      </c>
      <c r="H887" s="218" t="s">
        <v>354</v>
      </c>
      <c r="I887" s="211" t="s">
        <v>4293</v>
      </c>
      <c r="J887" s="212" t="s">
        <v>841</v>
      </c>
      <c r="K887" s="211" t="s">
        <v>356</v>
      </c>
      <c r="L887" s="211" t="s">
        <v>1995</v>
      </c>
    </row>
    <row r="888" spans="1:12" s="211" customFormat="1" x14ac:dyDescent="0.25">
      <c r="A888" s="211" t="s">
        <v>161</v>
      </c>
      <c r="B888" s="211">
        <v>197</v>
      </c>
      <c r="C888" s="211" t="s">
        <v>303</v>
      </c>
      <c r="D888" s="211">
        <v>191992244</v>
      </c>
      <c r="E888" s="218">
        <v>1060</v>
      </c>
      <c r="F888" s="211">
        <v>1274</v>
      </c>
      <c r="G888" s="211">
        <v>1004</v>
      </c>
      <c r="H888" s="218" t="s">
        <v>1954</v>
      </c>
      <c r="I888" s="211" t="s">
        <v>2705</v>
      </c>
      <c r="J888" s="212" t="s">
        <v>841</v>
      </c>
      <c r="K888" s="211" t="s">
        <v>356</v>
      </c>
      <c r="L888" s="211" t="s">
        <v>1998</v>
      </c>
    </row>
    <row r="889" spans="1:12" s="211" customFormat="1" x14ac:dyDescent="0.25">
      <c r="A889" s="211" t="s">
        <v>161</v>
      </c>
      <c r="B889" s="211">
        <v>197</v>
      </c>
      <c r="C889" s="211" t="s">
        <v>303</v>
      </c>
      <c r="D889" s="211">
        <v>191997604</v>
      </c>
      <c r="E889" s="218">
        <v>1060</v>
      </c>
      <c r="F889" s="211">
        <v>1271</v>
      </c>
      <c r="G889" s="211">
        <v>1004</v>
      </c>
      <c r="H889" s="218" t="s">
        <v>1954</v>
      </c>
      <c r="I889" s="211" t="s">
        <v>3584</v>
      </c>
      <c r="J889" s="212" t="s">
        <v>841</v>
      </c>
      <c r="K889" s="211" t="s">
        <v>356</v>
      </c>
      <c r="L889" s="211" t="s">
        <v>1998</v>
      </c>
    </row>
    <row r="890" spans="1:12" s="211" customFormat="1" x14ac:dyDescent="0.25">
      <c r="A890" s="211" t="s">
        <v>161</v>
      </c>
      <c r="B890" s="211">
        <v>197</v>
      </c>
      <c r="C890" s="211" t="s">
        <v>303</v>
      </c>
      <c r="D890" s="211">
        <v>191997605</v>
      </c>
      <c r="E890" s="218">
        <v>1060</v>
      </c>
      <c r="F890" s="211">
        <v>1271</v>
      </c>
      <c r="G890" s="211">
        <v>1004</v>
      </c>
      <c r="H890" s="218" t="s">
        <v>1954</v>
      </c>
      <c r="I890" s="211" t="s">
        <v>3585</v>
      </c>
      <c r="J890" s="212" t="s">
        <v>841</v>
      </c>
      <c r="K890" s="211" t="s">
        <v>356</v>
      </c>
      <c r="L890" s="211" t="s">
        <v>1998</v>
      </c>
    </row>
    <row r="891" spans="1:12" s="211" customFormat="1" x14ac:dyDescent="0.25">
      <c r="A891" s="211" t="s">
        <v>161</v>
      </c>
      <c r="B891" s="211">
        <v>197</v>
      </c>
      <c r="C891" s="211" t="s">
        <v>303</v>
      </c>
      <c r="D891" s="211">
        <v>191997606</v>
      </c>
      <c r="E891" s="218">
        <v>1060</v>
      </c>
      <c r="F891" s="211">
        <v>1271</v>
      </c>
      <c r="G891" s="211">
        <v>1004</v>
      </c>
      <c r="H891" s="218" t="s">
        <v>1954</v>
      </c>
      <c r="I891" s="211" t="s">
        <v>3586</v>
      </c>
      <c r="J891" s="212" t="s">
        <v>841</v>
      </c>
      <c r="K891" s="211" t="s">
        <v>356</v>
      </c>
      <c r="L891" s="211" t="s">
        <v>1998</v>
      </c>
    </row>
    <row r="892" spans="1:12" s="211" customFormat="1" x14ac:dyDescent="0.25">
      <c r="A892" s="211" t="s">
        <v>161</v>
      </c>
      <c r="B892" s="211">
        <v>197</v>
      </c>
      <c r="C892" s="211" t="s">
        <v>303</v>
      </c>
      <c r="D892" s="211">
        <v>201007765</v>
      </c>
      <c r="E892" s="218">
        <v>1060</v>
      </c>
      <c r="F892" s="211">
        <v>1242</v>
      </c>
      <c r="G892" s="211">
        <v>1004</v>
      </c>
      <c r="H892" s="218" t="s">
        <v>1954</v>
      </c>
      <c r="I892" s="211" t="s">
        <v>1624</v>
      </c>
      <c r="J892" s="212" t="s">
        <v>841</v>
      </c>
      <c r="K892" s="211" t="s">
        <v>356</v>
      </c>
      <c r="L892" s="211" t="s">
        <v>1998</v>
      </c>
    </row>
    <row r="893" spans="1:12" s="211" customFormat="1" x14ac:dyDescent="0.25">
      <c r="A893" s="211" t="s">
        <v>161</v>
      </c>
      <c r="B893" s="211">
        <v>197</v>
      </c>
      <c r="C893" s="211" t="s">
        <v>303</v>
      </c>
      <c r="D893" s="211">
        <v>210132170</v>
      </c>
      <c r="E893" s="218">
        <v>1080</v>
      </c>
      <c r="F893" s="211">
        <v>1274</v>
      </c>
      <c r="G893" s="211">
        <v>1004</v>
      </c>
      <c r="H893" s="218" t="s">
        <v>354</v>
      </c>
      <c r="I893" s="211" t="s">
        <v>5358</v>
      </c>
      <c r="J893" s="212" t="s">
        <v>841</v>
      </c>
      <c r="K893" s="211" t="s">
        <v>356</v>
      </c>
      <c r="L893" s="211" t="s">
        <v>1995</v>
      </c>
    </row>
    <row r="894" spans="1:12" s="211" customFormat="1" x14ac:dyDescent="0.25">
      <c r="A894" s="211" t="s">
        <v>161</v>
      </c>
      <c r="B894" s="211">
        <v>197</v>
      </c>
      <c r="C894" s="211" t="s">
        <v>303</v>
      </c>
      <c r="D894" s="211">
        <v>210217605</v>
      </c>
      <c r="E894" s="218">
        <v>1060</v>
      </c>
      <c r="F894" s="211">
        <v>1274</v>
      </c>
      <c r="G894" s="211">
        <v>1004</v>
      </c>
      <c r="H894" s="218" t="s">
        <v>1954</v>
      </c>
      <c r="I894" s="211" t="s">
        <v>1625</v>
      </c>
      <c r="J894" s="212" t="s">
        <v>841</v>
      </c>
      <c r="K894" s="211" t="s">
        <v>356</v>
      </c>
      <c r="L894" s="211" t="s">
        <v>1998</v>
      </c>
    </row>
    <row r="895" spans="1:12" s="211" customFormat="1" x14ac:dyDescent="0.25">
      <c r="A895" s="211" t="s">
        <v>161</v>
      </c>
      <c r="B895" s="211">
        <v>197</v>
      </c>
      <c r="C895" s="211" t="s">
        <v>303</v>
      </c>
      <c r="D895" s="211">
        <v>210217606</v>
      </c>
      <c r="E895" s="218">
        <v>1060</v>
      </c>
      <c r="F895" s="211">
        <v>1274</v>
      </c>
      <c r="G895" s="211">
        <v>1004</v>
      </c>
      <c r="H895" s="218" t="s">
        <v>1954</v>
      </c>
      <c r="I895" s="211" t="s">
        <v>1626</v>
      </c>
      <c r="J895" s="212" t="s">
        <v>841</v>
      </c>
      <c r="K895" s="211" t="s">
        <v>356</v>
      </c>
      <c r="L895" s="211" t="s">
        <v>1998</v>
      </c>
    </row>
    <row r="896" spans="1:12" s="211" customFormat="1" x14ac:dyDescent="0.25">
      <c r="A896" s="211" t="s">
        <v>161</v>
      </c>
      <c r="B896" s="211">
        <v>197</v>
      </c>
      <c r="C896" s="211" t="s">
        <v>303</v>
      </c>
      <c r="D896" s="211">
        <v>210217607</v>
      </c>
      <c r="E896" s="218">
        <v>1060</v>
      </c>
      <c r="F896" s="211">
        <v>1274</v>
      </c>
      <c r="G896" s="211">
        <v>1004</v>
      </c>
      <c r="H896" s="218" t="s">
        <v>1954</v>
      </c>
      <c r="I896" s="211" t="s">
        <v>1627</v>
      </c>
      <c r="J896" s="212" t="s">
        <v>841</v>
      </c>
      <c r="K896" s="211" t="s">
        <v>356</v>
      </c>
      <c r="L896" s="211" t="s">
        <v>1998</v>
      </c>
    </row>
    <row r="897" spans="1:12" s="211" customFormat="1" x14ac:dyDescent="0.25">
      <c r="A897" s="211" t="s">
        <v>161</v>
      </c>
      <c r="B897" s="211">
        <v>197</v>
      </c>
      <c r="C897" s="211" t="s">
        <v>303</v>
      </c>
      <c r="D897" s="211">
        <v>210217608</v>
      </c>
      <c r="E897" s="218">
        <v>1060</v>
      </c>
      <c r="F897" s="211">
        <v>1274</v>
      </c>
      <c r="G897" s="211">
        <v>1004</v>
      </c>
      <c r="H897" s="218" t="s">
        <v>1954</v>
      </c>
      <c r="I897" s="211" t="s">
        <v>1628</v>
      </c>
      <c r="J897" s="212" t="s">
        <v>841</v>
      </c>
      <c r="K897" s="211" t="s">
        <v>356</v>
      </c>
      <c r="L897" s="211" t="s">
        <v>1998</v>
      </c>
    </row>
    <row r="898" spans="1:12" s="211" customFormat="1" x14ac:dyDescent="0.25">
      <c r="A898" s="211" t="s">
        <v>161</v>
      </c>
      <c r="B898" s="211">
        <v>197</v>
      </c>
      <c r="C898" s="211" t="s">
        <v>303</v>
      </c>
      <c r="D898" s="211">
        <v>210217609</v>
      </c>
      <c r="E898" s="218">
        <v>1060</v>
      </c>
      <c r="F898" s="211">
        <v>1274</v>
      </c>
      <c r="G898" s="211">
        <v>1004</v>
      </c>
      <c r="H898" s="218" t="s">
        <v>1954</v>
      </c>
      <c r="I898" s="211" t="s">
        <v>1629</v>
      </c>
      <c r="J898" s="212" t="s">
        <v>841</v>
      </c>
      <c r="K898" s="211" t="s">
        <v>356</v>
      </c>
      <c r="L898" s="211" t="s">
        <v>1998</v>
      </c>
    </row>
    <row r="899" spans="1:12" s="211" customFormat="1" x14ac:dyDescent="0.25">
      <c r="A899" s="211" t="s">
        <v>161</v>
      </c>
      <c r="B899" s="211">
        <v>197</v>
      </c>
      <c r="C899" s="211" t="s">
        <v>303</v>
      </c>
      <c r="D899" s="211">
        <v>210217617</v>
      </c>
      <c r="E899" s="218">
        <v>1060</v>
      </c>
      <c r="F899" s="211">
        <v>1274</v>
      </c>
      <c r="G899" s="211">
        <v>1004</v>
      </c>
      <c r="H899" s="218" t="s">
        <v>1954</v>
      </c>
      <c r="I899" s="211" t="s">
        <v>1630</v>
      </c>
      <c r="J899" s="212" t="s">
        <v>841</v>
      </c>
      <c r="K899" s="211" t="s">
        <v>356</v>
      </c>
      <c r="L899" s="211" t="s">
        <v>1998</v>
      </c>
    </row>
    <row r="900" spans="1:12" s="211" customFormat="1" x14ac:dyDescent="0.25">
      <c r="A900" s="211" t="s">
        <v>161</v>
      </c>
      <c r="B900" s="211">
        <v>197</v>
      </c>
      <c r="C900" s="211" t="s">
        <v>303</v>
      </c>
      <c r="D900" s="211">
        <v>210217618</v>
      </c>
      <c r="E900" s="218">
        <v>1060</v>
      </c>
      <c r="F900" s="211">
        <v>1274</v>
      </c>
      <c r="G900" s="211">
        <v>1004</v>
      </c>
      <c r="H900" s="218" t="s">
        <v>1954</v>
      </c>
      <c r="I900" s="211" t="s">
        <v>1631</v>
      </c>
      <c r="J900" s="212" t="s">
        <v>841</v>
      </c>
      <c r="K900" s="211" t="s">
        <v>356</v>
      </c>
      <c r="L900" s="211" t="s">
        <v>1998</v>
      </c>
    </row>
    <row r="901" spans="1:12" s="211" customFormat="1" x14ac:dyDescent="0.25">
      <c r="A901" s="211" t="s">
        <v>161</v>
      </c>
      <c r="B901" s="211">
        <v>197</v>
      </c>
      <c r="C901" s="211" t="s">
        <v>303</v>
      </c>
      <c r="D901" s="211">
        <v>210217619</v>
      </c>
      <c r="E901" s="218">
        <v>1060</v>
      </c>
      <c r="F901" s="211">
        <v>1274</v>
      </c>
      <c r="G901" s="211">
        <v>1004</v>
      </c>
      <c r="H901" s="218" t="s">
        <v>1954</v>
      </c>
      <c r="I901" s="211" t="s">
        <v>1632</v>
      </c>
      <c r="J901" s="212" t="s">
        <v>841</v>
      </c>
      <c r="K901" s="211" t="s">
        <v>356</v>
      </c>
      <c r="L901" s="211" t="s">
        <v>1998</v>
      </c>
    </row>
    <row r="902" spans="1:12" s="211" customFormat="1" x14ac:dyDescent="0.25">
      <c r="A902" s="211" t="s">
        <v>161</v>
      </c>
      <c r="B902" s="211">
        <v>198</v>
      </c>
      <c r="C902" s="211" t="s">
        <v>304</v>
      </c>
      <c r="D902" s="211">
        <v>191955042</v>
      </c>
      <c r="E902" s="218">
        <v>1060</v>
      </c>
      <c r="F902" s="211">
        <v>1274</v>
      </c>
      <c r="G902" s="211">
        <v>1004</v>
      </c>
      <c r="H902" s="218" t="s">
        <v>1954</v>
      </c>
      <c r="I902" s="211" t="s">
        <v>2532</v>
      </c>
      <c r="J902" s="212" t="s">
        <v>841</v>
      </c>
      <c r="K902" s="211" t="s">
        <v>356</v>
      </c>
      <c r="L902" s="211" t="s">
        <v>1998</v>
      </c>
    </row>
    <row r="903" spans="1:12" s="211" customFormat="1" x14ac:dyDescent="0.25">
      <c r="A903" s="211" t="s">
        <v>161</v>
      </c>
      <c r="B903" s="211">
        <v>198</v>
      </c>
      <c r="C903" s="211" t="s">
        <v>304</v>
      </c>
      <c r="D903" s="211">
        <v>191996368</v>
      </c>
      <c r="E903" s="218">
        <v>1060</v>
      </c>
      <c r="F903" s="211">
        <v>1242</v>
      </c>
      <c r="G903" s="211">
        <v>1004</v>
      </c>
      <c r="H903" s="218" t="s">
        <v>1954</v>
      </c>
      <c r="I903" s="211" t="s">
        <v>5216</v>
      </c>
      <c r="J903" s="212" t="s">
        <v>841</v>
      </c>
      <c r="K903" s="211" t="s">
        <v>356</v>
      </c>
      <c r="L903" s="211" t="s">
        <v>1998</v>
      </c>
    </row>
    <row r="904" spans="1:12" s="211" customFormat="1" x14ac:dyDescent="0.25">
      <c r="A904" s="211" t="s">
        <v>161</v>
      </c>
      <c r="B904" s="211">
        <v>198</v>
      </c>
      <c r="C904" s="211" t="s">
        <v>304</v>
      </c>
      <c r="D904" s="211">
        <v>192034556</v>
      </c>
      <c r="E904" s="218">
        <v>1080</v>
      </c>
      <c r="F904" s="211">
        <v>1242</v>
      </c>
      <c r="G904" s="211">
        <v>1004</v>
      </c>
      <c r="H904" s="218" t="s">
        <v>354</v>
      </c>
      <c r="I904" s="211" t="s">
        <v>5504</v>
      </c>
      <c r="J904" s="212" t="s">
        <v>841</v>
      </c>
      <c r="K904" s="211" t="s">
        <v>356</v>
      </c>
      <c r="L904" s="211" t="s">
        <v>1995</v>
      </c>
    </row>
    <row r="905" spans="1:12" s="211" customFormat="1" x14ac:dyDescent="0.25">
      <c r="A905" s="211" t="s">
        <v>161</v>
      </c>
      <c r="B905" s="211">
        <v>198</v>
      </c>
      <c r="C905" s="211" t="s">
        <v>304</v>
      </c>
      <c r="D905" s="211">
        <v>192034557</v>
      </c>
      <c r="E905" s="218">
        <v>1080</v>
      </c>
      <c r="F905" s="211">
        <v>1274</v>
      </c>
      <c r="G905" s="211">
        <v>1004</v>
      </c>
      <c r="H905" s="218" t="s">
        <v>354</v>
      </c>
      <c r="I905" s="211" t="s">
        <v>5505</v>
      </c>
      <c r="J905" s="212" t="s">
        <v>841</v>
      </c>
      <c r="K905" s="211" t="s">
        <v>356</v>
      </c>
      <c r="L905" s="211" t="s">
        <v>1995</v>
      </c>
    </row>
    <row r="906" spans="1:12" s="211" customFormat="1" x14ac:dyDescent="0.25">
      <c r="A906" s="211" t="s">
        <v>161</v>
      </c>
      <c r="B906" s="211">
        <v>198</v>
      </c>
      <c r="C906" s="211" t="s">
        <v>304</v>
      </c>
      <c r="D906" s="211">
        <v>210258119</v>
      </c>
      <c r="E906" s="218">
        <v>1080</v>
      </c>
      <c r="F906" s="211">
        <v>1274</v>
      </c>
      <c r="G906" s="211">
        <v>1004</v>
      </c>
      <c r="H906" s="218" t="s">
        <v>354</v>
      </c>
      <c r="I906" s="211" t="s">
        <v>1633</v>
      </c>
      <c r="J906" s="212" t="s">
        <v>841</v>
      </c>
      <c r="K906" s="211" t="s">
        <v>356</v>
      </c>
      <c r="L906" s="211" t="s">
        <v>1995</v>
      </c>
    </row>
    <row r="907" spans="1:12" s="211" customFormat="1" x14ac:dyDescent="0.25">
      <c r="A907" s="211" t="s">
        <v>161</v>
      </c>
      <c r="B907" s="211">
        <v>198</v>
      </c>
      <c r="C907" s="211" t="s">
        <v>304</v>
      </c>
      <c r="D907" s="211">
        <v>210259062</v>
      </c>
      <c r="E907" s="218">
        <v>1080</v>
      </c>
      <c r="F907" s="211">
        <v>1274</v>
      </c>
      <c r="G907" s="211">
        <v>1004</v>
      </c>
      <c r="H907" s="218" t="s">
        <v>354</v>
      </c>
      <c r="I907" s="211" t="s">
        <v>1634</v>
      </c>
      <c r="J907" s="212" t="s">
        <v>841</v>
      </c>
      <c r="K907" s="211" t="s">
        <v>356</v>
      </c>
      <c r="L907" s="211" t="s">
        <v>1995</v>
      </c>
    </row>
    <row r="908" spans="1:12" s="211" customFormat="1" x14ac:dyDescent="0.25">
      <c r="A908" s="211" t="s">
        <v>161</v>
      </c>
      <c r="B908" s="211">
        <v>198</v>
      </c>
      <c r="C908" s="211" t="s">
        <v>304</v>
      </c>
      <c r="D908" s="211">
        <v>210259320</v>
      </c>
      <c r="E908" s="218">
        <v>1080</v>
      </c>
      <c r="F908" s="211">
        <v>1274</v>
      </c>
      <c r="G908" s="211">
        <v>1004</v>
      </c>
      <c r="H908" s="218" t="s">
        <v>354</v>
      </c>
      <c r="I908" s="211" t="s">
        <v>1635</v>
      </c>
      <c r="J908" s="212" t="s">
        <v>841</v>
      </c>
      <c r="K908" s="211" t="s">
        <v>356</v>
      </c>
      <c r="L908" s="211" t="s">
        <v>1995</v>
      </c>
    </row>
    <row r="909" spans="1:12" s="211" customFormat="1" x14ac:dyDescent="0.25">
      <c r="A909" s="211" t="s">
        <v>161</v>
      </c>
      <c r="B909" s="211">
        <v>198</v>
      </c>
      <c r="C909" s="211" t="s">
        <v>304</v>
      </c>
      <c r="D909" s="211">
        <v>210262088</v>
      </c>
      <c r="E909" s="218">
        <v>1080</v>
      </c>
      <c r="F909" s="211">
        <v>1274</v>
      </c>
      <c r="G909" s="211">
        <v>1004</v>
      </c>
      <c r="H909" s="218" t="s">
        <v>354</v>
      </c>
      <c r="I909" s="211" t="s">
        <v>1636</v>
      </c>
      <c r="J909" s="212" t="s">
        <v>841</v>
      </c>
      <c r="K909" s="211" t="s">
        <v>356</v>
      </c>
      <c r="L909" s="211" t="s">
        <v>1995</v>
      </c>
    </row>
    <row r="910" spans="1:12" s="211" customFormat="1" x14ac:dyDescent="0.25">
      <c r="A910" s="211" t="s">
        <v>161</v>
      </c>
      <c r="B910" s="211">
        <v>199</v>
      </c>
      <c r="C910" s="211" t="s">
        <v>305</v>
      </c>
      <c r="D910" s="211">
        <v>191959084</v>
      </c>
      <c r="E910" s="218">
        <v>1020</v>
      </c>
      <c r="F910" s="211">
        <v>1110</v>
      </c>
      <c r="G910" s="211">
        <v>1004</v>
      </c>
      <c r="H910" s="218" t="s">
        <v>1954</v>
      </c>
      <c r="I910" s="211" t="s">
        <v>2497</v>
      </c>
      <c r="J910" s="212" t="s">
        <v>841</v>
      </c>
      <c r="K910" s="211" t="s">
        <v>356</v>
      </c>
      <c r="L910" s="211" t="s">
        <v>4109</v>
      </c>
    </row>
    <row r="911" spans="1:12" s="211" customFormat="1" x14ac:dyDescent="0.25">
      <c r="A911" s="211" t="s">
        <v>161</v>
      </c>
      <c r="B911" s="211">
        <v>199</v>
      </c>
      <c r="C911" s="211" t="s">
        <v>305</v>
      </c>
      <c r="D911" s="211">
        <v>191959085</v>
      </c>
      <c r="E911" s="218">
        <v>1020</v>
      </c>
      <c r="F911" s="211">
        <v>1110</v>
      </c>
      <c r="G911" s="211">
        <v>1004</v>
      </c>
      <c r="H911" s="218" t="s">
        <v>1954</v>
      </c>
      <c r="I911" s="211" t="s">
        <v>2497</v>
      </c>
      <c r="J911" s="212" t="s">
        <v>841</v>
      </c>
      <c r="K911" s="211" t="s">
        <v>356</v>
      </c>
      <c r="L911" s="211" t="s">
        <v>4109</v>
      </c>
    </row>
    <row r="912" spans="1:12" s="211" customFormat="1" x14ac:dyDescent="0.25">
      <c r="A912" s="211" t="s">
        <v>161</v>
      </c>
      <c r="B912" s="211">
        <v>199</v>
      </c>
      <c r="C912" s="211" t="s">
        <v>305</v>
      </c>
      <c r="D912" s="211">
        <v>191959086</v>
      </c>
      <c r="E912" s="218">
        <v>1020</v>
      </c>
      <c r="F912" s="211">
        <v>1110</v>
      </c>
      <c r="G912" s="211">
        <v>1003</v>
      </c>
      <c r="H912" s="218" t="s">
        <v>1954</v>
      </c>
      <c r="I912" s="211" t="s">
        <v>2497</v>
      </c>
      <c r="J912" s="212" t="s">
        <v>841</v>
      </c>
      <c r="K912" s="211" t="s">
        <v>356</v>
      </c>
      <c r="L912" s="211" t="s">
        <v>4109</v>
      </c>
    </row>
    <row r="913" spans="1:12" s="211" customFormat="1" x14ac:dyDescent="0.25">
      <c r="A913" s="211" t="s">
        <v>161</v>
      </c>
      <c r="B913" s="211">
        <v>199</v>
      </c>
      <c r="C913" s="211" t="s">
        <v>305</v>
      </c>
      <c r="D913" s="211">
        <v>191966877</v>
      </c>
      <c r="E913" s="218">
        <v>1020</v>
      </c>
      <c r="F913" s="211">
        <v>1122</v>
      </c>
      <c r="G913" s="211">
        <v>1003</v>
      </c>
      <c r="H913" s="218" t="s">
        <v>1954</v>
      </c>
      <c r="I913" s="211" t="s">
        <v>4137</v>
      </c>
      <c r="J913" s="212" t="s">
        <v>841</v>
      </c>
      <c r="K913" s="211" t="s">
        <v>356</v>
      </c>
      <c r="L913" s="211" t="s">
        <v>5244</v>
      </c>
    </row>
    <row r="914" spans="1:12" s="211" customFormat="1" x14ac:dyDescent="0.25">
      <c r="A914" s="211" t="s">
        <v>161</v>
      </c>
      <c r="B914" s="211">
        <v>199</v>
      </c>
      <c r="C914" s="211" t="s">
        <v>305</v>
      </c>
      <c r="D914" s="211">
        <v>191966880</v>
      </c>
      <c r="E914" s="218">
        <v>1020</v>
      </c>
      <c r="F914" s="211">
        <v>1122</v>
      </c>
      <c r="G914" s="211">
        <v>1003</v>
      </c>
      <c r="H914" s="218" t="s">
        <v>1954</v>
      </c>
      <c r="I914" s="211" t="s">
        <v>4137</v>
      </c>
      <c r="J914" s="212" t="s">
        <v>841</v>
      </c>
      <c r="K914" s="211" t="s">
        <v>356</v>
      </c>
      <c r="L914" s="211" t="s">
        <v>5244</v>
      </c>
    </row>
    <row r="915" spans="1:12" s="211" customFormat="1" x14ac:dyDescent="0.25">
      <c r="A915" s="211" t="s">
        <v>161</v>
      </c>
      <c r="B915" s="211">
        <v>199</v>
      </c>
      <c r="C915" s="211" t="s">
        <v>305</v>
      </c>
      <c r="D915" s="211">
        <v>191966881</v>
      </c>
      <c r="E915" s="218">
        <v>1020</v>
      </c>
      <c r="F915" s="211">
        <v>1122</v>
      </c>
      <c r="G915" s="211">
        <v>1003</v>
      </c>
      <c r="H915" s="218" t="s">
        <v>1954</v>
      </c>
      <c r="I915" s="211" t="s">
        <v>4137</v>
      </c>
      <c r="J915" s="212" t="s">
        <v>841</v>
      </c>
      <c r="K915" s="211" t="s">
        <v>356</v>
      </c>
      <c r="L915" s="211" t="s">
        <v>5244</v>
      </c>
    </row>
    <row r="916" spans="1:12" s="211" customFormat="1" x14ac:dyDescent="0.25">
      <c r="A916" s="211" t="s">
        <v>161</v>
      </c>
      <c r="B916" s="211">
        <v>199</v>
      </c>
      <c r="C916" s="211" t="s">
        <v>305</v>
      </c>
      <c r="D916" s="211">
        <v>192026230</v>
      </c>
      <c r="E916" s="218">
        <v>1060</v>
      </c>
      <c r="F916" s="211">
        <v>1274</v>
      </c>
      <c r="G916" s="211">
        <v>1004</v>
      </c>
      <c r="H916" s="218" t="s">
        <v>1954</v>
      </c>
      <c r="I916" s="211" t="s">
        <v>6042</v>
      </c>
      <c r="J916" s="212" t="s">
        <v>841</v>
      </c>
      <c r="K916" s="211" t="s">
        <v>356</v>
      </c>
      <c r="L916" s="211" t="s">
        <v>1998</v>
      </c>
    </row>
    <row r="917" spans="1:12" s="211" customFormat="1" x14ac:dyDescent="0.25">
      <c r="A917" s="211" t="s">
        <v>161</v>
      </c>
      <c r="B917" s="211">
        <v>199</v>
      </c>
      <c r="C917" s="211" t="s">
        <v>305</v>
      </c>
      <c r="D917" s="211">
        <v>192026231</v>
      </c>
      <c r="E917" s="218">
        <v>1060</v>
      </c>
      <c r="F917" s="211">
        <v>1274</v>
      </c>
      <c r="G917" s="211">
        <v>1004</v>
      </c>
      <c r="H917" s="218" t="s">
        <v>1954</v>
      </c>
      <c r="I917" s="211" t="s">
        <v>6043</v>
      </c>
      <c r="J917" s="212" t="s">
        <v>841</v>
      </c>
      <c r="K917" s="211" t="s">
        <v>356</v>
      </c>
      <c r="L917" s="211" t="s">
        <v>1998</v>
      </c>
    </row>
    <row r="918" spans="1:12" s="211" customFormat="1" x14ac:dyDescent="0.25">
      <c r="A918" s="211" t="s">
        <v>161</v>
      </c>
      <c r="B918" s="211">
        <v>199</v>
      </c>
      <c r="C918" s="211" t="s">
        <v>305</v>
      </c>
      <c r="D918" s="211">
        <v>192048482</v>
      </c>
      <c r="E918" s="218">
        <v>1060</v>
      </c>
      <c r="F918" s="211">
        <v>1252</v>
      </c>
      <c r="G918" s="211">
        <v>1004</v>
      </c>
      <c r="H918" s="218" t="s">
        <v>1954</v>
      </c>
      <c r="I918" s="211" t="s">
        <v>6378</v>
      </c>
      <c r="J918" s="212" t="s">
        <v>841</v>
      </c>
      <c r="K918" s="211" t="s">
        <v>356</v>
      </c>
      <c r="L918" s="211" t="s">
        <v>1998</v>
      </c>
    </row>
    <row r="919" spans="1:12" s="211" customFormat="1" x14ac:dyDescent="0.25">
      <c r="A919" s="211" t="s">
        <v>161</v>
      </c>
      <c r="B919" s="211">
        <v>199</v>
      </c>
      <c r="C919" s="211" t="s">
        <v>305</v>
      </c>
      <c r="D919" s="211">
        <v>210270973</v>
      </c>
      <c r="E919" s="218">
        <v>1080</v>
      </c>
      <c r="F919" s="211">
        <v>1274</v>
      </c>
      <c r="G919" s="211">
        <v>1004</v>
      </c>
      <c r="H919" s="218" t="s">
        <v>354</v>
      </c>
      <c r="I919" s="211" t="s">
        <v>6111</v>
      </c>
      <c r="J919" s="212" t="s">
        <v>841</v>
      </c>
      <c r="K919" s="211" t="s">
        <v>356</v>
      </c>
      <c r="L919" s="211" t="s">
        <v>1995</v>
      </c>
    </row>
    <row r="920" spans="1:12" s="211" customFormat="1" x14ac:dyDescent="0.25">
      <c r="A920" s="211" t="s">
        <v>161</v>
      </c>
      <c r="B920" s="211">
        <v>199</v>
      </c>
      <c r="C920" s="211" t="s">
        <v>305</v>
      </c>
      <c r="D920" s="211">
        <v>210275391</v>
      </c>
      <c r="E920" s="218">
        <v>1060</v>
      </c>
      <c r="F920" s="211">
        <v>1274</v>
      </c>
      <c r="G920" s="211">
        <v>1004</v>
      </c>
      <c r="H920" s="218" t="s">
        <v>1954</v>
      </c>
      <c r="I920" s="211" t="s">
        <v>4388</v>
      </c>
      <c r="J920" s="212" t="s">
        <v>841</v>
      </c>
      <c r="K920" s="211" t="s">
        <v>356</v>
      </c>
      <c r="L920" s="211" t="s">
        <v>1998</v>
      </c>
    </row>
    <row r="921" spans="1:12" s="211" customFormat="1" x14ac:dyDescent="0.25">
      <c r="A921" s="211" t="s">
        <v>161</v>
      </c>
      <c r="B921" s="211">
        <v>199</v>
      </c>
      <c r="C921" s="211" t="s">
        <v>305</v>
      </c>
      <c r="D921" s="211">
        <v>210275655</v>
      </c>
      <c r="E921" s="218">
        <v>1060</v>
      </c>
      <c r="F921" s="211">
        <v>1271</v>
      </c>
      <c r="G921" s="211">
        <v>1004</v>
      </c>
      <c r="H921" s="218" t="s">
        <v>1954</v>
      </c>
      <c r="I921" s="211" t="s">
        <v>6158</v>
      </c>
      <c r="J921" s="212" t="s">
        <v>841</v>
      </c>
      <c r="K921" s="211" t="s">
        <v>356</v>
      </c>
      <c r="L921" s="211" t="s">
        <v>1998</v>
      </c>
    </row>
    <row r="922" spans="1:12" s="211" customFormat="1" x14ac:dyDescent="0.25">
      <c r="A922" s="211" t="s">
        <v>161</v>
      </c>
      <c r="B922" s="211">
        <v>200</v>
      </c>
      <c r="C922" s="211" t="s">
        <v>306</v>
      </c>
      <c r="D922" s="211">
        <v>2314495</v>
      </c>
      <c r="E922" s="218">
        <v>1060</v>
      </c>
      <c r="F922" s="211">
        <v>1252</v>
      </c>
      <c r="G922" s="211">
        <v>1004</v>
      </c>
      <c r="H922" s="218" t="s">
        <v>1954</v>
      </c>
      <c r="I922" s="211" t="s">
        <v>4988</v>
      </c>
      <c r="J922" s="212" t="s">
        <v>841</v>
      </c>
      <c r="K922" s="211" t="s">
        <v>356</v>
      </c>
      <c r="L922" s="211" t="s">
        <v>1998</v>
      </c>
    </row>
    <row r="923" spans="1:12" s="211" customFormat="1" x14ac:dyDescent="0.25">
      <c r="A923" s="211" t="s">
        <v>161</v>
      </c>
      <c r="B923" s="211">
        <v>200</v>
      </c>
      <c r="C923" s="211" t="s">
        <v>306</v>
      </c>
      <c r="D923" s="211">
        <v>2314497</v>
      </c>
      <c r="E923" s="218">
        <v>1060</v>
      </c>
      <c r="F923" s="211">
        <v>1252</v>
      </c>
      <c r="G923" s="211">
        <v>1004</v>
      </c>
      <c r="H923" s="218" t="s">
        <v>1954</v>
      </c>
      <c r="I923" s="211" t="s">
        <v>4989</v>
      </c>
      <c r="J923" s="212" t="s">
        <v>841</v>
      </c>
      <c r="K923" s="211" t="s">
        <v>356</v>
      </c>
      <c r="L923" s="211" t="s">
        <v>1998</v>
      </c>
    </row>
    <row r="924" spans="1:12" s="211" customFormat="1" x14ac:dyDescent="0.25">
      <c r="A924" s="211" t="s">
        <v>161</v>
      </c>
      <c r="B924" s="211">
        <v>200</v>
      </c>
      <c r="C924" s="211" t="s">
        <v>306</v>
      </c>
      <c r="D924" s="211">
        <v>3064258</v>
      </c>
      <c r="E924" s="218">
        <v>1060</v>
      </c>
      <c r="F924" s="211">
        <v>1252</v>
      </c>
      <c r="G924" s="211">
        <v>1004</v>
      </c>
      <c r="H924" s="218" t="s">
        <v>1954</v>
      </c>
      <c r="I924" s="211" t="s">
        <v>4990</v>
      </c>
      <c r="J924" s="212" t="s">
        <v>841</v>
      </c>
      <c r="K924" s="211" t="s">
        <v>356</v>
      </c>
      <c r="L924" s="211" t="s">
        <v>1998</v>
      </c>
    </row>
    <row r="925" spans="1:12" s="211" customFormat="1" x14ac:dyDescent="0.25">
      <c r="A925" s="211" t="s">
        <v>161</v>
      </c>
      <c r="B925" s="211">
        <v>200</v>
      </c>
      <c r="C925" s="211" t="s">
        <v>306</v>
      </c>
      <c r="D925" s="211">
        <v>191966179</v>
      </c>
      <c r="E925" s="218">
        <v>1080</v>
      </c>
      <c r="G925" s="211">
        <v>1004</v>
      </c>
      <c r="H925" s="218" t="s">
        <v>354</v>
      </c>
      <c r="I925" s="211" t="s">
        <v>1637</v>
      </c>
      <c r="J925" s="212" t="s">
        <v>841</v>
      </c>
      <c r="K925" s="211" t="s">
        <v>356</v>
      </c>
      <c r="L925" s="211" t="s">
        <v>1995</v>
      </c>
    </row>
    <row r="926" spans="1:12" s="211" customFormat="1" x14ac:dyDescent="0.25">
      <c r="A926" s="211" t="s">
        <v>161</v>
      </c>
      <c r="B926" s="211">
        <v>200</v>
      </c>
      <c r="C926" s="211" t="s">
        <v>306</v>
      </c>
      <c r="D926" s="211">
        <v>191967003</v>
      </c>
      <c r="E926" s="218">
        <v>1080</v>
      </c>
      <c r="F926" s="211">
        <v>1242</v>
      </c>
      <c r="G926" s="211">
        <v>1004</v>
      </c>
      <c r="H926" s="218" t="s">
        <v>354</v>
      </c>
      <c r="I926" s="211" t="s">
        <v>1638</v>
      </c>
      <c r="J926" s="212" t="s">
        <v>841</v>
      </c>
      <c r="K926" s="211" t="s">
        <v>356</v>
      </c>
      <c r="L926" s="211" t="s">
        <v>1995</v>
      </c>
    </row>
    <row r="927" spans="1:12" s="211" customFormat="1" x14ac:dyDescent="0.25">
      <c r="A927" s="211" t="s">
        <v>161</v>
      </c>
      <c r="B927" s="211">
        <v>200</v>
      </c>
      <c r="C927" s="211" t="s">
        <v>306</v>
      </c>
      <c r="D927" s="211">
        <v>191973006</v>
      </c>
      <c r="E927" s="218">
        <v>1060</v>
      </c>
      <c r="F927" s="211">
        <v>1274</v>
      </c>
      <c r="G927" s="211">
        <v>1004</v>
      </c>
      <c r="H927" s="218" t="s">
        <v>1954</v>
      </c>
      <c r="I927" s="211" t="s">
        <v>1639</v>
      </c>
      <c r="J927" s="212" t="s">
        <v>841</v>
      </c>
      <c r="K927" s="211" t="s">
        <v>356</v>
      </c>
      <c r="L927" s="211" t="s">
        <v>1998</v>
      </c>
    </row>
    <row r="928" spans="1:12" s="211" customFormat="1" x14ac:dyDescent="0.25">
      <c r="A928" s="211" t="s">
        <v>161</v>
      </c>
      <c r="B928" s="211">
        <v>200</v>
      </c>
      <c r="C928" s="211" t="s">
        <v>306</v>
      </c>
      <c r="D928" s="211">
        <v>191978360</v>
      </c>
      <c r="E928" s="218">
        <v>1060</v>
      </c>
      <c r="F928" s="211">
        <v>1274</v>
      </c>
      <c r="G928" s="211">
        <v>1004</v>
      </c>
      <c r="H928" s="218" t="s">
        <v>1954</v>
      </c>
      <c r="I928" s="211" t="s">
        <v>2075</v>
      </c>
      <c r="J928" s="212" t="s">
        <v>841</v>
      </c>
      <c r="K928" s="211" t="s">
        <v>356</v>
      </c>
      <c r="L928" s="211" t="s">
        <v>2077</v>
      </c>
    </row>
    <row r="929" spans="1:12" s="211" customFormat="1" x14ac:dyDescent="0.25">
      <c r="A929" s="211" t="s">
        <v>161</v>
      </c>
      <c r="B929" s="211">
        <v>200</v>
      </c>
      <c r="C929" s="211" t="s">
        <v>306</v>
      </c>
      <c r="D929" s="211">
        <v>191985601</v>
      </c>
      <c r="E929" s="218">
        <v>1060</v>
      </c>
      <c r="F929" s="211">
        <v>1242</v>
      </c>
      <c r="G929" s="211">
        <v>1004</v>
      </c>
      <c r="H929" s="218" t="s">
        <v>1954</v>
      </c>
      <c r="I929" s="211" t="s">
        <v>2522</v>
      </c>
      <c r="J929" s="212" t="s">
        <v>841</v>
      </c>
      <c r="K929" s="211" t="s">
        <v>356</v>
      </c>
      <c r="L929" s="211" t="s">
        <v>1998</v>
      </c>
    </row>
    <row r="930" spans="1:12" s="211" customFormat="1" x14ac:dyDescent="0.25">
      <c r="A930" s="211" t="s">
        <v>161</v>
      </c>
      <c r="B930" s="211">
        <v>200</v>
      </c>
      <c r="C930" s="211" t="s">
        <v>306</v>
      </c>
      <c r="D930" s="211">
        <v>192028168</v>
      </c>
      <c r="E930" s="218">
        <v>1060</v>
      </c>
      <c r="F930" s="211">
        <v>1271</v>
      </c>
      <c r="G930" s="211">
        <v>1004</v>
      </c>
      <c r="H930" s="218" t="s">
        <v>1954</v>
      </c>
      <c r="I930" s="211" t="s">
        <v>6902</v>
      </c>
      <c r="J930" s="212" t="s">
        <v>841</v>
      </c>
      <c r="K930" s="211" t="s">
        <v>356</v>
      </c>
      <c r="L930" s="211" t="s">
        <v>1998</v>
      </c>
    </row>
    <row r="931" spans="1:12" s="211" customFormat="1" x14ac:dyDescent="0.25">
      <c r="A931" s="211" t="s">
        <v>161</v>
      </c>
      <c r="B931" s="211">
        <v>200</v>
      </c>
      <c r="C931" s="211" t="s">
        <v>306</v>
      </c>
      <c r="D931" s="211">
        <v>192033332</v>
      </c>
      <c r="E931" s="218">
        <v>1080</v>
      </c>
      <c r="F931" s="211">
        <v>1274</v>
      </c>
      <c r="G931" s="211">
        <v>1004</v>
      </c>
      <c r="H931" s="218" t="s">
        <v>354</v>
      </c>
      <c r="I931" s="211" t="s">
        <v>6211</v>
      </c>
      <c r="J931" s="212" t="s">
        <v>841</v>
      </c>
      <c r="K931" s="211" t="s">
        <v>356</v>
      </c>
      <c r="L931" s="211" t="s">
        <v>1995</v>
      </c>
    </row>
    <row r="932" spans="1:12" s="211" customFormat="1" x14ac:dyDescent="0.25">
      <c r="A932" s="211" t="s">
        <v>161</v>
      </c>
      <c r="B932" s="211">
        <v>200</v>
      </c>
      <c r="C932" s="211" t="s">
        <v>306</v>
      </c>
      <c r="D932" s="211">
        <v>201008173</v>
      </c>
      <c r="E932" s="218">
        <v>1060</v>
      </c>
      <c r="F932" s="211">
        <v>1242</v>
      </c>
      <c r="G932" s="211">
        <v>1004</v>
      </c>
      <c r="H932" s="218" t="s">
        <v>1954</v>
      </c>
      <c r="I932" s="211" t="s">
        <v>5279</v>
      </c>
      <c r="J932" s="212" t="s">
        <v>841</v>
      </c>
      <c r="K932" s="211" t="s">
        <v>356</v>
      </c>
      <c r="L932" s="211" t="s">
        <v>1998</v>
      </c>
    </row>
    <row r="933" spans="1:12" s="211" customFormat="1" x14ac:dyDescent="0.25">
      <c r="A933" s="211" t="s">
        <v>161</v>
      </c>
      <c r="B933" s="211">
        <v>200</v>
      </c>
      <c r="C933" s="211" t="s">
        <v>306</v>
      </c>
      <c r="D933" s="211">
        <v>210213867</v>
      </c>
      <c r="E933" s="218">
        <v>1060</v>
      </c>
      <c r="F933" s="211">
        <v>1274</v>
      </c>
      <c r="G933" s="211">
        <v>1004</v>
      </c>
      <c r="H933" s="218" t="s">
        <v>1954</v>
      </c>
      <c r="I933" s="211" t="s">
        <v>1640</v>
      </c>
      <c r="J933" s="212" t="s">
        <v>841</v>
      </c>
      <c r="K933" s="211" t="s">
        <v>356</v>
      </c>
      <c r="L933" s="211" t="s">
        <v>1998</v>
      </c>
    </row>
    <row r="934" spans="1:12" s="211" customFormat="1" x14ac:dyDescent="0.25">
      <c r="A934" s="211" t="s">
        <v>161</v>
      </c>
      <c r="B934" s="211">
        <v>200</v>
      </c>
      <c r="C934" s="211" t="s">
        <v>306</v>
      </c>
      <c r="D934" s="211">
        <v>210217133</v>
      </c>
      <c r="E934" s="218">
        <v>1060</v>
      </c>
      <c r="F934" s="211">
        <v>1252</v>
      </c>
      <c r="G934" s="211">
        <v>1004</v>
      </c>
      <c r="H934" s="218" t="s">
        <v>1954</v>
      </c>
      <c r="I934" s="211" t="s">
        <v>1641</v>
      </c>
      <c r="J934" s="212" t="s">
        <v>841</v>
      </c>
      <c r="K934" s="211" t="s">
        <v>356</v>
      </c>
      <c r="L934" s="211" t="s">
        <v>1998</v>
      </c>
    </row>
    <row r="935" spans="1:12" s="211" customFormat="1" x14ac:dyDescent="0.25">
      <c r="A935" s="211" t="s">
        <v>161</v>
      </c>
      <c r="B935" s="211">
        <v>200</v>
      </c>
      <c r="C935" s="211" t="s">
        <v>306</v>
      </c>
      <c r="D935" s="211">
        <v>210292231</v>
      </c>
      <c r="E935" s="218">
        <v>1080</v>
      </c>
      <c r="F935" s="211">
        <v>1274</v>
      </c>
      <c r="G935" s="211">
        <v>1004</v>
      </c>
      <c r="H935" s="218" t="s">
        <v>354</v>
      </c>
      <c r="I935" s="211" t="s">
        <v>1642</v>
      </c>
      <c r="J935" s="212" t="s">
        <v>841</v>
      </c>
      <c r="K935" s="211" t="s">
        <v>356</v>
      </c>
      <c r="L935" s="211" t="s">
        <v>1995</v>
      </c>
    </row>
    <row r="936" spans="1:12" s="211" customFormat="1" x14ac:dyDescent="0.25">
      <c r="A936" s="211" t="s">
        <v>161</v>
      </c>
      <c r="B936" s="211">
        <v>200</v>
      </c>
      <c r="C936" s="211" t="s">
        <v>306</v>
      </c>
      <c r="D936" s="211">
        <v>210292453</v>
      </c>
      <c r="E936" s="218">
        <v>1060</v>
      </c>
      <c r="F936" s="211">
        <v>1274</v>
      </c>
      <c r="G936" s="211">
        <v>1004</v>
      </c>
      <c r="H936" s="218" t="s">
        <v>1954</v>
      </c>
      <c r="I936" s="211" t="s">
        <v>1643</v>
      </c>
      <c r="J936" s="212" t="s">
        <v>841</v>
      </c>
      <c r="K936" s="211" t="s">
        <v>356</v>
      </c>
      <c r="L936" s="211" t="s">
        <v>1998</v>
      </c>
    </row>
    <row r="937" spans="1:12" s="211" customFormat="1" x14ac:dyDescent="0.25">
      <c r="A937" s="211" t="s">
        <v>161</v>
      </c>
      <c r="B937" s="211">
        <v>200</v>
      </c>
      <c r="C937" s="211" t="s">
        <v>306</v>
      </c>
      <c r="D937" s="211">
        <v>210292489</v>
      </c>
      <c r="E937" s="218">
        <v>1080</v>
      </c>
      <c r="F937" s="211">
        <v>1271</v>
      </c>
      <c r="G937" s="211">
        <v>1004</v>
      </c>
      <c r="H937" s="218" t="s">
        <v>354</v>
      </c>
      <c r="I937" s="211" t="s">
        <v>5143</v>
      </c>
      <c r="J937" s="212" t="s">
        <v>841</v>
      </c>
      <c r="K937" s="211" t="s">
        <v>356</v>
      </c>
      <c r="L937" s="211" t="s">
        <v>1995</v>
      </c>
    </row>
    <row r="938" spans="1:12" s="211" customFormat="1" x14ac:dyDescent="0.25">
      <c r="A938" s="211" t="s">
        <v>161</v>
      </c>
      <c r="B938" s="211">
        <v>200</v>
      </c>
      <c r="C938" s="211" t="s">
        <v>306</v>
      </c>
      <c r="D938" s="211">
        <v>210292506</v>
      </c>
      <c r="E938" s="218">
        <v>1060</v>
      </c>
      <c r="F938" s="211">
        <v>1242</v>
      </c>
      <c r="G938" s="211">
        <v>1004</v>
      </c>
      <c r="H938" s="218" t="s">
        <v>1954</v>
      </c>
      <c r="I938" s="211" t="s">
        <v>5280</v>
      </c>
      <c r="J938" s="212" t="s">
        <v>841</v>
      </c>
      <c r="K938" s="211" t="s">
        <v>356</v>
      </c>
      <c r="L938" s="211" t="s">
        <v>1998</v>
      </c>
    </row>
    <row r="939" spans="1:12" s="211" customFormat="1" x14ac:dyDescent="0.25">
      <c r="A939" s="211" t="s">
        <v>161</v>
      </c>
      <c r="B939" s="211">
        <v>200</v>
      </c>
      <c r="C939" s="211" t="s">
        <v>306</v>
      </c>
      <c r="D939" s="211">
        <v>210292528</v>
      </c>
      <c r="E939" s="218">
        <v>1080</v>
      </c>
      <c r="F939" s="211">
        <v>1271</v>
      </c>
      <c r="G939" s="211">
        <v>1004</v>
      </c>
      <c r="H939" s="218" t="s">
        <v>354</v>
      </c>
      <c r="I939" s="211" t="s">
        <v>5144</v>
      </c>
      <c r="J939" s="212" t="s">
        <v>841</v>
      </c>
      <c r="K939" s="211" t="s">
        <v>356</v>
      </c>
      <c r="L939" s="211" t="s">
        <v>1995</v>
      </c>
    </row>
    <row r="940" spans="1:12" s="211" customFormat="1" x14ac:dyDescent="0.25">
      <c r="A940" s="211" t="s">
        <v>161</v>
      </c>
      <c r="B940" s="211">
        <v>200</v>
      </c>
      <c r="C940" s="211" t="s">
        <v>306</v>
      </c>
      <c r="D940" s="211">
        <v>210295541</v>
      </c>
      <c r="E940" s="218">
        <v>1060</v>
      </c>
      <c r="F940" s="211">
        <v>1252</v>
      </c>
      <c r="G940" s="211">
        <v>1004</v>
      </c>
      <c r="H940" s="218" t="s">
        <v>1954</v>
      </c>
      <c r="I940" s="211" t="s">
        <v>1644</v>
      </c>
      <c r="J940" s="212" t="s">
        <v>841</v>
      </c>
      <c r="K940" s="211" t="s">
        <v>356</v>
      </c>
      <c r="L940" s="211" t="s">
        <v>1998</v>
      </c>
    </row>
    <row r="941" spans="1:12" s="211" customFormat="1" x14ac:dyDescent="0.25">
      <c r="A941" s="211" t="s">
        <v>161</v>
      </c>
      <c r="B941" s="211">
        <v>214</v>
      </c>
      <c r="C941" s="211" t="s">
        <v>309</v>
      </c>
      <c r="D941" s="211">
        <v>191986678</v>
      </c>
      <c r="E941" s="218">
        <v>1080</v>
      </c>
      <c r="F941" s="211">
        <v>1271</v>
      </c>
      <c r="G941" s="211">
        <v>1004</v>
      </c>
      <c r="H941" s="218" t="s">
        <v>354</v>
      </c>
      <c r="I941" s="211" t="s">
        <v>3986</v>
      </c>
      <c r="J941" s="212" t="s">
        <v>841</v>
      </c>
      <c r="K941" s="211" t="s">
        <v>356</v>
      </c>
      <c r="L941" s="211" t="s">
        <v>1995</v>
      </c>
    </row>
    <row r="942" spans="1:12" s="211" customFormat="1" x14ac:dyDescent="0.25">
      <c r="A942" s="211" t="s">
        <v>161</v>
      </c>
      <c r="B942" s="211">
        <v>214</v>
      </c>
      <c r="C942" s="211" t="s">
        <v>309</v>
      </c>
      <c r="D942" s="211">
        <v>191986679</v>
      </c>
      <c r="E942" s="218">
        <v>1080</v>
      </c>
      <c r="F942" s="211">
        <v>1271</v>
      </c>
      <c r="G942" s="211">
        <v>1004</v>
      </c>
      <c r="H942" s="218" t="s">
        <v>354</v>
      </c>
      <c r="I942" s="211" t="s">
        <v>3987</v>
      </c>
      <c r="J942" s="212" t="s">
        <v>841</v>
      </c>
      <c r="K942" s="211" t="s">
        <v>356</v>
      </c>
      <c r="L942" s="211" t="s">
        <v>1995</v>
      </c>
    </row>
    <row r="943" spans="1:12" s="211" customFormat="1" x14ac:dyDescent="0.25">
      <c r="A943" s="211" t="s">
        <v>161</v>
      </c>
      <c r="B943" s="211">
        <v>214</v>
      </c>
      <c r="C943" s="211" t="s">
        <v>309</v>
      </c>
      <c r="D943" s="211">
        <v>191986680</v>
      </c>
      <c r="E943" s="218">
        <v>1080</v>
      </c>
      <c r="F943" s="211">
        <v>1271</v>
      </c>
      <c r="G943" s="211">
        <v>1004</v>
      </c>
      <c r="H943" s="218" t="s">
        <v>354</v>
      </c>
      <c r="I943" s="211" t="s">
        <v>3988</v>
      </c>
      <c r="J943" s="212" t="s">
        <v>841</v>
      </c>
      <c r="K943" s="211" t="s">
        <v>356</v>
      </c>
      <c r="L943" s="211" t="s">
        <v>1995</v>
      </c>
    </row>
    <row r="944" spans="1:12" s="211" customFormat="1" x14ac:dyDescent="0.25">
      <c r="A944" s="211" t="s">
        <v>161</v>
      </c>
      <c r="B944" s="211">
        <v>214</v>
      </c>
      <c r="C944" s="211" t="s">
        <v>309</v>
      </c>
      <c r="D944" s="211">
        <v>210296059</v>
      </c>
      <c r="E944" s="218">
        <v>1020</v>
      </c>
      <c r="F944" s="211">
        <v>1110</v>
      </c>
      <c r="G944" s="211">
        <v>1004</v>
      </c>
      <c r="H944" s="218" t="s">
        <v>1954</v>
      </c>
      <c r="I944" s="211" t="s">
        <v>5401</v>
      </c>
      <c r="J944" s="212" t="s">
        <v>841</v>
      </c>
      <c r="K944" s="211" t="s">
        <v>356</v>
      </c>
      <c r="L944" s="211" t="s">
        <v>5426</v>
      </c>
    </row>
    <row r="945" spans="1:12" s="211" customFormat="1" x14ac:dyDescent="0.25">
      <c r="A945" s="211" t="s">
        <v>161</v>
      </c>
      <c r="B945" s="211">
        <v>214</v>
      </c>
      <c r="C945" s="211" t="s">
        <v>309</v>
      </c>
      <c r="D945" s="211">
        <v>210296060</v>
      </c>
      <c r="E945" s="218">
        <v>1020</v>
      </c>
      <c r="F945" s="211">
        <v>1110</v>
      </c>
      <c r="G945" s="211">
        <v>1004</v>
      </c>
      <c r="H945" s="218" t="s">
        <v>1954</v>
      </c>
      <c r="I945" s="211" t="s">
        <v>5401</v>
      </c>
      <c r="J945" s="212" t="s">
        <v>841</v>
      </c>
      <c r="K945" s="211" t="s">
        <v>356</v>
      </c>
      <c r="L945" s="211" t="s">
        <v>5427</v>
      </c>
    </row>
    <row r="946" spans="1:12" s="211" customFormat="1" x14ac:dyDescent="0.25">
      <c r="A946" s="211" t="s">
        <v>161</v>
      </c>
      <c r="B946" s="211">
        <v>214</v>
      </c>
      <c r="C946" s="211" t="s">
        <v>309</v>
      </c>
      <c r="D946" s="211">
        <v>210296061</v>
      </c>
      <c r="E946" s="218">
        <v>1020</v>
      </c>
      <c r="F946" s="211">
        <v>1110</v>
      </c>
      <c r="G946" s="211">
        <v>1004</v>
      </c>
      <c r="H946" s="218" t="s">
        <v>1954</v>
      </c>
      <c r="I946" s="211" t="s">
        <v>5401</v>
      </c>
      <c r="J946" s="212" t="s">
        <v>841</v>
      </c>
      <c r="K946" s="211" t="s">
        <v>356</v>
      </c>
      <c r="L946" s="211" t="s">
        <v>5428</v>
      </c>
    </row>
    <row r="947" spans="1:12" s="211" customFormat="1" x14ac:dyDescent="0.25">
      <c r="A947" s="211" t="s">
        <v>161</v>
      </c>
      <c r="B947" s="211">
        <v>214</v>
      </c>
      <c r="C947" s="211" t="s">
        <v>309</v>
      </c>
      <c r="D947" s="211">
        <v>210296062</v>
      </c>
      <c r="E947" s="218">
        <v>1020</v>
      </c>
      <c r="F947" s="211">
        <v>1110</v>
      </c>
      <c r="G947" s="211">
        <v>1004</v>
      </c>
      <c r="H947" s="218" t="s">
        <v>1954</v>
      </c>
      <c r="I947" s="211" t="s">
        <v>5401</v>
      </c>
      <c r="J947" s="212" t="s">
        <v>841</v>
      </c>
      <c r="K947" s="211" t="s">
        <v>356</v>
      </c>
      <c r="L947" s="211" t="s">
        <v>5429</v>
      </c>
    </row>
    <row r="948" spans="1:12" s="211" customFormat="1" x14ac:dyDescent="0.25">
      <c r="A948" s="211" t="s">
        <v>161</v>
      </c>
      <c r="B948" s="211">
        <v>214</v>
      </c>
      <c r="C948" s="211" t="s">
        <v>309</v>
      </c>
      <c r="D948" s="211">
        <v>210296063</v>
      </c>
      <c r="E948" s="218">
        <v>1020</v>
      </c>
      <c r="F948" s="211">
        <v>1110</v>
      </c>
      <c r="G948" s="211">
        <v>1004</v>
      </c>
      <c r="H948" s="218" t="s">
        <v>1954</v>
      </c>
      <c r="I948" s="211" t="s">
        <v>5401</v>
      </c>
      <c r="J948" s="212" t="s">
        <v>841</v>
      </c>
      <c r="K948" s="211" t="s">
        <v>356</v>
      </c>
      <c r="L948" s="211" t="s">
        <v>5430</v>
      </c>
    </row>
    <row r="949" spans="1:12" s="211" customFormat="1" x14ac:dyDescent="0.25">
      <c r="A949" s="211" t="s">
        <v>161</v>
      </c>
      <c r="B949" s="211">
        <v>214</v>
      </c>
      <c r="C949" s="211" t="s">
        <v>309</v>
      </c>
      <c r="D949" s="211">
        <v>210296064</v>
      </c>
      <c r="E949" s="218">
        <v>1020</v>
      </c>
      <c r="F949" s="211">
        <v>1110</v>
      </c>
      <c r="G949" s="211">
        <v>1004</v>
      </c>
      <c r="H949" s="218" t="s">
        <v>1954</v>
      </c>
      <c r="I949" s="211" t="s">
        <v>5401</v>
      </c>
      <c r="J949" s="212" t="s">
        <v>841</v>
      </c>
      <c r="K949" s="211" t="s">
        <v>356</v>
      </c>
      <c r="L949" s="211" t="s">
        <v>5431</v>
      </c>
    </row>
    <row r="950" spans="1:12" s="211" customFormat="1" x14ac:dyDescent="0.25">
      <c r="A950" s="211" t="s">
        <v>161</v>
      </c>
      <c r="B950" s="211">
        <v>214</v>
      </c>
      <c r="C950" s="211" t="s">
        <v>309</v>
      </c>
      <c r="D950" s="211">
        <v>210296065</v>
      </c>
      <c r="E950" s="218">
        <v>1020</v>
      </c>
      <c r="F950" s="211">
        <v>1110</v>
      </c>
      <c r="G950" s="211">
        <v>1004</v>
      </c>
      <c r="H950" s="218" t="s">
        <v>1954</v>
      </c>
      <c r="I950" s="211" t="s">
        <v>5401</v>
      </c>
      <c r="J950" s="212" t="s">
        <v>841</v>
      </c>
      <c r="K950" s="211" t="s">
        <v>356</v>
      </c>
      <c r="L950" s="211" t="s">
        <v>5432</v>
      </c>
    </row>
    <row r="951" spans="1:12" s="211" customFormat="1" x14ac:dyDescent="0.25">
      <c r="A951" s="211" t="s">
        <v>161</v>
      </c>
      <c r="B951" s="211">
        <v>214</v>
      </c>
      <c r="C951" s="211" t="s">
        <v>309</v>
      </c>
      <c r="D951" s="211">
        <v>210296066</v>
      </c>
      <c r="E951" s="218">
        <v>1020</v>
      </c>
      <c r="F951" s="211">
        <v>1110</v>
      </c>
      <c r="G951" s="211">
        <v>1004</v>
      </c>
      <c r="H951" s="218" t="s">
        <v>1954</v>
      </c>
      <c r="I951" s="211" t="s">
        <v>5401</v>
      </c>
      <c r="J951" s="212" t="s">
        <v>841</v>
      </c>
      <c r="K951" s="211" t="s">
        <v>356</v>
      </c>
      <c r="L951" s="211" t="s">
        <v>5433</v>
      </c>
    </row>
    <row r="952" spans="1:12" s="211" customFormat="1" x14ac:dyDescent="0.25">
      <c r="A952" s="211" t="s">
        <v>161</v>
      </c>
      <c r="B952" s="211">
        <v>220</v>
      </c>
      <c r="C952" s="211" t="s">
        <v>314</v>
      </c>
      <c r="D952" s="211">
        <v>192015187</v>
      </c>
      <c r="E952" s="218">
        <v>1020</v>
      </c>
      <c r="F952" s="211">
        <v>1122</v>
      </c>
      <c r="G952" s="211">
        <v>1003</v>
      </c>
      <c r="H952" s="218" t="s">
        <v>1954</v>
      </c>
      <c r="I952" s="211" t="s">
        <v>4869</v>
      </c>
      <c r="J952" s="212" t="s">
        <v>841</v>
      </c>
      <c r="K952" s="211" t="s">
        <v>356</v>
      </c>
      <c r="L952" s="211" t="s">
        <v>2000</v>
      </c>
    </row>
    <row r="953" spans="1:12" s="211" customFormat="1" x14ac:dyDescent="0.25">
      <c r="A953" s="211" t="s">
        <v>161</v>
      </c>
      <c r="B953" s="211">
        <v>221</v>
      </c>
      <c r="C953" s="211" t="s">
        <v>315</v>
      </c>
      <c r="D953" s="211">
        <v>210227424</v>
      </c>
      <c r="E953" s="218">
        <v>1060</v>
      </c>
      <c r="F953" s="211">
        <v>1271</v>
      </c>
      <c r="G953" s="211">
        <v>1004</v>
      </c>
      <c r="H953" s="218" t="s">
        <v>1954</v>
      </c>
      <c r="I953" s="211" t="s">
        <v>6477</v>
      </c>
      <c r="J953" s="212" t="s">
        <v>841</v>
      </c>
      <c r="K953" s="211" t="s">
        <v>356</v>
      </c>
      <c r="L953" s="211" t="s">
        <v>1998</v>
      </c>
    </row>
    <row r="954" spans="1:12" s="211" customFormat="1" x14ac:dyDescent="0.25">
      <c r="A954" s="211" t="s">
        <v>161</v>
      </c>
      <c r="B954" s="211">
        <v>223</v>
      </c>
      <c r="C954" s="211" t="s">
        <v>316</v>
      </c>
      <c r="D954" s="211">
        <v>191978721</v>
      </c>
      <c r="E954" s="218">
        <v>1060</v>
      </c>
      <c r="F954" s="211">
        <v>1242</v>
      </c>
      <c r="G954" s="211">
        <v>1004</v>
      </c>
      <c r="H954" s="218" t="s">
        <v>1954</v>
      </c>
      <c r="I954" s="211" t="s">
        <v>6785</v>
      </c>
      <c r="J954" s="212" t="s">
        <v>841</v>
      </c>
      <c r="K954" s="211" t="s">
        <v>356</v>
      </c>
      <c r="L954" s="211" t="s">
        <v>1998</v>
      </c>
    </row>
    <row r="955" spans="1:12" s="211" customFormat="1" x14ac:dyDescent="0.25">
      <c r="A955" s="211" t="s">
        <v>161</v>
      </c>
      <c r="B955" s="211">
        <v>223</v>
      </c>
      <c r="C955" s="211" t="s">
        <v>316</v>
      </c>
      <c r="D955" s="211">
        <v>192001330</v>
      </c>
      <c r="E955" s="218">
        <v>1060</v>
      </c>
      <c r="F955" s="211">
        <v>1242</v>
      </c>
      <c r="G955" s="211">
        <v>1004</v>
      </c>
      <c r="H955" s="218" t="s">
        <v>1954</v>
      </c>
      <c r="I955" s="211" t="s">
        <v>3963</v>
      </c>
      <c r="J955" s="212" t="s">
        <v>841</v>
      </c>
      <c r="K955" s="211" t="s">
        <v>356</v>
      </c>
      <c r="L955" s="211" t="s">
        <v>1998</v>
      </c>
    </row>
    <row r="956" spans="1:12" s="211" customFormat="1" x14ac:dyDescent="0.25">
      <c r="A956" s="211" t="s">
        <v>161</v>
      </c>
      <c r="B956" s="211">
        <v>223</v>
      </c>
      <c r="C956" s="211" t="s">
        <v>316</v>
      </c>
      <c r="D956" s="211">
        <v>192049578</v>
      </c>
      <c r="E956" s="218">
        <v>1060</v>
      </c>
      <c r="F956" s="211">
        <v>1271</v>
      </c>
      <c r="G956" s="211">
        <v>1004</v>
      </c>
      <c r="H956" s="218" t="s">
        <v>1954</v>
      </c>
      <c r="I956" s="211" t="s">
        <v>6478</v>
      </c>
      <c r="J956" s="212" t="s">
        <v>841</v>
      </c>
      <c r="K956" s="211" t="s">
        <v>356</v>
      </c>
      <c r="L956" s="211" t="s">
        <v>1998</v>
      </c>
    </row>
    <row r="957" spans="1:12" s="211" customFormat="1" x14ac:dyDescent="0.25">
      <c r="A957" s="211" t="s">
        <v>161</v>
      </c>
      <c r="B957" s="211">
        <v>223</v>
      </c>
      <c r="C957" s="211" t="s">
        <v>316</v>
      </c>
      <c r="D957" s="211">
        <v>210267365</v>
      </c>
      <c r="E957" s="218">
        <v>1060</v>
      </c>
      <c r="F957" s="211">
        <v>1274</v>
      </c>
      <c r="G957" s="211">
        <v>1004</v>
      </c>
      <c r="H957" s="218" t="s">
        <v>1954</v>
      </c>
      <c r="I957" s="211" t="s">
        <v>5281</v>
      </c>
      <c r="J957" s="212" t="s">
        <v>841</v>
      </c>
      <c r="K957" s="211" t="s">
        <v>356</v>
      </c>
      <c r="L957" s="211" t="s">
        <v>1998</v>
      </c>
    </row>
    <row r="958" spans="1:12" s="211" customFormat="1" x14ac:dyDescent="0.25">
      <c r="A958" s="211" t="s">
        <v>161</v>
      </c>
      <c r="B958" s="211">
        <v>225</v>
      </c>
      <c r="C958" s="211" t="s">
        <v>318</v>
      </c>
      <c r="D958" s="211">
        <v>210190065</v>
      </c>
      <c r="E958" s="218">
        <v>1060</v>
      </c>
      <c r="F958" s="211">
        <v>1251</v>
      </c>
      <c r="G958" s="211">
        <v>1004</v>
      </c>
      <c r="H958" s="218" t="s">
        <v>1954</v>
      </c>
      <c r="I958" s="211" t="s">
        <v>1645</v>
      </c>
      <c r="J958" s="212" t="s">
        <v>841</v>
      </c>
      <c r="K958" s="211" t="s">
        <v>356</v>
      </c>
      <c r="L958" s="211" t="s">
        <v>1998</v>
      </c>
    </row>
    <row r="959" spans="1:12" s="211" customFormat="1" x14ac:dyDescent="0.25">
      <c r="A959" s="211" t="s">
        <v>161</v>
      </c>
      <c r="B959" s="211">
        <v>227</v>
      </c>
      <c r="C959" s="211" t="s">
        <v>320</v>
      </c>
      <c r="D959" s="211">
        <v>191885837</v>
      </c>
      <c r="E959" s="218">
        <v>1060</v>
      </c>
      <c r="F959" s="211">
        <v>1242</v>
      </c>
      <c r="G959" s="211">
        <v>1004</v>
      </c>
      <c r="H959" s="218" t="s">
        <v>1954</v>
      </c>
      <c r="I959" s="211" t="s">
        <v>4436</v>
      </c>
      <c r="J959" s="212" t="s">
        <v>841</v>
      </c>
      <c r="K959" s="211" t="s">
        <v>356</v>
      </c>
      <c r="L959" s="211" t="s">
        <v>1998</v>
      </c>
    </row>
    <row r="960" spans="1:12" s="211" customFormat="1" x14ac:dyDescent="0.25">
      <c r="A960" s="211" t="s">
        <v>161</v>
      </c>
      <c r="B960" s="211">
        <v>227</v>
      </c>
      <c r="C960" s="211" t="s">
        <v>320</v>
      </c>
      <c r="D960" s="211">
        <v>191963459</v>
      </c>
      <c r="E960" s="218">
        <v>1080</v>
      </c>
      <c r="F960" s="211">
        <v>1242</v>
      </c>
      <c r="G960" s="211">
        <v>1004</v>
      </c>
      <c r="H960" s="218" t="s">
        <v>354</v>
      </c>
      <c r="I960" s="211" t="s">
        <v>4164</v>
      </c>
      <c r="J960" s="212" t="s">
        <v>841</v>
      </c>
      <c r="K960" s="211" t="s">
        <v>356</v>
      </c>
      <c r="L960" s="211" t="s">
        <v>1995</v>
      </c>
    </row>
    <row r="961" spans="1:12" s="211" customFormat="1" x14ac:dyDescent="0.25">
      <c r="A961" s="211" t="s">
        <v>161</v>
      </c>
      <c r="B961" s="211">
        <v>227</v>
      </c>
      <c r="C961" s="211" t="s">
        <v>320</v>
      </c>
      <c r="D961" s="211">
        <v>210214576</v>
      </c>
      <c r="E961" s="218">
        <v>1040</v>
      </c>
      <c r="F961" s="211">
        <v>1130</v>
      </c>
      <c r="G961" s="211">
        <v>1004</v>
      </c>
      <c r="H961" s="218" t="s">
        <v>1954</v>
      </c>
      <c r="I961" s="211" t="s">
        <v>1646</v>
      </c>
      <c r="J961" s="212" t="s">
        <v>841</v>
      </c>
      <c r="K961" s="211" t="s">
        <v>356</v>
      </c>
      <c r="L961" s="211" t="s">
        <v>2001</v>
      </c>
    </row>
    <row r="962" spans="1:12" s="211" customFormat="1" x14ac:dyDescent="0.25">
      <c r="A962" s="211" t="s">
        <v>161</v>
      </c>
      <c r="B962" s="211">
        <v>228</v>
      </c>
      <c r="C962" s="211" t="s">
        <v>321</v>
      </c>
      <c r="D962" s="211">
        <v>192011147</v>
      </c>
      <c r="E962" s="218">
        <v>1020</v>
      </c>
      <c r="F962" s="211">
        <v>1122</v>
      </c>
      <c r="G962" s="211">
        <v>1003</v>
      </c>
      <c r="H962" s="218" t="s">
        <v>1954</v>
      </c>
      <c r="I962" s="211" t="s">
        <v>5098</v>
      </c>
      <c r="J962" s="212" t="s">
        <v>841</v>
      </c>
      <c r="K962" s="211" t="s">
        <v>356</v>
      </c>
      <c r="L962" s="211" t="s">
        <v>5171</v>
      </c>
    </row>
    <row r="963" spans="1:12" s="211" customFormat="1" x14ac:dyDescent="0.25">
      <c r="A963" s="211" t="s">
        <v>161</v>
      </c>
      <c r="B963" s="211">
        <v>228</v>
      </c>
      <c r="C963" s="211" t="s">
        <v>321</v>
      </c>
      <c r="D963" s="211">
        <v>192011149</v>
      </c>
      <c r="E963" s="218">
        <v>1030</v>
      </c>
      <c r="F963" s="211">
        <v>1122</v>
      </c>
      <c r="G963" s="211">
        <v>1003</v>
      </c>
      <c r="H963" s="218" t="s">
        <v>1954</v>
      </c>
      <c r="I963" s="211" t="s">
        <v>5098</v>
      </c>
      <c r="J963" s="212" t="s">
        <v>841</v>
      </c>
      <c r="K963" s="211" t="s">
        <v>356</v>
      </c>
      <c r="L963" s="211" t="s">
        <v>5172</v>
      </c>
    </row>
    <row r="964" spans="1:12" s="211" customFormat="1" x14ac:dyDescent="0.25">
      <c r="A964" s="211" t="s">
        <v>161</v>
      </c>
      <c r="B964" s="211">
        <v>228</v>
      </c>
      <c r="C964" s="211" t="s">
        <v>321</v>
      </c>
      <c r="D964" s="211">
        <v>192011459</v>
      </c>
      <c r="E964" s="218">
        <v>1020</v>
      </c>
      <c r="F964" s="211">
        <v>1122</v>
      </c>
      <c r="G964" s="211">
        <v>1004</v>
      </c>
      <c r="H964" s="218" t="s">
        <v>1954</v>
      </c>
      <c r="I964" s="211" t="s">
        <v>4316</v>
      </c>
      <c r="J964" s="212" t="s">
        <v>841</v>
      </c>
      <c r="K964" s="211" t="s">
        <v>356</v>
      </c>
      <c r="L964" s="211" t="s">
        <v>4339</v>
      </c>
    </row>
    <row r="965" spans="1:12" s="211" customFormat="1" x14ac:dyDescent="0.25">
      <c r="A965" s="211" t="s">
        <v>161</v>
      </c>
      <c r="B965" s="211">
        <v>228</v>
      </c>
      <c r="C965" s="211" t="s">
        <v>321</v>
      </c>
      <c r="D965" s="211">
        <v>192011460</v>
      </c>
      <c r="E965" s="218">
        <v>1020</v>
      </c>
      <c r="F965" s="211">
        <v>1122</v>
      </c>
      <c r="G965" s="211">
        <v>1004</v>
      </c>
      <c r="H965" s="218" t="s">
        <v>1954</v>
      </c>
      <c r="I965" s="211" t="s">
        <v>4316</v>
      </c>
      <c r="J965" s="212" t="s">
        <v>841</v>
      </c>
      <c r="K965" s="211" t="s">
        <v>356</v>
      </c>
      <c r="L965" s="211" t="s">
        <v>4339</v>
      </c>
    </row>
    <row r="966" spans="1:12" s="211" customFormat="1" x14ac:dyDescent="0.25">
      <c r="A966" s="211" t="s">
        <v>161</v>
      </c>
      <c r="B966" s="211">
        <v>228</v>
      </c>
      <c r="C966" s="211" t="s">
        <v>321</v>
      </c>
      <c r="D966" s="211">
        <v>192028163</v>
      </c>
      <c r="E966" s="218">
        <v>1080</v>
      </c>
      <c r="F966" s="211">
        <v>1274</v>
      </c>
      <c r="G966" s="211">
        <v>1004</v>
      </c>
      <c r="H966" s="218" t="s">
        <v>354</v>
      </c>
      <c r="I966" s="211" t="s">
        <v>5800</v>
      </c>
      <c r="J966" s="212" t="s">
        <v>841</v>
      </c>
      <c r="K966" s="211" t="s">
        <v>356</v>
      </c>
      <c r="L966" s="211" t="s">
        <v>1995</v>
      </c>
    </row>
    <row r="967" spans="1:12" s="211" customFormat="1" x14ac:dyDescent="0.25">
      <c r="A967" s="211" t="s">
        <v>161</v>
      </c>
      <c r="B967" s="211">
        <v>228</v>
      </c>
      <c r="C967" s="211" t="s">
        <v>321</v>
      </c>
      <c r="D967" s="211">
        <v>200293865</v>
      </c>
      <c r="E967" s="218">
        <v>1060</v>
      </c>
      <c r="F967" s="211">
        <v>1252</v>
      </c>
      <c r="G967" s="211">
        <v>1004</v>
      </c>
      <c r="H967" s="218" t="s">
        <v>1954</v>
      </c>
      <c r="I967" s="211" t="s">
        <v>4870</v>
      </c>
      <c r="J967" s="212" t="s">
        <v>841</v>
      </c>
      <c r="K967" s="211" t="s">
        <v>356</v>
      </c>
      <c r="L967" s="211" t="s">
        <v>1998</v>
      </c>
    </row>
    <row r="968" spans="1:12" s="211" customFormat="1" x14ac:dyDescent="0.25">
      <c r="A968" s="211" t="s">
        <v>161</v>
      </c>
      <c r="B968" s="211">
        <v>228</v>
      </c>
      <c r="C968" s="211" t="s">
        <v>321</v>
      </c>
      <c r="D968" s="211">
        <v>201041334</v>
      </c>
      <c r="E968" s="218">
        <v>1060</v>
      </c>
      <c r="F968" s="211">
        <v>1242</v>
      </c>
      <c r="G968" s="211">
        <v>1004</v>
      </c>
      <c r="H968" s="218" t="s">
        <v>1954</v>
      </c>
      <c r="I968" s="211" t="s">
        <v>5059</v>
      </c>
      <c r="J968" s="212" t="s">
        <v>841</v>
      </c>
      <c r="K968" s="211" t="s">
        <v>356</v>
      </c>
      <c r="L968" s="211" t="s">
        <v>1998</v>
      </c>
    </row>
    <row r="969" spans="1:12" s="211" customFormat="1" x14ac:dyDescent="0.25">
      <c r="A969" s="211" t="s">
        <v>161</v>
      </c>
      <c r="B969" s="211">
        <v>228</v>
      </c>
      <c r="C969" s="211" t="s">
        <v>321</v>
      </c>
      <c r="D969" s="211">
        <v>210142729</v>
      </c>
      <c r="E969" s="218">
        <v>1060</v>
      </c>
      <c r="F969" s="211">
        <v>1274</v>
      </c>
      <c r="G969" s="211">
        <v>1004</v>
      </c>
      <c r="H969" s="218" t="s">
        <v>1954</v>
      </c>
      <c r="I969" s="211" t="s">
        <v>4903</v>
      </c>
      <c r="J969" s="212" t="s">
        <v>841</v>
      </c>
      <c r="K969" s="211" t="s">
        <v>356</v>
      </c>
      <c r="L969" s="211" t="s">
        <v>1998</v>
      </c>
    </row>
    <row r="970" spans="1:12" s="211" customFormat="1" x14ac:dyDescent="0.25">
      <c r="A970" s="211" t="s">
        <v>161</v>
      </c>
      <c r="B970" s="211">
        <v>228</v>
      </c>
      <c r="C970" s="211" t="s">
        <v>321</v>
      </c>
      <c r="D970" s="211">
        <v>210142889</v>
      </c>
      <c r="E970" s="218">
        <v>1060</v>
      </c>
      <c r="F970" s="211">
        <v>1274</v>
      </c>
      <c r="G970" s="211">
        <v>1004</v>
      </c>
      <c r="H970" s="218" t="s">
        <v>1954</v>
      </c>
      <c r="I970" s="211" t="s">
        <v>4904</v>
      </c>
      <c r="J970" s="212" t="s">
        <v>841</v>
      </c>
      <c r="K970" s="211" t="s">
        <v>356</v>
      </c>
      <c r="L970" s="211" t="s">
        <v>1998</v>
      </c>
    </row>
    <row r="971" spans="1:12" s="211" customFormat="1" x14ac:dyDescent="0.25">
      <c r="A971" s="211" t="s">
        <v>161</v>
      </c>
      <c r="B971" s="211">
        <v>228</v>
      </c>
      <c r="C971" s="211" t="s">
        <v>321</v>
      </c>
      <c r="D971" s="211">
        <v>210143163</v>
      </c>
      <c r="E971" s="218">
        <v>1060</v>
      </c>
      <c r="F971" s="211">
        <v>1242</v>
      </c>
      <c r="G971" s="211">
        <v>1004</v>
      </c>
      <c r="H971" s="218" t="s">
        <v>1954</v>
      </c>
      <c r="I971" s="211" t="s">
        <v>4802</v>
      </c>
      <c r="J971" s="212" t="s">
        <v>841</v>
      </c>
      <c r="K971" s="211" t="s">
        <v>356</v>
      </c>
      <c r="L971" s="211" t="s">
        <v>1998</v>
      </c>
    </row>
    <row r="972" spans="1:12" s="211" customFormat="1" x14ac:dyDescent="0.25">
      <c r="A972" s="211" t="s">
        <v>161</v>
      </c>
      <c r="B972" s="211">
        <v>228</v>
      </c>
      <c r="C972" s="211" t="s">
        <v>321</v>
      </c>
      <c r="D972" s="211">
        <v>210143253</v>
      </c>
      <c r="E972" s="218">
        <v>1060</v>
      </c>
      <c r="F972" s="211">
        <v>1274</v>
      </c>
      <c r="G972" s="211">
        <v>1004</v>
      </c>
      <c r="H972" s="218" t="s">
        <v>1954</v>
      </c>
      <c r="I972" s="211" t="s">
        <v>4905</v>
      </c>
      <c r="J972" s="212" t="s">
        <v>841</v>
      </c>
      <c r="K972" s="211" t="s">
        <v>356</v>
      </c>
      <c r="L972" s="211" t="s">
        <v>1998</v>
      </c>
    </row>
    <row r="973" spans="1:12" s="211" customFormat="1" x14ac:dyDescent="0.25">
      <c r="A973" s="211" t="s">
        <v>161</v>
      </c>
      <c r="B973" s="211">
        <v>228</v>
      </c>
      <c r="C973" s="211" t="s">
        <v>321</v>
      </c>
      <c r="D973" s="211">
        <v>210216177</v>
      </c>
      <c r="E973" s="218">
        <v>1060</v>
      </c>
      <c r="F973" s="211">
        <v>1242</v>
      </c>
      <c r="G973" s="211">
        <v>1004</v>
      </c>
      <c r="H973" s="218" t="s">
        <v>1954</v>
      </c>
      <c r="I973" s="211" t="s">
        <v>5402</v>
      </c>
      <c r="J973" s="212" t="s">
        <v>841</v>
      </c>
      <c r="K973" s="211" t="s">
        <v>356</v>
      </c>
      <c r="L973" s="211" t="s">
        <v>1998</v>
      </c>
    </row>
    <row r="974" spans="1:12" s="211" customFormat="1" x14ac:dyDescent="0.25">
      <c r="A974" s="211" t="s">
        <v>161</v>
      </c>
      <c r="B974" s="211">
        <v>228</v>
      </c>
      <c r="C974" s="211" t="s">
        <v>321</v>
      </c>
      <c r="D974" s="211">
        <v>210297874</v>
      </c>
      <c r="E974" s="218">
        <v>1060</v>
      </c>
      <c r="F974" s="211">
        <v>1274</v>
      </c>
      <c r="G974" s="211">
        <v>1004</v>
      </c>
      <c r="H974" s="218" t="s">
        <v>1954</v>
      </c>
      <c r="I974" s="211" t="s">
        <v>4906</v>
      </c>
      <c r="J974" s="212" t="s">
        <v>841</v>
      </c>
      <c r="K974" s="211" t="s">
        <v>356</v>
      </c>
      <c r="L974" s="211" t="s">
        <v>1998</v>
      </c>
    </row>
    <row r="975" spans="1:12" s="211" customFormat="1" x14ac:dyDescent="0.25">
      <c r="A975" s="211" t="s">
        <v>161</v>
      </c>
      <c r="B975" s="211">
        <v>228</v>
      </c>
      <c r="C975" s="211" t="s">
        <v>321</v>
      </c>
      <c r="D975" s="211">
        <v>210297875</v>
      </c>
      <c r="E975" s="218">
        <v>1060</v>
      </c>
      <c r="F975" s="211">
        <v>1274</v>
      </c>
      <c r="G975" s="211">
        <v>1004</v>
      </c>
      <c r="H975" s="218" t="s">
        <v>1954</v>
      </c>
      <c r="I975" s="211" t="s">
        <v>4907</v>
      </c>
      <c r="J975" s="212" t="s">
        <v>841</v>
      </c>
      <c r="K975" s="211" t="s">
        <v>356</v>
      </c>
      <c r="L975" s="211" t="s">
        <v>1998</v>
      </c>
    </row>
    <row r="976" spans="1:12" s="211" customFormat="1" x14ac:dyDescent="0.25">
      <c r="A976" s="211" t="s">
        <v>161</v>
      </c>
      <c r="B976" s="211">
        <v>228</v>
      </c>
      <c r="C976" s="211" t="s">
        <v>321</v>
      </c>
      <c r="D976" s="211">
        <v>210297961</v>
      </c>
      <c r="E976" s="218">
        <v>1060</v>
      </c>
      <c r="F976" s="211">
        <v>1274</v>
      </c>
      <c r="G976" s="211">
        <v>1004</v>
      </c>
      <c r="H976" s="218" t="s">
        <v>1954</v>
      </c>
      <c r="I976" s="211" t="s">
        <v>4908</v>
      </c>
      <c r="J976" s="212" t="s">
        <v>841</v>
      </c>
      <c r="K976" s="211" t="s">
        <v>356</v>
      </c>
      <c r="L976" s="211" t="s">
        <v>1998</v>
      </c>
    </row>
    <row r="977" spans="1:12" s="211" customFormat="1" x14ac:dyDescent="0.25">
      <c r="A977" s="211" t="s">
        <v>161</v>
      </c>
      <c r="B977" s="211">
        <v>230</v>
      </c>
      <c r="C977" s="211" t="s">
        <v>322</v>
      </c>
      <c r="D977" s="211">
        <v>191957768</v>
      </c>
      <c r="E977" s="218">
        <v>1080</v>
      </c>
      <c r="F977" s="211">
        <v>1274</v>
      </c>
      <c r="G977" s="211">
        <v>1004</v>
      </c>
      <c r="H977" s="218" t="s">
        <v>354</v>
      </c>
      <c r="I977" s="211" t="s">
        <v>1647</v>
      </c>
      <c r="J977" s="212" t="s">
        <v>841</v>
      </c>
      <c r="K977" s="211" t="s">
        <v>356</v>
      </c>
      <c r="L977" s="211" t="s">
        <v>1995</v>
      </c>
    </row>
    <row r="978" spans="1:12" s="211" customFormat="1" x14ac:dyDescent="0.25">
      <c r="A978" s="211" t="s">
        <v>161</v>
      </c>
      <c r="B978" s="211">
        <v>230</v>
      </c>
      <c r="C978" s="211" t="s">
        <v>322</v>
      </c>
      <c r="D978" s="211">
        <v>191959799</v>
      </c>
      <c r="E978" s="218">
        <v>1080</v>
      </c>
      <c r="F978" s="211">
        <v>1274</v>
      </c>
      <c r="G978" s="211">
        <v>1004</v>
      </c>
      <c r="H978" s="218" t="s">
        <v>354</v>
      </c>
      <c r="I978" s="211" t="s">
        <v>1648</v>
      </c>
      <c r="J978" s="212" t="s">
        <v>841</v>
      </c>
      <c r="K978" s="211" t="s">
        <v>356</v>
      </c>
      <c r="L978" s="211" t="s">
        <v>1995</v>
      </c>
    </row>
    <row r="979" spans="1:12" s="211" customFormat="1" x14ac:dyDescent="0.25">
      <c r="A979" s="211" t="s">
        <v>161</v>
      </c>
      <c r="B979" s="211">
        <v>230</v>
      </c>
      <c r="C979" s="211" t="s">
        <v>322</v>
      </c>
      <c r="D979" s="211">
        <v>191976194</v>
      </c>
      <c r="E979" s="218">
        <v>1080</v>
      </c>
      <c r="F979" s="211">
        <v>1274</v>
      </c>
      <c r="G979" s="211">
        <v>1004</v>
      </c>
      <c r="H979" s="218" t="s">
        <v>354</v>
      </c>
      <c r="I979" s="211" t="s">
        <v>1985</v>
      </c>
      <c r="J979" s="212" t="s">
        <v>841</v>
      </c>
      <c r="K979" s="211" t="s">
        <v>356</v>
      </c>
      <c r="L979" s="211" t="s">
        <v>1995</v>
      </c>
    </row>
    <row r="980" spans="1:12" s="211" customFormat="1" x14ac:dyDescent="0.25">
      <c r="A980" s="211" t="s">
        <v>161</v>
      </c>
      <c r="B980" s="211">
        <v>230</v>
      </c>
      <c r="C980" s="211" t="s">
        <v>322</v>
      </c>
      <c r="D980" s="211">
        <v>192002562</v>
      </c>
      <c r="E980" s="218">
        <v>1080</v>
      </c>
      <c r="F980" s="211">
        <v>1274</v>
      </c>
      <c r="G980" s="211">
        <v>1004</v>
      </c>
      <c r="H980" s="218" t="s">
        <v>354</v>
      </c>
      <c r="I980" s="211" t="s">
        <v>4046</v>
      </c>
      <c r="J980" s="212" t="s">
        <v>841</v>
      </c>
      <c r="K980" s="211" t="s">
        <v>356</v>
      </c>
      <c r="L980" s="211" t="s">
        <v>1995</v>
      </c>
    </row>
    <row r="981" spans="1:12" s="211" customFormat="1" x14ac:dyDescent="0.25">
      <c r="A981" s="211" t="s">
        <v>161</v>
      </c>
      <c r="B981" s="211">
        <v>230</v>
      </c>
      <c r="C981" s="211" t="s">
        <v>322</v>
      </c>
      <c r="D981" s="211">
        <v>192026483</v>
      </c>
      <c r="E981" s="218">
        <v>1080</v>
      </c>
      <c r="F981" s="211">
        <v>1274</v>
      </c>
      <c r="G981" s="211">
        <v>1004</v>
      </c>
      <c r="H981" s="218" t="s">
        <v>354</v>
      </c>
      <c r="I981" s="211" t="s">
        <v>5145</v>
      </c>
      <c r="J981" s="212" t="s">
        <v>841</v>
      </c>
      <c r="K981" s="211" t="s">
        <v>356</v>
      </c>
      <c r="L981" s="211" t="s">
        <v>1995</v>
      </c>
    </row>
    <row r="982" spans="1:12" s="211" customFormat="1" x14ac:dyDescent="0.25">
      <c r="A982" s="211" t="s">
        <v>161</v>
      </c>
      <c r="B982" s="211">
        <v>230</v>
      </c>
      <c r="C982" s="211" t="s">
        <v>322</v>
      </c>
      <c r="D982" s="211">
        <v>192046463</v>
      </c>
      <c r="E982" s="218">
        <v>1080</v>
      </c>
      <c r="F982" s="211">
        <v>1274</v>
      </c>
      <c r="G982" s="211">
        <v>1004</v>
      </c>
      <c r="H982" s="218" t="s">
        <v>354</v>
      </c>
      <c r="I982" s="211" t="s">
        <v>6275</v>
      </c>
      <c r="J982" s="212" t="s">
        <v>841</v>
      </c>
      <c r="K982" s="211" t="s">
        <v>356</v>
      </c>
      <c r="L982" s="211" t="s">
        <v>1995</v>
      </c>
    </row>
    <row r="983" spans="1:12" s="211" customFormat="1" x14ac:dyDescent="0.25">
      <c r="A983" s="211" t="s">
        <v>161</v>
      </c>
      <c r="B983" s="211">
        <v>230</v>
      </c>
      <c r="C983" s="211" t="s">
        <v>322</v>
      </c>
      <c r="D983" s="211">
        <v>192046464</v>
      </c>
      <c r="E983" s="218">
        <v>1080</v>
      </c>
      <c r="F983" s="211">
        <v>1274</v>
      </c>
      <c r="G983" s="211">
        <v>1004</v>
      </c>
      <c r="H983" s="218" t="s">
        <v>354</v>
      </c>
      <c r="I983" s="211" t="s">
        <v>6276</v>
      </c>
      <c r="J983" s="212" t="s">
        <v>841</v>
      </c>
      <c r="K983" s="211" t="s">
        <v>356</v>
      </c>
      <c r="L983" s="211" t="s">
        <v>1995</v>
      </c>
    </row>
    <row r="984" spans="1:12" s="211" customFormat="1" x14ac:dyDescent="0.25">
      <c r="A984" s="211" t="s">
        <v>161</v>
      </c>
      <c r="B984" s="211">
        <v>230</v>
      </c>
      <c r="C984" s="211" t="s">
        <v>322</v>
      </c>
      <c r="D984" s="211">
        <v>201022302</v>
      </c>
      <c r="E984" s="218">
        <v>1010</v>
      </c>
      <c r="F984" s="211">
        <v>1212</v>
      </c>
      <c r="G984" s="211">
        <v>1004</v>
      </c>
      <c r="H984" s="218" t="s">
        <v>354</v>
      </c>
      <c r="I984" s="211" t="s">
        <v>1649</v>
      </c>
      <c r="J984" s="212" t="s">
        <v>841</v>
      </c>
      <c r="K984" s="211" t="s">
        <v>1263</v>
      </c>
      <c r="L984" s="211" t="s">
        <v>1965</v>
      </c>
    </row>
    <row r="985" spans="1:12" s="211" customFormat="1" x14ac:dyDescent="0.25">
      <c r="A985" s="211" t="s">
        <v>161</v>
      </c>
      <c r="B985" s="211">
        <v>230</v>
      </c>
      <c r="C985" s="211" t="s">
        <v>322</v>
      </c>
      <c r="D985" s="211">
        <v>201022484</v>
      </c>
      <c r="E985" s="218">
        <v>1010</v>
      </c>
      <c r="F985" s="211">
        <v>1212</v>
      </c>
      <c r="G985" s="211">
        <v>1004</v>
      </c>
      <c r="H985" s="218" t="s">
        <v>354</v>
      </c>
      <c r="I985" s="211" t="s">
        <v>1650</v>
      </c>
      <c r="J985" s="212" t="s">
        <v>841</v>
      </c>
      <c r="K985" s="211" t="s">
        <v>1263</v>
      </c>
      <c r="L985" s="211" t="s">
        <v>1966</v>
      </c>
    </row>
    <row r="986" spans="1:12" s="211" customFormat="1" x14ac:dyDescent="0.25">
      <c r="A986" s="211" t="s">
        <v>161</v>
      </c>
      <c r="B986" s="211">
        <v>230</v>
      </c>
      <c r="C986" s="211" t="s">
        <v>322</v>
      </c>
      <c r="D986" s="211">
        <v>201025167</v>
      </c>
      <c r="E986" s="218">
        <v>1010</v>
      </c>
      <c r="F986" s="211">
        <v>1212</v>
      </c>
      <c r="G986" s="211">
        <v>1004</v>
      </c>
      <c r="H986" s="218" t="s">
        <v>354</v>
      </c>
      <c r="I986" s="211" t="s">
        <v>1651</v>
      </c>
      <c r="J986" s="212" t="s">
        <v>841</v>
      </c>
      <c r="K986" s="211" t="s">
        <v>1263</v>
      </c>
      <c r="L986" s="211" t="s">
        <v>1967</v>
      </c>
    </row>
    <row r="987" spans="1:12" s="211" customFormat="1" x14ac:dyDescent="0.25">
      <c r="A987" s="211" t="s">
        <v>161</v>
      </c>
      <c r="B987" s="211">
        <v>230</v>
      </c>
      <c r="C987" s="211" t="s">
        <v>322</v>
      </c>
      <c r="D987" s="211">
        <v>201025169</v>
      </c>
      <c r="E987" s="218">
        <v>1010</v>
      </c>
      <c r="F987" s="211">
        <v>1212</v>
      </c>
      <c r="G987" s="211">
        <v>1004</v>
      </c>
      <c r="H987" s="218" t="s">
        <v>354</v>
      </c>
      <c r="I987" s="211" t="s">
        <v>1652</v>
      </c>
      <c r="J987" s="212" t="s">
        <v>841</v>
      </c>
      <c r="K987" s="211" t="s">
        <v>1263</v>
      </c>
      <c r="L987" s="211" t="s">
        <v>1968</v>
      </c>
    </row>
    <row r="988" spans="1:12" s="211" customFormat="1" x14ac:dyDescent="0.25">
      <c r="A988" s="211" t="s">
        <v>161</v>
      </c>
      <c r="B988" s="211">
        <v>230</v>
      </c>
      <c r="C988" s="211" t="s">
        <v>322</v>
      </c>
      <c r="D988" s="211">
        <v>201031029</v>
      </c>
      <c r="E988" s="218">
        <v>1080</v>
      </c>
      <c r="F988" s="211">
        <v>1274</v>
      </c>
      <c r="G988" s="211">
        <v>1004</v>
      </c>
      <c r="H988" s="218" t="s">
        <v>354</v>
      </c>
      <c r="I988" s="211" t="s">
        <v>1653</v>
      </c>
      <c r="J988" s="212" t="s">
        <v>841</v>
      </c>
      <c r="K988" s="211" t="s">
        <v>356</v>
      </c>
      <c r="L988" s="211" t="s">
        <v>1995</v>
      </c>
    </row>
    <row r="989" spans="1:12" s="211" customFormat="1" x14ac:dyDescent="0.25">
      <c r="A989" s="211" t="s">
        <v>161</v>
      </c>
      <c r="B989" s="211">
        <v>230</v>
      </c>
      <c r="C989" s="211" t="s">
        <v>322</v>
      </c>
      <c r="D989" s="211">
        <v>201031061</v>
      </c>
      <c r="E989" s="218">
        <v>1080</v>
      </c>
      <c r="F989" s="211">
        <v>1274</v>
      </c>
      <c r="G989" s="211">
        <v>1004</v>
      </c>
      <c r="H989" s="218" t="s">
        <v>354</v>
      </c>
      <c r="I989" s="211" t="s">
        <v>1654</v>
      </c>
      <c r="J989" s="212" t="s">
        <v>841</v>
      </c>
      <c r="K989" s="211" t="s">
        <v>356</v>
      </c>
      <c r="L989" s="211" t="s">
        <v>1995</v>
      </c>
    </row>
    <row r="990" spans="1:12" s="211" customFormat="1" x14ac:dyDescent="0.25">
      <c r="A990" s="211" t="s">
        <v>161</v>
      </c>
      <c r="B990" s="211">
        <v>230</v>
      </c>
      <c r="C990" s="211" t="s">
        <v>322</v>
      </c>
      <c r="D990" s="211">
        <v>201031077</v>
      </c>
      <c r="E990" s="218">
        <v>1080</v>
      </c>
      <c r="F990" s="211">
        <v>1274</v>
      </c>
      <c r="G990" s="211">
        <v>1004</v>
      </c>
      <c r="H990" s="218" t="s">
        <v>354</v>
      </c>
      <c r="I990" s="211" t="s">
        <v>1655</v>
      </c>
      <c r="J990" s="212" t="s">
        <v>841</v>
      </c>
      <c r="K990" s="211" t="s">
        <v>356</v>
      </c>
      <c r="L990" s="211" t="s">
        <v>1995</v>
      </c>
    </row>
    <row r="991" spans="1:12" s="211" customFormat="1" x14ac:dyDescent="0.25">
      <c r="A991" s="211" t="s">
        <v>161</v>
      </c>
      <c r="B991" s="211">
        <v>230</v>
      </c>
      <c r="C991" s="211" t="s">
        <v>322</v>
      </c>
      <c r="D991" s="211">
        <v>201031087</v>
      </c>
      <c r="E991" s="218">
        <v>1080</v>
      </c>
      <c r="F991" s="211">
        <v>1274</v>
      </c>
      <c r="G991" s="211">
        <v>1004</v>
      </c>
      <c r="H991" s="218" t="s">
        <v>354</v>
      </c>
      <c r="I991" s="211" t="s">
        <v>1656</v>
      </c>
      <c r="J991" s="212" t="s">
        <v>841</v>
      </c>
      <c r="K991" s="211" t="s">
        <v>356</v>
      </c>
      <c r="L991" s="211" t="s">
        <v>1995</v>
      </c>
    </row>
    <row r="992" spans="1:12" s="211" customFormat="1" x14ac:dyDescent="0.25">
      <c r="A992" s="211" t="s">
        <v>161</v>
      </c>
      <c r="B992" s="211">
        <v>230</v>
      </c>
      <c r="C992" s="211" t="s">
        <v>322</v>
      </c>
      <c r="D992" s="211">
        <v>201031090</v>
      </c>
      <c r="E992" s="218">
        <v>1080</v>
      </c>
      <c r="F992" s="211">
        <v>1274</v>
      </c>
      <c r="G992" s="211">
        <v>1004</v>
      </c>
      <c r="H992" s="218" t="s">
        <v>354</v>
      </c>
      <c r="I992" s="211" t="s">
        <v>1657</v>
      </c>
      <c r="J992" s="212" t="s">
        <v>841</v>
      </c>
      <c r="K992" s="211" t="s">
        <v>356</v>
      </c>
      <c r="L992" s="211" t="s">
        <v>1995</v>
      </c>
    </row>
    <row r="993" spans="1:12" s="211" customFormat="1" x14ac:dyDescent="0.25">
      <c r="A993" s="211" t="s">
        <v>161</v>
      </c>
      <c r="B993" s="211">
        <v>230</v>
      </c>
      <c r="C993" s="211" t="s">
        <v>322</v>
      </c>
      <c r="D993" s="211">
        <v>201031131</v>
      </c>
      <c r="E993" s="218">
        <v>1080</v>
      </c>
      <c r="F993" s="211">
        <v>1274</v>
      </c>
      <c r="G993" s="211">
        <v>1004</v>
      </c>
      <c r="H993" s="218" t="s">
        <v>354</v>
      </c>
      <c r="I993" s="211" t="s">
        <v>1658</v>
      </c>
      <c r="J993" s="212" t="s">
        <v>841</v>
      </c>
      <c r="K993" s="211" t="s">
        <v>356</v>
      </c>
      <c r="L993" s="211" t="s">
        <v>2014</v>
      </c>
    </row>
    <row r="994" spans="1:12" s="211" customFormat="1" x14ac:dyDescent="0.25">
      <c r="A994" s="211" t="s">
        <v>161</v>
      </c>
      <c r="B994" s="211">
        <v>230</v>
      </c>
      <c r="C994" s="211" t="s">
        <v>322</v>
      </c>
      <c r="D994" s="211">
        <v>201031171</v>
      </c>
      <c r="E994" s="218">
        <v>1080</v>
      </c>
      <c r="F994" s="211">
        <v>1274</v>
      </c>
      <c r="G994" s="211">
        <v>1004</v>
      </c>
      <c r="H994" s="218" t="s">
        <v>354</v>
      </c>
      <c r="I994" s="211" t="s">
        <v>1659</v>
      </c>
      <c r="J994" s="212" t="s">
        <v>841</v>
      </c>
      <c r="K994" s="211" t="s">
        <v>356</v>
      </c>
      <c r="L994" s="211" t="s">
        <v>1995</v>
      </c>
    </row>
    <row r="995" spans="1:12" s="211" customFormat="1" x14ac:dyDescent="0.25">
      <c r="A995" s="211" t="s">
        <v>161</v>
      </c>
      <c r="B995" s="211">
        <v>230</v>
      </c>
      <c r="C995" s="211" t="s">
        <v>322</v>
      </c>
      <c r="D995" s="211">
        <v>201031233</v>
      </c>
      <c r="E995" s="218">
        <v>1080</v>
      </c>
      <c r="F995" s="211">
        <v>1274</v>
      </c>
      <c r="G995" s="211">
        <v>1004</v>
      </c>
      <c r="H995" s="218" t="s">
        <v>354</v>
      </c>
      <c r="I995" s="211" t="s">
        <v>1660</v>
      </c>
      <c r="J995" s="212" t="s">
        <v>841</v>
      </c>
      <c r="K995" s="211" t="s">
        <v>356</v>
      </c>
      <c r="L995" s="211" t="s">
        <v>1995</v>
      </c>
    </row>
    <row r="996" spans="1:12" s="211" customFormat="1" x14ac:dyDescent="0.25">
      <c r="A996" s="211" t="s">
        <v>161</v>
      </c>
      <c r="B996" s="211">
        <v>230</v>
      </c>
      <c r="C996" s="211" t="s">
        <v>322</v>
      </c>
      <c r="D996" s="211">
        <v>201031285</v>
      </c>
      <c r="E996" s="218">
        <v>1080</v>
      </c>
      <c r="F996" s="211">
        <v>1274</v>
      </c>
      <c r="G996" s="211">
        <v>1004</v>
      </c>
      <c r="H996" s="218" t="s">
        <v>354</v>
      </c>
      <c r="I996" s="211" t="s">
        <v>1661</v>
      </c>
      <c r="J996" s="212" t="s">
        <v>841</v>
      </c>
      <c r="K996" s="211" t="s">
        <v>356</v>
      </c>
      <c r="L996" s="211" t="s">
        <v>2015</v>
      </c>
    </row>
    <row r="997" spans="1:12" s="211" customFormat="1" x14ac:dyDescent="0.25">
      <c r="A997" s="211" t="s">
        <v>161</v>
      </c>
      <c r="B997" s="211">
        <v>230</v>
      </c>
      <c r="C997" s="211" t="s">
        <v>322</v>
      </c>
      <c r="D997" s="211">
        <v>201031306</v>
      </c>
      <c r="E997" s="218">
        <v>1080</v>
      </c>
      <c r="F997" s="211">
        <v>1274</v>
      </c>
      <c r="G997" s="211">
        <v>1004</v>
      </c>
      <c r="H997" s="218" t="s">
        <v>354</v>
      </c>
      <c r="I997" s="211" t="s">
        <v>1662</v>
      </c>
      <c r="J997" s="212" t="s">
        <v>841</v>
      </c>
      <c r="K997" s="211" t="s">
        <v>356</v>
      </c>
      <c r="L997" s="211" t="s">
        <v>1995</v>
      </c>
    </row>
    <row r="998" spans="1:12" s="211" customFormat="1" x14ac:dyDescent="0.25">
      <c r="A998" s="211" t="s">
        <v>161</v>
      </c>
      <c r="B998" s="211">
        <v>230</v>
      </c>
      <c r="C998" s="211" t="s">
        <v>322</v>
      </c>
      <c r="D998" s="211">
        <v>201031394</v>
      </c>
      <c r="E998" s="218">
        <v>1080</v>
      </c>
      <c r="F998" s="211">
        <v>1274</v>
      </c>
      <c r="G998" s="211">
        <v>1004</v>
      </c>
      <c r="H998" s="218" t="s">
        <v>354</v>
      </c>
      <c r="I998" s="211" t="s">
        <v>1663</v>
      </c>
      <c r="J998" s="212" t="s">
        <v>841</v>
      </c>
      <c r="K998" s="211" t="s">
        <v>356</v>
      </c>
      <c r="L998" s="211" t="s">
        <v>1995</v>
      </c>
    </row>
    <row r="999" spans="1:12" s="211" customFormat="1" x14ac:dyDescent="0.25">
      <c r="A999" s="211" t="s">
        <v>161</v>
      </c>
      <c r="B999" s="211">
        <v>230</v>
      </c>
      <c r="C999" s="211" t="s">
        <v>322</v>
      </c>
      <c r="D999" s="211">
        <v>201031428</v>
      </c>
      <c r="E999" s="218">
        <v>1080</v>
      </c>
      <c r="F999" s="211">
        <v>1252</v>
      </c>
      <c r="G999" s="211">
        <v>1004</v>
      </c>
      <c r="H999" s="218" t="s">
        <v>354</v>
      </c>
      <c r="I999" s="211" t="s">
        <v>1664</v>
      </c>
      <c r="J999" s="212" t="s">
        <v>841</v>
      </c>
      <c r="K999" s="211" t="s">
        <v>356</v>
      </c>
      <c r="L999" s="211" t="s">
        <v>1995</v>
      </c>
    </row>
    <row r="1000" spans="1:12" s="211" customFormat="1" x14ac:dyDescent="0.25">
      <c r="A1000" s="211" t="s">
        <v>161</v>
      </c>
      <c r="B1000" s="211">
        <v>230</v>
      </c>
      <c r="C1000" s="211" t="s">
        <v>322</v>
      </c>
      <c r="D1000" s="211">
        <v>201031431</v>
      </c>
      <c r="E1000" s="218">
        <v>1080</v>
      </c>
      <c r="F1000" s="211">
        <v>1252</v>
      </c>
      <c r="G1000" s="211">
        <v>1004</v>
      </c>
      <c r="H1000" s="218" t="s">
        <v>354</v>
      </c>
      <c r="I1000" s="211" t="s">
        <v>1665</v>
      </c>
      <c r="J1000" s="212" t="s">
        <v>841</v>
      </c>
      <c r="K1000" s="211" t="s">
        <v>356</v>
      </c>
      <c r="L1000" s="211" t="s">
        <v>1995</v>
      </c>
    </row>
    <row r="1001" spans="1:12" s="211" customFormat="1" x14ac:dyDescent="0.25">
      <c r="A1001" s="211" t="s">
        <v>161</v>
      </c>
      <c r="B1001" s="211">
        <v>230</v>
      </c>
      <c r="C1001" s="211" t="s">
        <v>322</v>
      </c>
      <c r="D1001" s="211">
        <v>201031442</v>
      </c>
      <c r="E1001" s="218">
        <v>1080</v>
      </c>
      <c r="F1001" s="211">
        <v>1252</v>
      </c>
      <c r="G1001" s="211">
        <v>1004</v>
      </c>
      <c r="H1001" s="218" t="s">
        <v>354</v>
      </c>
      <c r="I1001" s="211" t="s">
        <v>1666</v>
      </c>
      <c r="J1001" s="212" t="s">
        <v>841</v>
      </c>
      <c r="K1001" s="211" t="s">
        <v>356</v>
      </c>
      <c r="L1001" s="211" t="s">
        <v>1995</v>
      </c>
    </row>
    <row r="1002" spans="1:12" s="211" customFormat="1" x14ac:dyDescent="0.25">
      <c r="A1002" s="211" t="s">
        <v>161</v>
      </c>
      <c r="B1002" s="211">
        <v>230</v>
      </c>
      <c r="C1002" s="211" t="s">
        <v>322</v>
      </c>
      <c r="D1002" s="211">
        <v>201031522</v>
      </c>
      <c r="E1002" s="218">
        <v>1080</v>
      </c>
      <c r="F1002" s="211">
        <v>1252</v>
      </c>
      <c r="G1002" s="211">
        <v>1004</v>
      </c>
      <c r="H1002" s="218" t="s">
        <v>354</v>
      </c>
      <c r="I1002" s="211" t="s">
        <v>1667</v>
      </c>
      <c r="J1002" s="212" t="s">
        <v>841</v>
      </c>
      <c r="K1002" s="211" t="s">
        <v>356</v>
      </c>
      <c r="L1002" s="211" t="s">
        <v>1995</v>
      </c>
    </row>
    <row r="1003" spans="1:12" s="211" customFormat="1" x14ac:dyDescent="0.25">
      <c r="A1003" s="211" t="s">
        <v>161</v>
      </c>
      <c r="B1003" s="211">
        <v>230</v>
      </c>
      <c r="C1003" s="211" t="s">
        <v>322</v>
      </c>
      <c r="D1003" s="211">
        <v>201031631</v>
      </c>
      <c r="E1003" s="218">
        <v>1080</v>
      </c>
      <c r="F1003" s="211">
        <v>1274</v>
      </c>
      <c r="G1003" s="211">
        <v>1004</v>
      </c>
      <c r="H1003" s="218" t="s">
        <v>354</v>
      </c>
      <c r="I1003" s="211" t="s">
        <v>1668</v>
      </c>
      <c r="J1003" s="212" t="s">
        <v>841</v>
      </c>
      <c r="K1003" s="211" t="s">
        <v>356</v>
      </c>
      <c r="L1003" s="211" t="s">
        <v>2016</v>
      </c>
    </row>
    <row r="1004" spans="1:12" s="211" customFormat="1" x14ac:dyDescent="0.25">
      <c r="A1004" s="211" t="s">
        <v>161</v>
      </c>
      <c r="B1004" s="211">
        <v>230</v>
      </c>
      <c r="C1004" s="211" t="s">
        <v>322</v>
      </c>
      <c r="D1004" s="211">
        <v>201031800</v>
      </c>
      <c r="E1004" s="218">
        <v>1080</v>
      </c>
      <c r="F1004" s="211">
        <v>1274</v>
      </c>
      <c r="G1004" s="211">
        <v>1004</v>
      </c>
      <c r="H1004" s="218" t="s">
        <v>354</v>
      </c>
      <c r="I1004" s="211" t="s">
        <v>1669</v>
      </c>
      <c r="J1004" s="212" t="s">
        <v>841</v>
      </c>
      <c r="K1004" s="211" t="s">
        <v>356</v>
      </c>
      <c r="L1004" s="211" t="s">
        <v>1995</v>
      </c>
    </row>
    <row r="1005" spans="1:12" s="211" customFormat="1" x14ac:dyDescent="0.25">
      <c r="A1005" s="211" t="s">
        <v>161</v>
      </c>
      <c r="B1005" s="211">
        <v>230</v>
      </c>
      <c r="C1005" s="211" t="s">
        <v>322</v>
      </c>
      <c r="D1005" s="211">
        <v>201031803</v>
      </c>
      <c r="E1005" s="218">
        <v>1080</v>
      </c>
      <c r="F1005" s="211">
        <v>1274</v>
      </c>
      <c r="G1005" s="211">
        <v>1004</v>
      </c>
      <c r="H1005" s="218" t="s">
        <v>354</v>
      </c>
      <c r="I1005" s="211" t="s">
        <v>1670</v>
      </c>
      <c r="J1005" s="212" t="s">
        <v>841</v>
      </c>
      <c r="K1005" s="211" t="s">
        <v>356</v>
      </c>
      <c r="L1005" s="211" t="s">
        <v>1995</v>
      </c>
    </row>
    <row r="1006" spans="1:12" s="211" customFormat="1" x14ac:dyDescent="0.25">
      <c r="A1006" s="211" t="s">
        <v>161</v>
      </c>
      <c r="B1006" s="211">
        <v>230</v>
      </c>
      <c r="C1006" s="211" t="s">
        <v>322</v>
      </c>
      <c r="D1006" s="211">
        <v>201031886</v>
      </c>
      <c r="E1006" s="218">
        <v>1080</v>
      </c>
      <c r="F1006" s="211">
        <v>1274</v>
      </c>
      <c r="G1006" s="211">
        <v>1004</v>
      </c>
      <c r="H1006" s="218" t="s">
        <v>354</v>
      </c>
      <c r="I1006" s="211" t="s">
        <v>1671</v>
      </c>
      <c r="J1006" s="212" t="s">
        <v>841</v>
      </c>
      <c r="K1006" s="211" t="s">
        <v>356</v>
      </c>
      <c r="L1006" s="211" t="s">
        <v>1995</v>
      </c>
    </row>
    <row r="1007" spans="1:12" s="211" customFormat="1" x14ac:dyDescent="0.25">
      <c r="A1007" s="211" t="s">
        <v>161</v>
      </c>
      <c r="B1007" s="211">
        <v>230</v>
      </c>
      <c r="C1007" s="211" t="s">
        <v>322</v>
      </c>
      <c r="D1007" s="211">
        <v>201031894</v>
      </c>
      <c r="E1007" s="218">
        <v>1080</v>
      </c>
      <c r="F1007" s="211">
        <v>1274</v>
      </c>
      <c r="G1007" s="211">
        <v>1004</v>
      </c>
      <c r="H1007" s="218" t="s">
        <v>354</v>
      </c>
      <c r="I1007" s="211" t="s">
        <v>1672</v>
      </c>
      <c r="J1007" s="212" t="s">
        <v>841</v>
      </c>
      <c r="K1007" s="211" t="s">
        <v>356</v>
      </c>
      <c r="L1007" s="211" t="s">
        <v>1995</v>
      </c>
    </row>
    <row r="1008" spans="1:12" s="211" customFormat="1" x14ac:dyDescent="0.25">
      <c r="A1008" s="211" t="s">
        <v>161</v>
      </c>
      <c r="B1008" s="211">
        <v>230</v>
      </c>
      <c r="C1008" s="211" t="s">
        <v>322</v>
      </c>
      <c r="D1008" s="211">
        <v>201031898</v>
      </c>
      <c r="E1008" s="218">
        <v>1080</v>
      </c>
      <c r="F1008" s="211">
        <v>1271</v>
      </c>
      <c r="G1008" s="211">
        <v>1004</v>
      </c>
      <c r="H1008" s="218" t="s">
        <v>354</v>
      </c>
      <c r="I1008" s="211" t="s">
        <v>1673</v>
      </c>
      <c r="J1008" s="212" t="s">
        <v>841</v>
      </c>
      <c r="K1008" s="211" t="s">
        <v>356</v>
      </c>
      <c r="L1008" s="211" t="s">
        <v>1995</v>
      </c>
    </row>
    <row r="1009" spans="1:12" s="211" customFormat="1" x14ac:dyDescent="0.25">
      <c r="A1009" s="211" t="s">
        <v>161</v>
      </c>
      <c r="B1009" s="211">
        <v>230</v>
      </c>
      <c r="C1009" s="211" t="s">
        <v>322</v>
      </c>
      <c r="D1009" s="211">
        <v>201031951</v>
      </c>
      <c r="E1009" s="218">
        <v>1080</v>
      </c>
      <c r="F1009" s="211">
        <v>1274</v>
      </c>
      <c r="G1009" s="211">
        <v>1004</v>
      </c>
      <c r="H1009" s="218" t="s">
        <v>354</v>
      </c>
      <c r="I1009" s="211" t="s">
        <v>1674</v>
      </c>
      <c r="J1009" s="212" t="s">
        <v>841</v>
      </c>
      <c r="K1009" s="211" t="s">
        <v>356</v>
      </c>
      <c r="L1009" s="211" t="s">
        <v>1995</v>
      </c>
    </row>
    <row r="1010" spans="1:12" s="211" customFormat="1" x14ac:dyDescent="0.25">
      <c r="A1010" s="211" t="s">
        <v>161</v>
      </c>
      <c r="B1010" s="211">
        <v>230</v>
      </c>
      <c r="C1010" s="211" t="s">
        <v>322</v>
      </c>
      <c r="D1010" s="211">
        <v>201031975</v>
      </c>
      <c r="E1010" s="218">
        <v>1080</v>
      </c>
      <c r="F1010" s="211">
        <v>1274</v>
      </c>
      <c r="G1010" s="211">
        <v>1004</v>
      </c>
      <c r="H1010" s="218" t="s">
        <v>354</v>
      </c>
      <c r="I1010" s="211" t="s">
        <v>1675</v>
      </c>
      <c r="J1010" s="212" t="s">
        <v>841</v>
      </c>
      <c r="K1010" s="211" t="s">
        <v>356</v>
      </c>
      <c r="L1010" s="211" t="s">
        <v>2017</v>
      </c>
    </row>
    <row r="1011" spans="1:12" s="211" customFormat="1" x14ac:dyDescent="0.25">
      <c r="A1011" s="211" t="s">
        <v>161</v>
      </c>
      <c r="B1011" s="211">
        <v>230</v>
      </c>
      <c r="C1011" s="211" t="s">
        <v>322</v>
      </c>
      <c r="D1011" s="211">
        <v>201032282</v>
      </c>
      <c r="E1011" s="218">
        <v>1080</v>
      </c>
      <c r="F1011" s="211">
        <v>1274</v>
      </c>
      <c r="G1011" s="211">
        <v>1004</v>
      </c>
      <c r="H1011" s="218" t="s">
        <v>354</v>
      </c>
      <c r="I1011" s="211" t="s">
        <v>1676</v>
      </c>
      <c r="J1011" s="212" t="s">
        <v>841</v>
      </c>
      <c r="K1011" s="211" t="s">
        <v>356</v>
      </c>
      <c r="L1011" s="211" t="s">
        <v>1995</v>
      </c>
    </row>
    <row r="1012" spans="1:12" s="211" customFormat="1" x14ac:dyDescent="0.25">
      <c r="A1012" s="211" t="s">
        <v>161</v>
      </c>
      <c r="B1012" s="211">
        <v>230</v>
      </c>
      <c r="C1012" s="211" t="s">
        <v>322</v>
      </c>
      <c r="D1012" s="211">
        <v>201032319</v>
      </c>
      <c r="E1012" s="218">
        <v>1080</v>
      </c>
      <c r="F1012" s="211">
        <v>1274</v>
      </c>
      <c r="G1012" s="211">
        <v>1004</v>
      </c>
      <c r="H1012" s="218" t="s">
        <v>354</v>
      </c>
      <c r="I1012" s="211" t="s">
        <v>1677</v>
      </c>
      <c r="J1012" s="212" t="s">
        <v>841</v>
      </c>
      <c r="K1012" s="211" t="s">
        <v>356</v>
      </c>
      <c r="L1012" s="211" t="s">
        <v>1995</v>
      </c>
    </row>
    <row r="1013" spans="1:12" s="211" customFormat="1" x14ac:dyDescent="0.25">
      <c r="A1013" s="211" t="s">
        <v>161</v>
      </c>
      <c r="B1013" s="211">
        <v>230</v>
      </c>
      <c r="C1013" s="211" t="s">
        <v>322</v>
      </c>
      <c r="D1013" s="211">
        <v>201032344</v>
      </c>
      <c r="E1013" s="218">
        <v>1080</v>
      </c>
      <c r="F1013" s="211">
        <v>1274</v>
      </c>
      <c r="G1013" s="211">
        <v>1004</v>
      </c>
      <c r="H1013" s="218" t="s">
        <v>354</v>
      </c>
      <c r="I1013" s="211" t="s">
        <v>1678</v>
      </c>
      <c r="J1013" s="212" t="s">
        <v>841</v>
      </c>
      <c r="K1013" s="211" t="s">
        <v>356</v>
      </c>
      <c r="L1013" s="211" t="s">
        <v>1995</v>
      </c>
    </row>
    <row r="1014" spans="1:12" s="211" customFormat="1" x14ac:dyDescent="0.25">
      <c r="A1014" s="211" t="s">
        <v>161</v>
      </c>
      <c r="B1014" s="211">
        <v>230</v>
      </c>
      <c r="C1014" s="211" t="s">
        <v>322</v>
      </c>
      <c r="D1014" s="211">
        <v>201032418</v>
      </c>
      <c r="E1014" s="218">
        <v>1080</v>
      </c>
      <c r="F1014" s="211">
        <v>1274</v>
      </c>
      <c r="G1014" s="211">
        <v>1004</v>
      </c>
      <c r="H1014" s="218" t="s">
        <v>354</v>
      </c>
      <c r="I1014" s="211" t="s">
        <v>1679</v>
      </c>
      <c r="J1014" s="212" t="s">
        <v>841</v>
      </c>
      <c r="K1014" s="211" t="s">
        <v>356</v>
      </c>
      <c r="L1014" s="211" t="s">
        <v>1995</v>
      </c>
    </row>
    <row r="1015" spans="1:12" s="211" customFormat="1" x14ac:dyDescent="0.25">
      <c r="A1015" s="211" t="s">
        <v>161</v>
      </c>
      <c r="B1015" s="211">
        <v>230</v>
      </c>
      <c r="C1015" s="211" t="s">
        <v>322</v>
      </c>
      <c r="D1015" s="211">
        <v>201032435</v>
      </c>
      <c r="E1015" s="218">
        <v>1080</v>
      </c>
      <c r="F1015" s="211">
        <v>1274</v>
      </c>
      <c r="G1015" s="211">
        <v>1004</v>
      </c>
      <c r="H1015" s="218" t="s">
        <v>354</v>
      </c>
      <c r="I1015" s="211" t="s">
        <v>1680</v>
      </c>
      <c r="J1015" s="212" t="s">
        <v>841</v>
      </c>
      <c r="K1015" s="211" t="s">
        <v>356</v>
      </c>
      <c r="L1015" s="211" t="s">
        <v>1995</v>
      </c>
    </row>
    <row r="1016" spans="1:12" s="211" customFormat="1" x14ac:dyDescent="0.25">
      <c r="A1016" s="211" t="s">
        <v>161</v>
      </c>
      <c r="B1016" s="211">
        <v>230</v>
      </c>
      <c r="C1016" s="211" t="s">
        <v>322</v>
      </c>
      <c r="D1016" s="211">
        <v>201032473</v>
      </c>
      <c r="E1016" s="218">
        <v>1080</v>
      </c>
      <c r="F1016" s="211">
        <v>1274</v>
      </c>
      <c r="G1016" s="211">
        <v>1004</v>
      </c>
      <c r="H1016" s="218" t="s">
        <v>354</v>
      </c>
      <c r="I1016" s="211" t="s">
        <v>1681</v>
      </c>
      <c r="J1016" s="212" t="s">
        <v>841</v>
      </c>
      <c r="K1016" s="211" t="s">
        <v>356</v>
      </c>
      <c r="L1016" s="211" t="s">
        <v>1995</v>
      </c>
    </row>
    <row r="1017" spans="1:12" s="211" customFormat="1" x14ac:dyDescent="0.25">
      <c r="A1017" s="211" t="s">
        <v>161</v>
      </c>
      <c r="B1017" s="211">
        <v>230</v>
      </c>
      <c r="C1017" s="211" t="s">
        <v>322</v>
      </c>
      <c r="D1017" s="211">
        <v>201032583</v>
      </c>
      <c r="E1017" s="218">
        <v>1080</v>
      </c>
      <c r="F1017" s="211">
        <v>1274</v>
      </c>
      <c r="G1017" s="211">
        <v>1004</v>
      </c>
      <c r="H1017" s="218" t="s">
        <v>354</v>
      </c>
      <c r="I1017" s="211" t="s">
        <v>1682</v>
      </c>
      <c r="J1017" s="212" t="s">
        <v>841</v>
      </c>
      <c r="K1017" s="211" t="s">
        <v>356</v>
      </c>
      <c r="L1017" s="211" t="s">
        <v>1995</v>
      </c>
    </row>
    <row r="1018" spans="1:12" s="211" customFormat="1" x14ac:dyDescent="0.25">
      <c r="A1018" s="211" t="s">
        <v>161</v>
      </c>
      <c r="B1018" s="211">
        <v>230</v>
      </c>
      <c r="C1018" s="211" t="s">
        <v>322</v>
      </c>
      <c r="D1018" s="211">
        <v>201032593</v>
      </c>
      <c r="E1018" s="218">
        <v>1080</v>
      </c>
      <c r="F1018" s="211">
        <v>1274</v>
      </c>
      <c r="G1018" s="211">
        <v>1004</v>
      </c>
      <c r="H1018" s="218" t="s">
        <v>354</v>
      </c>
      <c r="I1018" s="211" t="s">
        <v>1683</v>
      </c>
      <c r="J1018" s="212" t="s">
        <v>841</v>
      </c>
      <c r="K1018" s="211" t="s">
        <v>356</v>
      </c>
      <c r="L1018" s="211" t="s">
        <v>1995</v>
      </c>
    </row>
    <row r="1019" spans="1:12" s="211" customFormat="1" x14ac:dyDescent="0.25">
      <c r="A1019" s="211" t="s">
        <v>161</v>
      </c>
      <c r="B1019" s="211">
        <v>230</v>
      </c>
      <c r="C1019" s="211" t="s">
        <v>322</v>
      </c>
      <c r="D1019" s="211">
        <v>201032710</v>
      </c>
      <c r="E1019" s="218">
        <v>1080</v>
      </c>
      <c r="F1019" s="211">
        <v>1274</v>
      </c>
      <c r="G1019" s="211">
        <v>1004</v>
      </c>
      <c r="H1019" s="218" t="s">
        <v>354</v>
      </c>
      <c r="I1019" s="211" t="s">
        <v>1684</v>
      </c>
      <c r="J1019" s="212" t="s">
        <v>841</v>
      </c>
      <c r="K1019" s="211" t="s">
        <v>356</v>
      </c>
      <c r="L1019" s="211" t="s">
        <v>1995</v>
      </c>
    </row>
    <row r="1020" spans="1:12" s="211" customFormat="1" x14ac:dyDescent="0.25">
      <c r="A1020" s="211" t="s">
        <v>161</v>
      </c>
      <c r="B1020" s="211">
        <v>230</v>
      </c>
      <c r="C1020" s="211" t="s">
        <v>322</v>
      </c>
      <c r="D1020" s="211">
        <v>201032744</v>
      </c>
      <c r="E1020" s="218">
        <v>1080</v>
      </c>
      <c r="F1020" s="211">
        <v>1252</v>
      </c>
      <c r="G1020" s="211">
        <v>1004</v>
      </c>
      <c r="H1020" s="218" t="s">
        <v>354</v>
      </c>
      <c r="I1020" s="211" t="s">
        <v>1685</v>
      </c>
      <c r="J1020" s="212" t="s">
        <v>841</v>
      </c>
      <c r="K1020" s="211" t="s">
        <v>356</v>
      </c>
      <c r="L1020" s="211" t="s">
        <v>1995</v>
      </c>
    </row>
    <row r="1021" spans="1:12" s="211" customFormat="1" x14ac:dyDescent="0.25">
      <c r="A1021" s="211" t="s">
        <v>161</v>
      </c>
      <c r="B1021" s="211">
        <v>230</v>
      </c>
      <c r="C1021" s="211" t="s">
        <v>322</v>
      </c>
      <c r="D1021" s="211">
        <v>201032761</v>
      </c>
      <c r="E1021" s="218">
        <v>1080</v>
      </c>
      <c r="F1021" s="211">
        <v>1252</v>
      </c>
      <c r="G1021" s="211">
        <v>1004</v>
      </c>
      <c r="H1021" s="218" t="s">
        <v>354</v>
      </c>
      <c r="I1021" s="211" t="s">
        <v>1686</v>
      </c>
      <c r="J1021" s="212" t="s">
        <v>841</v>
      </c>
      <c r="K1021" s="211" t="s">
        <v>356</v>
      </c>
      <c r="L1021" s="211" t="s">
        <v>1995</v>
      </c>
    </row>
    <row r="1022" spans="1:12" s="211" customFormat="1" x14ac:dyDescent="0.25">
      <c r="A1022" s="211" t="s">
        <v>161</v>
      </c>
      <c r="B1022" s="211">
        <v>230</v>
      </c>
      <c r="C1022" s="211" t="s">
        <v>322</v>
      </c>
      <c r="D1022" s="211">
        <v>201032787</v>
      </c>
      <c r="E1022" s="218">
        <v>1080</v>
      </c>
      <c r="F1022" s="211">
        <v>1274</v>
      </c>
      <c r="G1022" s="211">
        <v>1004</v>
      </c>
      <c r="H1022" s="218" t="s">
        <v>354</v>
      </c>
      <c r="I1022" s="211" t="s">
        <v>1687</v>
      </c>
      <c r="J1022" s="212" t="s">
        <v>841</v>
      </c>
      <c r="K1022" s="211" t="s">
        <v>356</v>
      </c>
      <c r="L1022" s="211" t="s">
        <v>1995</v>
      </c>
    </row>
    <row r="1023" spans="1:12" s="211" customFormat="1" x14ac:dyDescent="0.25">
      <c r="A1023" s="211" t="s">
        <v>161</v>
      </c>
      <c r="B1023" s="211">
        <v>230</v>
      </c>
      <c r="C1023" s="211" t="s">
        <v>322</v>
      </c>
      <c r="D1023" s="211">
        <v>201032835</v>
      </c>
      <c r="E1023" s="218">
        <v>1080</v>
      </c>
      <c r="F1023" s="211">
        <v>1274</v>
      </c>
      <c r="G1023" s="211">
        <v>1004</v>
      </c>
      <c r="H1023" s="218" t="s">
        <v>354</v>
      </c>
      <c r="I1023" s="211" t="s">
        <v>1688</v>
      </c>
      <c r="J1023" s="212" t="s">
        <v>841</v>
      </c>
      <c r="K1023" s="211" t="s">
        <v>356</v>
      </c>
      <c r="L1023" s="211" t="s">
        <v>1995</v>
      </c>
    </row>
    <row r="1024" spans="1:12" s="211" customFormat="1" x14ac:dyDescent="0.25">
      <c r="A1024" s="211" t="s">
        <v>161</v>
      </c>
      <c r="B1024" s="211">
        <v>230</v>
      </c>
      <c r="C1024" s="211" t="s">
        <v>322</v>
      </c>
      <c r="D1024" s="211">
        <v>201032837</v>
      </c>
      <c r="E1024" s="218">
        <v>1080</v>
      </c>
      <c r="F1024" s="211">
        <v>1274</v>
      </c>
      <c r="G1024" s="211">
        <v>1004</v>
      </c>
      <c r="H1024" s="218" t="s">
        <v>354</v>
      </c>
      <c r="I1024" s="211" t="s">
        <v>1689</v>
      </c>
      <c r="J1024" s="212" t="s">
        <v>841</v>
      </c>
      <c r="K1024" s="211" t="s">
        <v>356</v>
      </c>
      <c r="L1024" s="211" t="s">
        <v>1995</v>
      </c>
    </row>
    <row r="1025" spans="1:12" s="211" customFormat="1" x14ac:dyDescent="0.25">
      <c r="A1025" s="211" t="s">
        <v>161</v>
      </c>
      <c r="B1025" s="211">
        <v>230</v>
      </c>
      <c r="C1025" s="211" t="s">
        <v>322</v>
      </c>
      <c r="D1025" s="211">
        <v>201032872</v>
      </c>
      <c r="E1025" s="218">
        <v>1080</v>
      </c>
      <c r="F1025" s="211">
        <v>1274</v>
      </c>
      <c r="G1025" s="211">
        <v>1004</v>
      </c>
      <c r="H1025" s="218" t="s">
        <v>354</v>
      </c>
      <c r="I1025" s="211" t="s">
        <v>1690</v>
      </c>
      <c r="J1025" s="212" t="s">
        <v>841</v>
      </c>
      <c r="K1025" s="211" t="s">
        <v>356</v>
      </c>
      <c r="L1025" s="211" t="s">
        <v>1995</v>
      </c>
    </row>
    <row r="1026" spans="1:12" s="211" customFormat="1" x14ac:dyDescent="0.25">
      <c r="A1026" s="211" t="s">
        <v>161</v>
      </c>
      <c r="B1026" s="211">
        <v>230</v>
      </c>
      <c r="C1026" s="211" t="s">
        <v>322</v>
      </c>
      <c r="D1026" s="211">
        <v>201032889</v>
      </c>
      <c r="E1026" s="218">
        <v>1080</v>
      </c>
      <c r="F1026" s="211">
        <v>1274</v>
      </c>
      <c r="G1026" s="211">
        <v>1004</v>
      </c>
      <c r="H1026" s="218" t="s">
        <v>354</v>
      </c>
      <c r="I1026" s="211" t="s">
        <v>1691</v>
      </c>
      <c r="J1026" s="212" t="s">
        <v>841</v>
      </c>
      <c r="K1026" s="211" t="s">
        <v>356</v>
      </c>
      <c r="L1026" s="211" t="s">
        <v>1995</v>
      </c>
    </row>
    <row r="1027" spans="1:12" s="211" customFormat="1" x14ac:dyDescent="0.25">
      <c r="A1027" s="211" t="s">
        <v>161</v>
      </c>
      <c r="B1027" s="211">
        <v>230</v>
      </c>
      <c r="C1027" s="211" t="s">
        <v>322</v>
      </c>
      <c r="D1027" s="211">
        <v>201032978</v>
      </c>
      <c r="E1027" s="218">
        <v>1080</v>
      </c>
      <c r="F1027" s="211">
        <v>1252</v>
      </c>
      <c r="G1027" s="211">
        <v>1004</v>
      </c>
      <c r="H1027" s="218" t="s">
        <v>354</v>
      </c>
      <c r="I1027" s="211" t="s">
        <v>1692</v>
      </c>
      <c r="J1027" s="212" t="s">
        <v>841</v>
      </c>
      <c r="K1027" s="211" t="s">
        <v>356</v>
      </c>
      <c r="L1027" s="211" t="s">
        <v>1995</v>
      </c>
    </row>
    <row r="1028" spans="1:12" s="211" customFormat="1" x14ac:dyDescent="0.25">
      <c r="A1028" s="211" t="s">
        <v>161</v>
      </c>
      <c r="B1028" s="211">
        <v>230</v>
      </c>
      <c r="C1028" s="211" t="s">
        <v>322</v>
      </c>
      <c r="D1028" s="211">
        <v>201033007</v>
      </c>
      <c r="E1028" s="218">
        <v>1080</v>
      </c>
      <c r="F1028" s="211">
        <v>1274</v>
      </c>
      <c r="G1028" s="211">
        <v>1004</v>
      </c>
      <c r="H1028" s="218" t="s">
        <v>354</v>
      </c>
      <c r="I1028" s="211" t="s">
        <v>1693</v>
      </c>
      <c r="J1028" s="212" t="s">
        <v>841</v>
      </c>
      <c r="K1028" s="211" t="s">
        <v>356</v>
      </c>
      <c r="L1028" s="211" t="s">
        <v>2018</v>
      </c>
    </row>
    <row r="1029" spans="1:12" s="211" customFormat="1" x14ac:dyDescent="0.25">
      <c r="A1029" s="211" t="s">
        <v>161</v>
      </c>
      <c r="B1029" s="211">
        <v>230</v>
      </c>
      <c r="C1029" s="211" t="s">
        <v>322</v>
      </c>
      <c r="D1029" s="211">
        <v>201033016</v>
      </c>
      <c r="E1029" s="218">
        <v>1080</v>
      </c>
      <c r="F1029" s="211">
        <v>1252</v>
      </c>
      <c r="G1029" s="211">
        <v>1004</v>
      </c>
      <c r="H1029" s="218" t="s">
        <v>354</v>
      </c>
      <c r="I1029" s="211" t="s">
        <v>1694</v>
      </c>
      <c r="J1029" s="212" t="s">
        <v>841</v>
      </c>
      <c r="K1029" s="211" t="s">
        <v>356</v>
      </c>
      <c r="L1029" s="211" t="s">
        <v>1995</v>
      </c>
    </row>
    <row r="1030" spans="1:12" s="211" customFormat="1" x14ac:dyDescent="0.25">
      <c r="A1030" s="211" t="s">
        <v>161</v>
      </c>
      <c r="B1030" s="211">
        <v>230</v>
      </c>
      <c r="C1030" s="211" t="s">
        <v>322</v>
      </c>
      <c r="D1030" s="211">
        <v>201033042</v>
      </c>
      <c r="E1030" s="218">
        <v>1080</v>
      </c>
      <c r="F1030" s="211">
        <v>1274</v>
      </c>
      <c r="G1030" s="211">
        <v>1004</v>
      </c>
      <c r="H1030" s="218" t="s">
        <v>354</v>
      </c>
      <c r="I1030" s="211" t="s">
        <v>1695</v>
      </c>
      <c r="J1030" s="212" t="s">
        <v>841</v>
      </c>
      <c r="K1030" s="211" t="s">
        <v>356</v>
      </c>
      <c r="L1030" s="211" t="s">
        <v>1995</v>
      </c>
    </row>
    <row r="1031" spans="1:12" s="211" customFormat="1" x14ac:dyDescent="0.25">
      <c r="A1031" s="211" t="s">
        <v>161</v>
      </c>
      <c r="B1031" s="211">
        <v>230</v>
      </c>
      <c r="C1031" s="211" t="s">
        <v>322</v>
      </c>
      <c r="D1031" s="211">
        <v>201033299</v>
      </c>
      <c r="E1031" s="218">
        <v>1080</v>
      </c>
      <c r="F1031" s="211">
        <v>1274</v>
      </c>
      <c r="G1031" s="211">
        <v>1004</v>
      </c>
      <c r="H1031" s="218" t="s">
        <v>354</v>
      </c>
      <c r="I1031" s="211" t="s">
        <v>1696</v>
      </c>
      <c r="J1031" s="212" t="s">
        <v>841</v>
      </c>
      <c r="K1031" s="211" t="s">
        <v>356</v>
      </c>
      <c r="L1031" s="211" t="s">
        <v>1995</v>
      </c>
    </row>
    <row r="1032" spans="1:12" s="211" customFormat="1" x14ac:dyDescent="0.25">
      <c r="A1032" s="211" t="s">
        <v>161</v>
      </c>
      <c r="B1032" s="211">
        <v>230</v>
      </c>
      <c r="C1032" s="211" t="s">
        <v>322</v>
      </c>
      <c r="D1032" s="211">
        <v>201033301</v>
      </c>
      <c r="E1032" s="218">
        <v>1080</v>
      </c>
      <c r="F1032" s="211">
        <v>1252</v>
      </c>
      <c r="G1032" s="211">
        <v>1004</v>
      </c>
      <c r="H1032" s="218" t="s">
        <v>354</v>
      </c>
      <c r="I1032" s="211" t="s">
        <v>1697</v>
      </c>
      <c r="J1032" s="212" t="s">
        <v>841</v>
      </c>
      <c r="K1032" s="211" t="s">
        <v>356</v>
      </c>
      <c r="L1032" s="211" t="s">
        <v>1995</v>
      </c>
    </row>
    <row r="1033" spans="1:12" s="211" customFormat="1" x14ac:dyDescent="0.25">
      <c r="A1033" s="211" t="s">
        <v>161</v>
      </c>
      <c r="B1033" s="211">
        <v>230</v>
      </c>
      <c r="C1033" s="211" t="s">
        <v>322</v>
      </c>
      <c r="D1033" s="211">
        <v>201033348</v>
      </c>
      <c r="E1033" s="218">
        <v>1080</v>
      </c>
      <c r="F1033" s="211">
        <v>1274</v>
      </c>
      <c r="G1033" s="211">
        <v>1004</v>
      </c>
      <c r="H1033" s="218" t="s">
        <v>354</v>
      </c>
      <c r="I1033" s="211" t="s">
        <v>1698</v>
      </c>
      <c r="J1033" s="212" t="s">
        <v>841</v>
      </c>
      <c r="K1033" s="211" t="s">
        <v>356</v>
      </c>
      <c r="L1033" s="211" t="s">
        <v>1995</v>
      </c>
    </row>
    <row r="1034" spans="1:12" s="211" customFormat="1" x14ac:dyDescent="0.25">
      <c r="A1034" s="211" t="s">
        <v>161</v>
      </c>
      <c r="B1034" s="211">
        <v>230</v>
      </c>
      <c r="C1034" s="211" t="s">
        <v>322</v>
      </c>
      <c r="D1034" s="211">
        <v>201033364</v>
      </c>
      <c r="E1034" s="218">
        <v>1080</v>
      </c>
      <c r="F1034" s="211">
        <v>1274</v>
      </c>
      <c r="G1034" s="211">
        <v>1004</v>
      </c>
      <c r="H1034" s="218" t="s">
        <v>354</v>
      </c>
      <c r="I1034" s="211" t="s">
        <v>1699</v>
      </c>
      <c r="J1034" s="212" t="s">
        <v>841</v>
      </c>
      <c r="K1034" s="211" t="s">
        <v>356</v>
      </c>
      <c r="L1034" s="211" t="s">
        <v>1995</v>
      </c>
    </row>
    <row r="1035" spans="1:12" s="211" customFormat="1" x14ac:dyDescent="0.25">
      <c r="A1035" s="211" t="s">
        <v>161</v>
      </c>
      <c r="B1035" s="211">
        <v>230</v>
      </c>
      <c r="C1035" s="211" t="s">
        <v>322</v>
      </c>
      <c r="D1035" s="211">
        <v>201033396</v>
      </c>
      <c r="E1035" s="218">
        <v>1080</v>
      </c>
      <c r="F1035" s="211">
        <v>1274</v>
      </c>
      <c r="G1035" s="211">
        <v>1004</v>
      </c>
      <c r="H1035" s="218" t="s">
        <v>354</v>
      </c>
      <c r="I1035" s="211" t="s">
        <v>1700</v>
      </c>
      <c r="J1035" s="212" t="s">
        <v>841</v>
      </c>
      <c r="K1035" s="211" t="s">
        <v>356</v>
      </c>
      <c r="L1035" s="211" t="s">
        <v>2019</v>
      </c>
    </row>
    <row r="1036" spans="1:12" s="211" customFormat="1" x14ac:dyDescent="0.25">
      <c r="A1036" s="211" t="s">
        <v>161</v>
      </c>
      <c r="B1036" s="211">
        <v>230</v>
      </c>
      <c r="C1036" s="211" t="s">
        <v>322</v>
      </c>
      <c r="D1036" s="211">
        <v>201033399</v>
      </c>
      <c r="E1036" s="218">
        <v>1080</v>
      </c>
      <c r="F1036" s="211">
        <v>1274</v>
      </c>
      <c r="G1036" s="211">
        <v>1004</v>
      </c>
      <c r="H1036" s="218" t="s">
        <v>354</v>
      </c>
      <c r="I1036" s="211" t="s">
        <v>1701</v>
      </c>
      <c r="J1036" s="212" t="s">
        <v>841</v>
      </c>
      <c r="K1036" s="211" t="s">
        <v>356</v>
      </c>
      <c r="L1036" s="211" t="s">
        <v>1995</v>
      </c>
    </row>
    <row r="1037" spans="1:12" s="211" customFormat="1" x14ac:dyDescent="0.25">
      <c r="A1037" s="211" t="s">
        <v>161</v>
      </c>
      <c r="B1037" s="211">
        <v>230</v>
      </c>
      <c r="C1037" s="211" t="s">
        <v>322</v>
      </c>
      <c r="D1037" s="211">
        <v>201033458</v>
      </c>
      <c r="E1037" s="218">
        <v>1080</v>
      </c>
      <c r="F1037" s="211">
        <v>1274</v>
      </c>
      <c r="G1037" s="211">
        <v>1004</v>
      </c>
      <c r="H1037" s="218" t="s">
        <v>354</v>
      </c>
      <c r="I1037" s="211" t="s">
        <v>1702</v>
      </c>
      <c r="J1037" s="212" t="s">
        <v>841</v>
      </c>
      <c r="K1037" s="211" t="s">
        <v>356</v>
      </c>
      <c r="L1037" s="211" t="s">
        <v>1995</v>
      </c>
    </row>
    <row r="1038" spans="1:12" s="211" customFormat="1" x14ac:dyDescent="0.25">
      <c r="A1038" s="211" t="s">
        <v>161</v>
      </c>
      <c r="B1038" s="211">
        <v>230</v>
      </c>
      <c r="C1038" s="211" t="s">
        <v>322</v>
      </c>
      <c r="D1038" s="211">
        <v>201033501</v>
      </c>
      <c r="E1038" s="218">
        <v>1080</v>
      </c>
      <c r="F1038" s="211">
        <v>1274</v>
      </c>
      <c r="G1038" s="211">
        <v>1004</v>
      </c>
      <c r="H1038" s="218" t="s">
        <v>354</v>
      </c>
      <c r="I1038" s="211" t="s">
        <v>1703</v>
      </c>
      <c r="J1038" s="212" t="s">
        <v>841</v>
      </c>
      <c r="K1038" s="211" t="s">
        <v>356</v>
      </c>
      <c r="L1038" s="211" t="s">
        <v>1995</v>
      </c>
    </row>
    <row r="1039" spans="1:12" s="211" customFormat="1" x14ac:dyDescent="0.25">
      <c r="A1039" s="211" t="s">
        <v>161</v>
      </c>
      <c r="B1039" s="211">
        <v>230</v>
      </c>
      <c r="C1039" s="211" t="s">
        <v>322</v>
      </c>
      <c r="D1039" s="211">
        <v>201033579</v>
      </c>
      <c r="E1039" s="218">
        <v>1080</v>
      </c>
      <c r="F1039" s="211">
        <v>1274</v>
      </c>
      <c r="G1039" s="211">
        <v>1004</v>
      </c>
      <c r="H1039" s="218" t="s">
        <v>354</v>
      </c>
      <c r="I1039" s="211" t="s">
        <v>1704</v>
      </c>
      <c r="J1039" s="212" t="s">
        <v>841</v>
      </c>
      <c r="K1039" s="211" t="s">
        <v>356</v>
      </c>
      <c r="L1039" s="211" t="s">
        <v>1995</v>
      </c>
    </row>
    <row r="1040" spans="1:12" s="211" customFormat="1" x14ac:dyDescent="0.25">
      <c r="A1040" s="211" t="s">
        <v>161</v>
      </c>
      <c r="B1040" s="211">
        <v>230</v>
      </c>
      <c r="C1040" s="211" t="s">
        <v>322</v>
      </c>
      <c r="D1040" s="211">
        <v>201033631</v>
      </c>
      <c r="E1040" s="218">
        <v>1080</v>
      </c>
      <c r="F1040" s="211">
        <v>1274</v>
      </c>
      <c r="G1040" s="211">
        <v>1004</v>
      </c>
      <c r="H1040" s="218" t="s">
        <v>354</v>
      </c>
      <c r="I1040" s="211" t="s">
        <v>1705</v>
      </c>
      <c r="J1040" s="212" t="s">
        <v>841</v>
      </c>
      <c r="K1040" s="211" t="s">
        <v>356</v>
      </c>
      <c r="L1040" s="211" t="s">
        <v>1995</v>
      </c>
    </row>
    <row r="1041" spans="1:12" s="211" customFormat="1" x14ac:dyDescent="0.25">
      <c r="A1041" s="211" t="s">
        <v>161</v>
      </c>
      <c r="B1041" s="211">
        <v>230</v>
      </c>
      <c r="C1041" s="211" t="s">
        <v>322</v>
      </c>
      <c r="D1041" s="211">
        <v>201033911</v>
      </c>
      <c r="E1041" s="218">
        <v>1080</v>
      </c>
      <c r="F1041" s="211">
        <v>1274</v>
      </c>
      <c r="G1041" s="211">
        <v>1004</v>
      </c>
      <c r="H1041" s="218" t="s">
        <v>354</v>
      </c>
      <c r="I1041" s="211" t="s">
        <v>1706</v>
      </c>
      <c r="J1041" s="212" t="s">
        <v>841</v>
      </c>
      <c r="K1041" s="211" t="s">
        <v>356</v>
      </c>
      <c r="L1041" s="211" t="s">
        <v>2020</v>
      </c>
    </row>
    <row r="1042" spans="1:12" s="211" customFormat="1" x14ac:dyDescent="0.25">
      <c r="A1042" s="211" t="s">
        <v>161</v>
      </c>
      <c r="B1042" s="211">
        <v>230</v>
      </c>
      <c r="C1042" s="211" t="s">
        <v>322</v>
      </c>
      <c r="D1042" s="211">
        <v>201033959</v>
      </c>
      <c r="E1042" s="218">
        <v>1080</v>
      </c>
      <c r="F1042" s="211">
        <v>1274</v>
      </c>
      <c r="G1042" s="211">
        <v>1004</v>
      </c>
      <c r="H1042" s="218" t="s">
        <v>354</v>
      </c>
      <c r="I1042" s="211" t="s">
        <v>1707</v>
      </c>
      <c r="J1042" s="212" t="s">
        <v>841</v>
      </c>
      <c r="K1042" s="211" t="s">
        <v>356</v>
      </c>
      <c r="L1042" s="211" t="s">
        <v>1995</v>
      </c>
    </row>
    <row r="1043" spans="1:12" s="211" customFormat="1" x14ac:dyDescent="0.25">
      <c r="A1043" s="211" t="s">
        <v>161</v>
      </c>
      <c r="B1043" s="211">
        <v>230</v>
      </c>
      <c r="C1043" s="211" t="s">
        <v>322</v>
      </c>
      <c r="D1043" s="211">
        <v>201033962</v>
      </c>
      <c r="E1043" s="218">
        <v>1080</v>
      </c>
      <c r="F1043" s="211">
        <v>1274</v>
      </c>
      <c r="G1043" s="211">
        <v>1004</v>
      </c>
      <c r="H1043" s="218" t="s">
        <v>354</v>
      </c>
      <c r="I1043" s="211" t="s">
        <v>1708</v>
      </c>
      <c r="J1043" s="212" t="s">
        <v>841</v>
      </c>
      <c r="K1043" s="211" t="s">
        <v>356</v>
      </c>
      <c r="L1043" s="211" t="s">
        <v>2021</v>
      </c>
    </row>
    <row r="1044" spans="1:12" s="211" customFormat="1" x14ac:dyDescent="0.25">
      <c r="A1044" s="211" t="s">
        <v>161</v>
      </c>
      <c r="B1044" s="211">
        <v>230</v>
      </c>
      <c r="C1044" s="211" t="s">
        <v>322</v>
      </c>
      <c r="D1044" s="211">
        <v>201033963</v>
      </c>
      <c r="E1044" s="218">
        <v>1080</v>
      </c>
      <c r="F1044" s="211">
        <v>1274</v>
      </c>
      <c r="G1044" s="211">
        <v>1004</v>
      </c>
      <c r="H1044" s="218" t="s">
        <v>354</v>
      </c>
      <c r="I1044" s="211" t="s">
        <v>1709</v>
      </c>
      <c r="J1044" s="212" t="s">
        <v>841</v>
      </c>
      <c r="K1044" s="211" t="s">
        <v>356</v>
      </c>
      <c r="L1044" s="211" t="s">
        <v>1995</v>
      </c>
    </row>
    <row r="1045" spans="1:12" s="211" customFormat="1" x14ac:dyDescent="0.25">
      <c r="A1045" s="211" t="s">
        <v>161</v>
      </c>
      <c r="B1045" s="211">
        <v>230</v>
      </c>
      <c r="C1045" s="211" t="s">
        <v>322</v>
      </c>
      <c r="D1045" s="211">
        <v>201034123</v>
      </c>
      <c r="E1045" s="218">
        <v>1080</v>
      </c>
      <c r="F1045" s="211">
        <v>1252</v>
      </c>
      <c r="G1045" s="211">
        <v>1004</v>
      </c>
      <c r="H1045" s="218" t="s">
        <v>354</v>
      </c>
      <c r="I1045" s="211" t="s">
        <v>1710</v>
      </c>
      <c r="J1045" s="212" t="s">
        <v>841</v>
      </c>
      <c r="K1045" s="211" t="s">
        <v>356</v>
      </c>
      <c r="L1045" s="211" t="s">
        <v>1995</v>
      </c>
    </row>
    <row r="1046" spans="1:12" s="211" customFormat="1" x14ac:dyDescent="0.25">
      <c r="A1046" s="211" t="s">
        <v>161</v>
      </c>
      <c r="B1046" s="211">
        <v>230</v>
      </c>
      <c r="C1046" s="211" t="s">
        <v>322</v>
      </c>
      <c r="D1046" s="211">
        <v>201034246</v>
      </c>
      <c r="E1046" s="218">
        <v>1080</v>
      </c>
      <c r="F1046" s="211">
        <v>1274</v>
      </c>
      <c r="G1046" s="211">
        <v>1004</v>
      </c>
      <c r="H1046" s="218" t="s">
        <v>354</v>
      </c>
      <c r="I1046" s="211" t="s">
        <v>1711</v>
      </c>
      <c r="J1046" s="212" t="s">
        <v>841</v>
      </c>
      <c r="K1046" s="211" t="s">
        <v>356</v>
      </c>
      <c r="L1046" s="211" t="s">
        <v>1995</v>
      </c>
    </row>
    <row r="1047" spans="1:12" s="211" customFormat="1" x14ac:dyDescent="0.25">
      <c r="A1047" s="211" t="s">
        <v>161</v>
      </c>
      <c r="B1047" s="211">
        <v>230</v>
      </c>
      <c r="C1047" s="211" t="s">
        <v>322</v>
      </c>
      <c r="D1047" s="211">
        <v>201034309</v>
      </c>
      <c r="E1047" s="218">
        <v>1080</v>
      </c>
      <c r="F1047" s="211">
        <v>1274</v>
      </c>
      <c r="G1047" s="211">
        <v>1004</v>
      </c>
      <c r="H1047" s="218" t="s">
        <v>354</v>
      </c>
      <c r="I1047" s="211" t="s">
        <v>1712</v>
      </c>
      <c r="J1047" s="212" t="s">
        <v>841</v>
      </c>
      <c r="K1047" s="211" t="s">
        <v>356</v>
      </c>
      <c r="L1047" s="211" t="s">
        <v>2022</v>
      </c>
    </row>
    <row r="1048" spans="1:12" s="211" customFormat="1" x14ac:dyDescent="0.25">
      <c r="A1048" s="211" t="s">
        <v>161</v>
      </c>
      <c r="B1048" s="211">
        <v>230</v>
      </c>
      <c r="C1048" s="211" t="s">
        <v>322</v>
      </c>
      <c r="D1048" s="211">
        <v>201034349</v>
      </c>
      <c r="E1048" s="218">
        <v>1080</v>
      </c>
      <c r="F1048" s="211">
        <v>1274</v>
      </c>
      <c r="G1048" s="211">
        <v>1004</v>
      </c>
      <c r="H1048" s="218" t="s">
        <v>354</v>
      </c>
      <c r="I1048" s="211" t="s">
        <v>1713</v>
      </c>
      <c r="J1048" s="212" t="s">
        <v>841</v>
      </c>
      <c r="K1048" s="211" t="s">
        <v>356</v>
      </c>
      <c r="L1048" s="211" t="s">
        <v>1995</v>
      </c>
    </row>
    <row r="1049" spans="1:12" s="211" customFormat="1" x14ac:dyDescent="0.25">
      <c r="A1049" s="211" t="s">
        <v>161</v>
      </c>
      <c r="B1049" s="211">
        <v>230</v>
      </c>
      <c r="C1049" s="211" t="s">
        <v>322</v>
      </c>
      <c r="D1049" s="211">
        <v>201034380</v>
      </c>
      <c r="E1049" s="218">
        <v>1080</v>
      </c>
      <c r="F1049" s="211">
        <v>1252</v>
      </c>
      <c r="G1049" s="211">
        <v>1004</v>
      </c>
      <c r="H1049" s="218" t="s">
        <v>354</v>
      </c>
      <c r="I1049" s="211" t="s">
        <v>1714</v>
      </c>
      <c r="J1049" s="212" t="s">
        <v>841</v>
      </c>
      <c r="K1049" s="211" t="s">
        <v>356</v>
      </c>
      <c r="L1049" s="211" t="s">
        <v>1995</v>
      </c>
    </row>
    <row r="1050" spans="1:12" s="211" customFormat="1" x14ac:dyDescent="0.25">
      <c r="A1050" s="211" t="s">
        <v>161</v>
      </c>
      <c r="B1050" s="211">
        <v>230</v>
      </c>
      <c r="C1050" s="211" t="s">
        <v>322</v>
      </c>
      <c r="D1050" s="211">
        <v>201034499</v>
      </c>
      <c r="E1050" s="218">
        <v>1080</v>
      </c>
      <c r="F1050" s="211">
        <v>1252</v>
      </c>
      <c r="G1050" s="211">
        <v>1004</v>
      </c>
      <c r="H1050" s="218" t="s">
        <v>354</v>
      </c>
      <c r="I1050" s="211" t="s">
        <v>1715</v>
      </c>
      <c r="J1050" s="212" t="s">
        <v>841</v>
      </c>
      <c r="K1050" s="211" t="s">
        <v>356</v>
      </c>
      <c r="L1050" s="211" t="s">
        <v>1995</v>
      </c>
    </row>
    <row r="1051" spans="1:12" s="211" customFormat="1" x14ac:dyDescent="0.25">
      <c r="A1051" s="211" t="s">
        <v>161</v>
      </c>
      <c r="B1051" s="211">
        <v>230</v>
      </c>
      <c r="C1051" s="211" t="s">
        <v>322</v>
      </c>
      <c r="D1051" s="211">
        <v>201034511</v>
      </c>
      <c r="E1051" s="218">
        <v>1080</v>
      </c>
      <c r="F1051" s="211">
        <v>1274</v>
      </c>
      <c r="G1051" s="211">
        <v>1004</v>
      </c>
      <c r="H1051" s="218" t="s">
        <v>354</v>
      </c>
      <c r="I1051" s="211" t="s">
        <v>1716</v>
      </c>
      <c r="J1051" s="212" t="s">
        <v>841</v>
      </c>
      <c r="K1051" s="211" t="s">
        <v>356</v>
      </c>
      <c r="L1051" s="211" t="s">
        <v>2023</v>
      </c>
    </row>
    <row r="1052" spans="1:12" s="211" customFormat="1" x14ac:dyDescent="0.25">
      <c r="A1052" s="211" t="s">
        <v>161</v>
      </c>
      <c r="B1052" s="211">
        <v>230</v>
      </c>
      <c r="C1052" s="211" t="s">
        <v>322</v>
      </c>
      <c r="D1052" s="211">
        <v>201034552</v>
      </c>
      <c r="E1052" s="218">
        <v>1080</v>
      </c>
      <c r="F1052" s="211">
        <v>1242</v>
      </c>
      <c r="G1052" s="211">
        <v>1004</v>
      </c>
      <c r="H1052" s="218" t="s">
        <v>354</v>
      </c>
      <c r="I1052" s="211" t="s">
        <v>1717</v>
      </c>
      <c r="J1052" s="212" t="s">
        <v>841</v>
      </c>
      <c r="K1052" s="211" t="s">
        <v>356</v>
      </c>
      <c r="L1052" s="211" t="s">
        <v>2024</v>
      </c>
    </row>
    <row r="1053" spans="1:12" s="211" customFormat="1" x14ac:dyDescent="0.25">
      <c r="A1053" s="211" t="s">
        <v>161</v>
      </c>
      <c r="B1053" s="211">
        <v>230</v>
      </c>
      <c r="C1053" s="211" t="s">
        <v>322</v>
      </c>
      <c r="D1053" s="211">
        <v>201034585</v>
      </c>
      <c r="E1053" s="218">
        <v>1080</v>
      </c>
      <c r="F1053" s="211">
        <v>1274</v>
      </c>
      <c r="G1053" s="211">
        <v>1004</v>
      </c>
      <c r="H1053" s="218" t="s">
        <v>354</v>
      </c>
      <c r="I1053" s="211" t="s">
        <v>1718</v>
      </c>
      <c r="J1053" s="212" t="s">
        <v>841</v>
      </c>
      <c r="K1053" s="211" t="s">
        <v>356</v>
      </c>
      <c r="L1053" s="211" t="s">
        <v>1995</v>
      </c>
    </row>
    <row r="1054" spans="1:12" s="211" customFormat="1" x14ac:dyDescent="0.25">
      <c r="A1054" s="211" t="s">
        <v>161</v>
      </c>
      <c r="B1054" s="211">
        <v>230</v>
      </c>
      <c r="C1054" s="211" t="s">
        <v>322</v>
      </c>
      <c r="D1054" s="211">
        <v>201034588</v>
      </c>
      <c r="E1054" s="218">
        <v>1080</v>
      </c>
      <c r="F1054" s="211">
        <v>1274</v>
      </c>
      <c r="G1054" s="211">
        <v>1004</v>
      </c>
      <c r="H1054" s="218" t="s">
        <v>354</v>
      </c>
      <c r="I1054" s="211" t="s">
        <v>1719</v>
      </c>
      <c r="J1054" s="212" t="s">
        <v>841</v>
      </c>
      <c r="K1054" s="211" t="s">
        <v>356</v>
      </c>
      <c r="L1054" s="211" t="s">
        <v>1995</v>
      </c>
    </row>
    <row r="1055" spans="1:12" s="211" customFormat="1" x14ac:dyDescent="0.25">
      <c r="A1055" s="211" t="s">
        <v>161</v>
      </c>
      <c r="B1055" s="211">
        <v>230</v>
      </c>
      <c r="C1055" s="211" t="s">
        <v>322</v>
      </c>
      <c r="D1055" s="211">
        <v>201034599</v>
      </c>
      <c r="E1055" s="218">
        <v>1080</v>
      </c>
      <c r="F1055" s="211">
        <v>1252</v>
      </c>
      <c r="G1055" s="211">
        <v>1004</v>
      </c>
      <c r="H1055" s="218" t="s">
        <v>354</v>
      </c>
      <c r="I1055" s="211" t="s">
        <v>1720</v>
      </c>
      <c r="J1055" s="212" t="s">
        <v>841</v>
      </c>
      <c r="K1055" s="211" t="s">
        <v>356</v>
      </c>
      <c r="L1055" s="211" t="s">
        <v>1995</v>
      </c>
    </row>
    <row r="1056" spans="1:12" s="211" customFormat="1" x14ac:dyDescent="0.25">
      <c r="A1056" s="211" t="s">
        <v>161</v>
      </c>
      <c r="B1056" s="211">
        <v>230</v>
      </c>
      <c r="C1056" s="211" t="s">
        <v>322</v>
      </c>
      <c r="D1056" s="211">
        <v>201034620</v>
      </c>
      <c r="E1056" s="218">
        <v>1080</v>
      </c>
      <c r="F1056" s="211">
        <v>1274</v>
      </c>
      <c r="G1056" s="211">
        <v>1004</v>
      </c>
      <c r="H1056" s="218" t="s">
        <v>354</v>
      </c>
      <c r="I1056" s="211" t="s">
        <v>1721</v>
      </c>
      <c r="J1056" s="212" t="s">
        <v>841</v>
      </c>
      <c r="K1056" s="211" t="s">
        <v>356</v>
      </c>
      <c r="L1056" s="211" t="s">
        <v>1995</v>
      </c>
    </row>
    <row r="1057" spans="1:12" s="211" customFormat="1" x14ac:dyDescent="0.25">
      <c r="A1057" s="211" t="s">
        <v>161</v>
      </c>
      <c r="B1057" s="211">
        <v>230</v>
      </c>
      <c r="C1057" s="211" t="s">
        <v>322</v>
      </c>
      <c r="D1057" s="211">
        <v>201034803</v>
      </c>
      <c r="E1057" s="218">
        <v>1080</v>
      </c>
      <c r="F1057" s="211">
        <v>1274</v>
      </c>
      <c r="G1057" s="211">
        <v>1004</v>
      </c>
      <c r="H1057" s="218" t="s">
        <v>354</v>
      </c>
      <c r="I1057" s="211" t="s">
        <v>1722</v>
      </c>
      <c r="J1057" s="212" t="s">
        <v>841</v>
      </c>
      <c r="K1057" s="211" t="s">
        <v>356</v>
      </c>
      <c r="L1057" s="211" t="s">
        <v>2025</v>
      </c>
    </row>
    <row r="1058" spans="1:12" s="211" customFormat="1" x14ac:dyDescent="0.25">
      <c r="A1058" s="211" t="s">
        <v>161</v>
      </c>
      <c r="B1058" s="211">
        <v>230</v>
      </c>
      <c r="C1058" s="211" t="s">
        <v>322</v>
      </c>
      <c r="D1058" s="211">
        <v>201034886</v>
      </c>
      <c r="E1058" s="218">
        <v>1080</v>
      </c>
      <c r="F1058" s="211">
        <v>1252</v>
      </c>
      <c r="G1058" s="211">
        <v>1004</v>
      </c>
      <c r="H1058" s="218" t="s">
        <v>354</v>
      </c>
      <c r="I1058" s="211" t="s">
        <v>1723</v>
      </c>
      <c r="J1058" s="212" t="s">
        <v>841</v>
      </c>
      <c r="K1058" s="211" t="s">
        <v>356</v>
      </c>
      <c r="L1058" s="211" t="s">
        <v>1995</v>
      </c>
    </row>
    <row r="1059" spans="1:12" s="211" customFormat="1" x14ac:dyDescent="0.25">
      <c r="A1059" s="211" t="s">
        <v>161</v>
      </c>
      <c r="B1059" s="211">
        <v>230</v>
      </c>
      <c r="C1059" s="211" t="s">
        <v>322</v>
      </c>
      <c r="D1059" s="211">
        <v>201034891</v>
      </c>
      <c r="E1059" s="218">
        <v>1080</v>
      </c>
      <c r="F1059" s="211">
        <v>1274</v>
      </c>
      <c r="G1059" s="211">
        <v>1004</v>
      </c>
      <c r="H1059" s="218" t="s">
        <v>354</v>
      </c>
      <c r="I1059" s="211" t="s">
        <v>1724</v>
      </c>
      <c r="J1059" s="212" t="s">
        <v>841</v>
      </c>
      <c r="K1059" s="211" t="s">
        <v>356</v>
      </c>
      <c r="L1059" s="211" t="s">
        <v>2026</v>
      </c>
    </row>
    <row r="1060" spans="1:12" s="211" customFormat="1" x14ac:dyDescent="0.25">
      <c r="A1060" s="211" t="s">
        <v>161</v>
      </c>
      <c r="B1060" s="211">
        <v>230</v>
      </c>
      <c r="C1060" s="211" t="s">
        <v>322</v>
      </c>
      <c r="D1060" s="211">
        <v>201035177</v>
      </c>
      <c r="E1060" s="218">
        <v>1080</v>
      </c>
      <c r="F1060" s="211">
        <v>1252</v>
      </c>
      <c r="G1060" s="211">
        <v>1004</v>
      </c>
      <c r="H1060" s="218" t="s">
        <v>354</v>
      </c>
      <c r="I1060" s="211" t="s">
        <v>1725</v>
      </c>
      <c r="J1060" s="212" t="s">
        <v>841</v>
      </c>
      <c r="K1060" s="211" t="s">
        <v>356</v>
      </c>
      <c r="L1060" s="211" t="s">
        <v>1995</v>
      </c>
    </row>
    <row r="1061" spans="1:12" s="211" customFormat="1" x14ac:dyDescent="0.25">
      <c r="A1061" s="211" t="s">
        <v>161</v>
      </c>
      <c r="B1061" s="211">
        <v>230</v>
      </c>
      <c r="C1061" s="211" t="s">
        <v>322</v>
      </c>
      <c r="D1061" s="211">
        <v>201035345</v>
      </c>
      <c r="E1061" s="218">
        <v>1080</v>
      </c>
      <c r="F1061" s="211">
        <v>1271</v>
      </c>
      <c r="G1061" s="211">
        <v>1004</v>
      </c>
      <c r="H1061" s="218" t="s">
        <v>354</v>
      </c>
      <c r="I1061" s="211" t="s">
        <v>1726</v>
      </c>
      <c r="J1061" s="212" t="s">
        <v>841</v>
      </c>
      <c r="K1061" s="211" t="s">
        <v>356</v>
      </c>
      <c r="L1061" s="211" t="s">
        <v>1995</v>
      </c>
    </row>
    <row r="1062" spans="1:12" s="211" customFormat="1" x14ac:dyDescent="0.25">
      <c r="A1062" s="211" t="s">
        <v>161</v>
      </c>
      <c r="B1062" s="211">
        <v>230</v>
      </c>
      <c r="C1062" s="211" t="s">
        <v>322</v>
      </c>
      <c r="D1062" s="211">
        <v>201035352</v>
      </c>
      <c r="E1062" s="218">
        <v>1080</v>
      </c>
      <c r="F1062" s="211">
        <v>1274</v>
      </c>
      <c r="G1062" s="211">
        <v>1004</v>
      </c>
      <c r="H1062" s="218" t="s">
        <v>354</v>
      </c>
      <c r="I1062" s="211" t="s">
        <v>1727</v>
      </c>
      <c r="J1062" s="212" t="s">
        <v>841</v>
      </c>
      <c r="K1062" s="211" t="s">
        <v>356</v>
      </c>
      <c r="L1062" s="211" t="s">
        <v>1995</v>
      </c>
    </row>
    <row r="1063" spans="1:12" s="211" customFormat="1" x14ac:dyDescent="0.25">
      <c r="A1063" s="211" t="s">
        <v>161</v>
      </c>
      <c r="B1063" s="211">
        <v>230</v>
      </c>
      <c r="C1063" s="211" t="s">
        <v>322</v>
      </c>
      <c r="D1063" s="211">
        <v>201035393</v>
      </c>
      <c r="E1063" s="218">
        <v>1080</v>
      </c>
      <c r="F1063" s="211">
        <v>1274</v>
      </c>
      <c r="G1063" s="211">
        <v>1004</v>
      </c>
      <c r="H1063" s="218" t="s">
        <v>354</v>
      </c>
      <c r="I1063" s="211" t="s">
        <v>1728</v>
      </c>
      <c r="J1063" s="212" t="s">
        <v>841</v>
      </c>
      <c r="K1063" s="211" t="s">
        <v>356</v>
      </c>
      <c r="L1063" s="211" t="s">
        <v>1995</v>
      </c>
    </row>
    <row r="1064" spans="1:12" s="211" customFormat="1" x14ac:dyDescent="0.25">
      <c r="A1064" s="211" t="s">
        <v>161</v>
      </c>
      <c r="B1064" s="211">
        <v>230</v>
      </c>
      <c r="C1064" s="211" t="s">
        <v>322</v>
      </c>
      <c r="D1064" s="211">
        <v>201035460</v>
      </c>
      <c r="E1064" s="218">
        <v>1080</v>
      </c>
      <c r="F1064" s="211">
        <v>1274</v>
      </c>
      <c r="G1064" s="211">
        <v>1004</v>
      </c>
      <c r="H1064" s="218" t="s">
        <v>354</v>
      </c>
      <c r="I1064" s="211" t="s">
        <v>1729</v>
      </c>
      <c r="J1064" s="212" t="s">
        <v>841</v>
      </c>
      <c r="K1064" s="211" t="s">
        <v>356</v>
      </c>
      <c r="L1064" s="211" t="s">
        <v>1995</v>
      </c>
    </row>
    <row r="1065" spans="1:12" s="211" customFormat="1" x14ac:dyDescent="0.25">
      <c r="A1065" s="211" t="s">
        <v>161</v>
      </c>
      <c r="B1065" s="211">
        <v>230</v>
      </c>
      <c r="C1065" s="211" t="s">
        <v>322</v>
      </c>
      <c r="D1065" s="211">
        <v>201035475</v>
      </c>
      <c r="E1065" s="218">
        <v>1080</v>
      </c>
      <c r="F1065" s="211">
        <v>1252</v>
      </c>
      <c r="G1065" s="211">
        <v>1004</v>
      </c>
      <c r="H1065" s="218" t="s">
        <v>354</v>
      </c>
      <c r="I1065" s="211" t="s">
        <v>1730</v>
      </c>
      <c r="J1065" s="212" t="s">
        <v>841</v>
      </c>
      <c r="K1065" s="211" t="s">
        <v>356</v>
      </c>
      <c r="L1065" s="211" t="s">
        <v>1995</v>
      </c>
    </row>
    <row r="1066" spans="1:12" s="211" customFormat="1" x14ac:dyDescent="0.25">
      <c r="A1066" s="211" t="s">
        <v>161</v>
      </c>
      <c r="B1066" s="211">
        <v>230</v>
      </c>
      <c r="C1066" s="211" t="s">
        <v>322</v>
      </c>
      <c r="D1066" s="211">
        <v>201035490</v>
      </c>
      <c r="E1066" s="218">
        <v>1080</v>
      </c>
      <c r="F1066" s="211">
        <v>1252</v>
      </c>
      <c r="G1066" s="211">
        <v>1004</v>
      </c>
      <c r="H1066" s="218" t="s">
        <v>354</v>
      </c>
      <c r="I1066" s="211" t="s">
        <v>1731</v>
      </c>
      <c r="J1066" s="212" t="s">
        <v>841</v>
      </c>
      <c r="K1066" s="211" t="s">
        <v>356</v>
      </c>
      <c r="L1066" s="211" t="s">
        <v>1995</v>
      </c>
    </row>
    <row r="1067" spans="1:12" s="211" customFormat="1" x14ac:dyDescent="0.25">
      <c r="A1067" s="211" t="s">
        <v>161</v>
      </c>
      <c r="B1067" s="211">
        <v>230</v>
      </c>
      <c r="C1067" s="211" t="s">
        <v>322</v>
      </c>
      <c r="D1067" s="211">
        <v>201035657</v>
      </c>
      <c r="E1067" s="218">
        <v>1080</v>
      </c>
      <c r="F1067" s="211">
        <v>1274</v>
      </c>
      <c r="G1067" s="211">
        <v>1004</v>
      </c>
      <c r="H1067" s="218" t="s">
        <v>354</v>
      </c>
      <c r="I1067" s="211" t="s">
        <v>1732</v>
      </c>
      <c r="J1067" s="212" t="s">
        <v>841</v>
      </c>
      <c r="K1067" s="211" t="s">
        <v>356</v>
      </c>
      <c r="L1067" s="211" t="s">
        <v>1995</v>
      </c>
    </row>
    <row r="1068" spans="1:12" s="211" customFormat="1" x14ac:dyDescent="0.25">
      <c r="A1068" s="211" t="s">
        <v>161</v>
      </c>
      <c r="B1068" s="211">
        <v>230</v>
      </c>
      <c r="C1068" s="211" t="s">
        <v>322</v>
      </c>
      <c r="D1068" s="211">
        <v>201035672</v>
      </c>
      <c r="E1068" s="218">
        <v>1080</v>
      </c>
      <c r="F1068" s="211">
        <v>1274</v>
      </c>
      <c r="G1068" s="211">
        <v>1004</v>
      </c>
      <c r="H1068" s="218" t="s">
        <v>354</v>
      </c>
      <c r="I1068" s="211" t="s">
        <v>1733</v>
      </c>
      <c r="J1068" s="212" t="s">
        <v>841</v>
      </c>
      <c r="K1068" s="211" t="s">
        <v>356</v>
      </c>
      <c r="L1068" s="211" t="s">
        <v>1995</v>
      </c>
    </row>
    <row r="1069" spans="1:12" s="211" customFormat="1" x14ac:dyDescent="0.25">
      <c r="A1069" s="211" t="s">
        <v>161</v>
      </c>
      <c r="B1069" s="211">
        <v>230</v>
      </c>
      <c r="C1069" s="211" t="s">
        <v>322</v>
      </c>
      <c r="D1069" s="211">
        <v>201035927</v>
      </c>
      <c r="E1069" s="218">
        <v>1080</v>
      </c>
      <c r="F1069" s="211">
        <v>1274</v>
      </c>
      <c r="G1069" s="211">
        <v>1004</v>
      </c>
      <c r="H1069" s="218" t="s">
        <v>354</v>
      </c>
      <c r="I1069" s="211" t="s">
        <v>1734</v>
      </c>
      <c r="J1069" s="212" t="s">
        <v>841</v>
      </c>
      <c r="K1069" s="211" t="s">
        <v>356</v>
      </c>
      <c r="L1069" s="211" t="s">
        <v>1995</v>
      </c>
    </row>
    <row r="1070" spans="1:12" s="211" customFormat="1" x14ac:dyDescent="0.25">
      <c r="A1070" s="211" t="s">
        <v>161</v>
      </c>
      <c r="B1070" s="211">
        <v>230</v>
      </c>
      <c r="C1070" s="211" t="s">
        <v>322</v>
      </c>
      <c r="D1070" s="211">
        <v>201036001</v>
      </c>
      <c r="E1070" s="218">
        <v>1080</v>
      </c>
      <c r="F1070" s="211">
        <v>1274</v>
      </c>
      <c r="G1070" s="211">
        <v>1004</v>
      </c>
      <c r="H1070" s="218" t="s">
        <v>354</v>
      </c>
      <c r="I1070" s="211" t="s">
        <v>1735</v>
      </c>
      <c r="J1070" s="212" t="s">
        <v>841</v>
      </c>
      <c r="K1070" s="211" t="s">
        <v>356</v>
      </c>
      <c r="L1070" s="211" t="s">
        <v>1995</v>
      </c>
    </row>
    <row r="1071" spans="1:12" s="211" customFormat="1" x14ac:dyDescent="0.25">
      <c r="A1071" s="211" t="s">
        <v>161</v>
      </c>
      <c r="B1071" s="211">
        <v>230</v>
      </c>
      <c r="C1071" s="211" t="s">
        <v>322</v>
      </c>
      <c r="D1071" s="211">
        <v>201036032</v>
      </c>
      <c r="E1071" s="218">
        <v>1080</v>
      </c>
      <c r="F1071" s="211">
        <v>1274</v>
      </c>
      <c r="G1071" s="211">
        <v>1004</v>
      </c>
      <c r="H1071" s="218" t="s">
        <v>354</v>
      </c>
      <c r="I1071" s="211" t="s">
        <v>1736</v>
      </c>
      <c r="J1071" s="212" t="s">
        <v>841</v>
      </c>
      <c r="K1071" s="211" t="s">
        <v>356</v>
      </c>
      <c r="L1071" s="211" t="s">
        <v>1995</v>
      </c>
    </row>
    <row r="1072" spans="1:12" s="211" customFormat="1" x14ac:dyDescent="0.25">
      <c r="A1072" s="211" t="s">
        <v>161</v>
      </c>
      <c r="B1072" s="211">
        <v>230</v>
      </c>
      <c r="C1072" s="211" t="s">
        <v>322</v>
      </c>
      <c r="D1072" s="211">
        <v>201036052</v>
      </c>
      <c r="E1072" s="218">
        <v>1080</v>
      </c>
      <c r="F1072" s="211">
        <v>1274</v>
      </c>
      <c r="G1072" s="211">
        <v>1004</v>
      </c>
      <c r="H1072" s="218" t="s">
        <v>354</v>
      </c>
      <c r="I1072" s="211" t="s">
        <v>1737</v>
      </c>
      <c r="J1072" s="212" t="s">
        <v>841</v>
      </c>
      <c r="K1072" s="211" t="s">
        <v>356</v>
      </c>
      <c r="L1072" s="211" t="s">
        <v>1995</v>
      </c>
    </row>
    <row r="1073" spans="1:12" s="211" customFormat="1" x14ac:dyDescent="0.25">
      <c r="A1073" s="211" t="s">
        <v>161</v>
      </c>
      <c r="B1073" s="211">
        <v>230</v>
      </c>
      <c r="C1073" s="211" t="s">
        <v>322</v>
      </c>
      <c r="D1073" s="211">
        <v>201036206</v>
      </c>
      <c r="E1073" s="218">
        <v>1080</v>
      </c>
      <c r="F1073" s="211">
        <v>1274</v>
      </c>
      <c r="G1073" s="211">
        <v>1004</v>
      </c>
      <c r="H1073" s="218" t="s">
        <v>354</v>
      </c>
      <c r="I1073" s="211" t="s">
        <v>1738</v>
      </c>
      <c r="J1073" s="212" t="s">
        <v>841</v>
      </c>
      <c r="K1073" s="211" t="s">
        <v>356</v>
      </c>
      <c r="L1073" s="211" t="s">
        <v>1995</v>
      </c>
    </row>
    <row r="1074" spans="1:12" s="211" customFormat="1" x14ac:dyDescent="0.25">
      <c r="A1074" s="211" t="s">
        <v>161</v>
      </c>
      <c r="B1074" s="211">
        <v>230</v>
      </c>
      <c r="C1074" s="211" t="s">
        <v>322</v>
      </c>
      <c r="D1074" s="211">
        <v>201036324</v>
      </c>
      <c r="E1074" s="218">
        <v>1080</v>
      </c>
      <c r="F1074" s="211">
        <v>1274</v>
      </c>
      <c r="G1074" s="211">
        <v>1004</v>
      </c>
      <c r="H1074" s="218" t="s">
        <v>354</v>
      </c>
      <c r="I1074" s="211" t="s">
        <v>1739</v>
      </c>
      <c r="J1074" s="212" t="s">
        <v>841</v>
      </c>
      <c r="K1074" s="211" t="s">
        <v>356</v>
      </c>
      <c r="L1074" s="211" t="s">
        <v>1995</v>
      </c>
    </row>
    <row r="1075" spans="1:12" s="211" customFormat="1" x14ac:dyDescent="0.25">
      <c r="A1075" s="211" t="s">
        <v>161</v>
      </c>
      <c r="B1075" s="211">
        <v>230</v>
      </c>
      <c r="C1075" s="211" t="s">
        <v>322</v>
      </c>
      <c r="D1075" s="211">
        <v>201036345</v>
      </c>
      <c r="E1075" s="218">
        <v>1080</v>
      </c>
      <c r="F1075" s="211">
        <v>1242</v>
      </c>
      <c r="G1075" s="211">
        <v>1004</v>
      </c>
      <c r="H1075" s="218" t="s">
        <v>354</v>
      </c>
      <c r="I1075" s="211" t="s">
        <v>1740</v>
      </c>
      <c r="J1075" s="212" t="s">
        <v>841</v>
      </c>
      <c r="K1075" s="211" t="s">
        <v>356</v>
      </c>
      <c r="L1075" s="211" t="s">
        <v>2027</v>
      </c>
    </row>
    <row r="1076" spans="1:12" s="211" customFormat="1" x14ac:dyDescent="0.25">
      <c r="A1076" s="211" t="s">
        <v>161</v>
      </c>
      <c r="B1076" s="211">
        <v>230</v>
      </c>
      <c r="C1076" s="211" t="s">
        <v>322</v>
      </c>
      <c r="D1076" s="211">
        <v>201036419</v>
      </c>
      <c r="E1076" s="218">
        <v>1080</v>
      </c>
      <c r="F1076" s="211">
        <v>1274</v>
      </c>
      <c r="G1076" s="211">
        <v>1004</v>
      </c>
      <c r="H1076" s="218" t="s">
        <v>354</v>
      </c>
      <c r="I1076" s="211" t="s">
        <v>1741</v>
      </c>
      <c r="J1076" s="212" t="s">
        <v>841</v>
      </c>
      <c r="K1076" s="211" t="s">
        <v>356</v>
      </c>
      <c r="L1076" s="211" t="s">
        <v>1995</v>
      </c>
    </row>
    <row r="1077" spans="1:12" s="211" customFormat="1" x14ac:dyDescent="0.25">
      <c r="A1077" s="211" t="s">
        <v>161</v>
      </c>
      <c r="B1077" s="211">
        <v>230</v>
      </c>
      <c r="C1077" s="211" t="s">
        <v>322</v>
      </c>
      <c r="D1077" s="211">
        <v>201036434</v>
      </c>
      <c r="E1077" s="218">
        <v>1080</v>
      </c>
      <c r="F1077" s="211">
        <v>1274</v>
      </c>
      <c r="G1077" s="211">
        <v>1004</v>
      </c>
      <c r="H1077" s="218" t="s">
        <v>354</v>
      </c>
      <c r="I1077" s="211" t="s">
        <v>1742</v>
      </c>
      <c r="J1077" s="212" t="s">
        <v>841</v>
      </c>
      <c r="K1077" s="211" t="s">
        <v>356</v>
      </c>
      <c r="L1077" s="211" t="s">
        <v>1995</v>
      </c>
    </row>
    <row r="1078" spans="1:12" s="211" customFormat="1" x14ac:dyDescent="0.25">
      <c r="A1078" s="211" t="s">
        <v>161</v>
      </c>
      <c r="B1078" s="211">
        <v>230</v>
      </c>
      <c r="C1078" s="211" t="s">
        <v>322</v>
      </c>
      <c r="D1078" s="211">
        <v>201040917</v>
      </c>
      <c r="E1078" s="218">
        <v>1080</v>
      </c>
      <c r="F1078" s="211">
        <v>1242</v>
      </c>
      <c r="G1078" s="211">
        <v>1004</v>
      </c>
      <c r="H1078" s="218" t="s">
        <v>354</v>
      </c>
      <c r="I1078" s="211" t="s">
        <v>1743</v>
      </c>
      <c r="J1078" s="212" t="s">
        <v>841</v>
      </c>
      <c r="K1078" s="211" t="s">
        <v>356</v>
      </c>
      <c r="L1078" s="211" t="s">
        <v>1995</v>
      </c>
    </row>
    <row r="1079" spans="1:12" s="211" customFormat="1" x14ac:dyDescent="0.25">
      <c r="A1079" s="211" t="s">
        <v>161</v>
      </c>
      <c r="B1079" s="211">
        <v>230</v>
      </c>
      <c r="C1079" s="211" t="s">
        <v>322</v>
      </c>
      <c r="D1079" s="211">
        <v>210189528</v>
      </c>
      <c r="E1079" s="218">
        <v>1080</v>
      </c>
      <c r="F1079" s="211">
        <v>1274</v>
      </c>
      <c r="G1079" s="211">
        <v>1004</v>
      </c>
      <c r="H1079" s="218" t="s">
        <v>354</v>
      </c>
      <c r="I1079" s="211" t="s">
        <v>1744</v>
      </c>
      <c r="J1079" s="212" t="s">
        <v>841</v>
      </c>
      <c r="K1079" s="211" t="s">
        <v>356</v>
      </c>
      <c r="L1079" s="211" t="s">
        <v>1995</v>
      </c>
    </row>
    <row r="1080" spans="1:12" s="211" customFormat="1" x14ac:dyDescent="0.25">
      <c r="A1080" s="211" t="s">
        <v>161</v>
      </c>
      <c r="B1080" s="211">
        <v>230</v>
      </c>
      <c r="C1080" s="211" t="s">
        <v>322</v>
      </c>
      <c r="D1080" s="211">
        <v>210190938</v>
      </c>
      <c r="E1080" s="218">
        <v>1080</v>
      </c>
      <c r="F1080" s="211">
        <v>1274</v>
      </c>
      <c r="G1080" s="211">
        <v>1004</v>
      </c>
      <c r="H1080" s="218" t="s">
        <v>354</v>
      </c>
      <c r="I1080" s="211" t="s">
        <v>1745</v>
      </c>
      <c r="J1080" s="212" t="s">
        <v>841</v>
      </c>
      <c r="K1080" s="211" t="s">
        <v>356</v>
      </c>
      <c r="L1080" s="211" t="s">
        <v>1995</v>
      </c>
    </row>
    <row r="1081" spans="1:12" s="211" customFormat="1" x14ac:dyDescent="0.25">
      <c r="A1081" s="211" t="s">
        <v>161</v>
      </c>
      <c r="B1081" s="211">
        <v>230</v>
      </c>
      <c r="C1081" s="211" t="s">
        <v>322</v>
      </c>
      <c r="D1081" s="211">
        <v>210193040</v>
      </c>
      <c r="E1081" s="218">
        <v>1080</v>
      </c>
      <c r="F1081" s="211">
        <v>1274</v>
      </c>
      <c r="G1081" s="211">
        <v>1004</v>
      </c>
      <c r="H1081" s="218" t="s">
        <v>354</v>
      </c>
      <c r="I1081" s="211" t="s">
        <v>1746</v>
      </c>
      <c r="J1081" s="212" t="s">
        <v>841</v>
      </c>
      <c r="K1081" s="211" t="s">
        <v>356</v>
      </c>
      <c r="L1081" s="211" t="s">
        <v>1995</v>
      </c>
    </row>
    <row r="1082" spans="1:12" s="211" customFormat="1" x14ac:dyDescent="0.25">
      <c r="A1082" s="211" t="s">
        <v>161</v>
      </c>
      <c r="B1082" s="211">
        <v>230</v>
      </c>
      <c r="C1082" s="211" t="s">
        <v>322</v>
      </c>
      <c r="D1082" s="211">
        <v>210193085</v>
      </c>
      <c r="E1082" s="218">
        <v>1080</v>
      </c>
      <c r="F1082" s="211">
        <v>1274</v>
      </c>
      <c r="G1082" s="211">
        <v>1004</v>
      </c>
      <c r="H1082" s="218" t="s">
        <v>354</v>
      </c>
      <c r="I1082" s="211" t="s">
        <v>1747</v>
      </c>
      <c r="J1082" s="212" t="s">
        <v>841</v>
      </c>
      <c r="K1082" s="211" t="s">
        <v>356</v>
      </c>
      <c r="L1082" s="211" t="s">
        <v>1995</v>
      </c>
    </row>
    <row r="1083" spans="1:12" s="211" customFormat="1" x14ac:dyDescent="0.25">
      <c r="A1083" s="211" t="s">
        <v>161</v>
      </c>
      <c r="B1083" s="211">
        <v>230</v>
      </c>
      <c r="C1083" s="211" t="s">
        <v>322</v>
      </c>
      <c r="D1083" s="211">
        <v>210197809</v>
      </c>
      <c r="E1083" s="218">
        <v>1080</v>
      </c>
      <c r="F1083" s="211">
        <v>1274</v>
      </c>
      <c r="G1083" s="211">
        <v>1004</v>
      </c>
      <c r="H1083" s="218" t="s">
        <v>354</v>
      </c>
      <c r="I1083" s="211" t="s">
        <v>1748</v>
      </c>
      <c r="J1083" s="212" t="s">
        <v>841</v>
      </c>
      <c r="K1083" s="211" t="s">
        <v>356</v>
      </c>
      <c r="L1083" s="211" t="s">
        <v>2028</v>
      </c>
    </row>
    <row r="1084" spans="1:12" s="211" customFormat="1" x14ac:dyDescent="0.25">
      <c r="A1084" s="211" t="s">
        <v>161</v>
      </c>
      <c r="B1084" s="211">
        <v>230</v>
      </c>
      <c r="C1084" s="211" t="s">
        <v>322</v>
      </c>
      <c r="D1084" s="211">
        <v>210199647</v>
      </c>
      <c r="E1084" s="218">
        <v>1080</v>
      </c>
      <c r="F1084" s="211">
        <v>1274</v>
      </c>
      <c r="G1084" s="211">
        <v>1004</v>
      </c>
      <c r="H1084" s="218" t="s">
        <v>354</v>
      </c>
      <c r="I1084" s="211" t="s">
        <v>1749</v>
      </c>
      <c r="J1084" s="212" t="s">
        <v>841</v>
      </c>
      <c r="K1084" s="211" t="s">
        <v>356</v>
      </c>
      <c r="L1084" s="211" t="s">
        <v>1995</v>
      </c>
    </row>
    <row r="1085" spans="1:12" s="211" customFormat="1" x14ac:dyDescent="0.25">
      <c r="A1085" s="211" t="s">
        <v>161</v>
      </c>
      <c r="B1085" s="211">
        <v>230</v>
      </c>
      <c r="C1085" s="211" t="s">
        <v>322</v>
      </c>
      <c r="D1085" s="211">
        <v>210204242</v>
      </c>
      <c r="E1085" s="218">
        <v>1080</v>
      </c>
      <c r="F1085" s="211">
        <v>1252</v>
      </c>
      <c r="G1085" s="211">
        <v>1004</v>
      </c>
      <c r="H1085" s="218" t="s">
        <v>354</v>
      </c>
      <c r="I1085" s="211" t="s">
        <v>1750</v>
      </c>
      <c r="J1085" s="212" t="s">
        <v>841</v>
      </c>
      <c r="K1085" s="211" t="s">
        <v>356</v>
      </c>
      <c r="L1085" s="211" t="s">
        <v>1995</v>
      </c>
    </row>
    <row r="1086" spans="1:12" s="211" customFormat="1" x14ac:dyDescent="0.25">
      <c r="A1086" s="211" t="s">
        <v>161</v>
      </c>
      <c r="B1086" s="211">
        <v>230</v>
      </c>
      <c r="C1086" s="211" t="s">
        <v>322</v>
      </c>
      <c r="D1086" s="211">
        <v>210212293</v>
      </c>
      <c r="E1086" s="218">
        <v>1080</v>
      </c>
      <c r="F1086" s="211">
        <v>1274</v>
      </c>
      <c r="G1086" s="211">
        <v>1004</v>
      </c>
      <c r="H1086" s="218" t="s">
        <v>354</v>
      </c>
      <c r="I1086" s="211" t="s">
        <v>1751</v>
      </c>
      <c r="J1086" s="212" t="s">
        <v>841</v>
      </c>
      <c r="K1086" s="211" t="s">
        <v>356</v>
      </c>
      <c r="L1086" s="211" t="s">
        <v>1995</v>
      </c>
    </row>
    <row r="1087" spans="1:12" s="211" customFormat="1" x14ac:dyDescent="0.25">
      <c r="A1087" s="211" t="s">
        <v>161</v>
      </c>
      <c r="B1087" s="211">
        <v>230</v>
      </c>
      <c r="C1087" s="211" t="s">
        <v>322</v>
      </c>
      <c r="D1087" s="211">
        <v>210214011</v>
      </c>
      <c r="E1087" s="218">
        <v>1080</v>
      </c>
      <c r="F1087" s="211">
        <v>1252</v>
      </c>
      <c r="G1087" s="211">
        <v>1004</v>
      </c>
      <c r="H1087" s="218" t="s">
        <v>354</v>
      </c>
      <c r="I1087" s="211" t="s">
        <v>1752</v>
      </c>
      <c r="J1087" s="212" t="s">
        <v>841</v>
      </c>
      <c r="K1087" s="211" t="s">
        <v>356</v>
      </c>
      <c r="L1087" s="211" t="s">
        <v>1995</v>
      </c>
    </row>
    <row r="1088" spans="1:12" s="211" customFormat="1" x14ac:dyDescent="0.25">
      <c r="A1088" s="211" t="s">
        <v>161</v>
      </c>
      <c r="B1088" s="211">
        <v>230</v>
      </c>
      <c r="C1088" s="211" t="s">
        <v>322</v>
      </c>
      <c r="D1088" s="211">
        <v>210214272</v>
      </c>
      <c r="E1088" s="218">
        <v>1080</v>
      </c>
      <c r="F1088" s="211">
        <v>1252</v>
      </c>
      <c r="G1088" s="211">
        <v>1004</v>
      </c>
      <c r="H1088" s="218" t="s">
        <v>354</v>
      </c>
      <c r="I1088" s="211" t="s">
        <v>1753</v>
      </c>
      <c r="J1088" s="212" t="s">
        <v>841</v>
      </c>
      <c r="K1088" s="211" t="s">
        <v>356</v>
      </c>
      <c r="L1088" s="211" t="s">
        <v>1995</v>
      </c>
    </row>
    <row r="1089" spans="1:12" s="211" customFormat="1" x14ac:dyDescent="0.25">
      <c r="A1089" s="211" t="s">
        <v>161</v>
      </c>
      <c r="B1089" s="211">
        <v>230</v>
      </c>
      <c r="C1089" s="211" t="s">
        <v>322</v>
      </c>
      <c r="D1089" s="211">
        <v>210215139</v>
      </c>
      <c r="E1089" s="218">
        <v>1080</v>
      </c>
      <c r="F1089" s="211">
        <v>1274</v>
      </c>
      <c r="G1089" s="211">
        <v>1004</v>
      </c>
      <c r="H1089" s="218" t="s">
        <v>354</v>
      </c>
      <c r="I1089" s="211" t="s">
        <v>1754</v>
      </c>
      <c r="J1089" s="212" t="s">
        <v>841</v>
      </c>
      <c r="K1089" s="211" t="s">
        <v>356</v>
      </c>
      <c r="L1089" s="211" t="s">
        <v>1995</v>
      </c>
    </row>
    <row r="1090" spans="1:12" s="211" customFormat="1" x14ac:dyDescent="0.25">
      <c r="A1090" s="211" t="s">
        <v>161</v>
      </c>
      <c r="B1090" s="211">
        <v>230</v>
      </c>
      <c r="C1090" s="211" t="s">
        <v>322</v>
      </c>
      <c r="D1090" s="211">
        <v>210217164</v>
      </c>
      <c r="E1090" s="218">
        <v>1020</v>
      </c>
      <c r="F1090" s="211">
        <v>1110</v>
      </c>
      <c r="G1090" s="211">
        <v>1004</v>
      </c>
      <c r="H1090" s="218" t="s">
        <v>1954</v>
      </c>
      <c r="I1090" s="211" t="s">
        <v>1755</v>
      </c>
      <c r="J1090" s="212" t="s">
        <v>841</v>
      </c>
      <c r="K1090" s="211" t="s">
        <v>356</v>
      </c>
      <c r="L1090" s="211" t="s">
        <v>2000</v>
      </c>
    </row>
    <row r="1091" spans="1:12" s="211" customFormat="1" x14ac:dyDescent="0.25">
      <c r="A1091" s="211" t="s">
        <v>161</v>
      </c>
      <c r="B1091" s="211">
        <v>230</v>
      </c>
      <c r="C1091" s="211" t="s">
        <v>322</v>
      </c>
      <c r="D1091" s="211">
        <v>210229945</v>
      </c>
      <c r="E1091" s="218">
        <v>1080</v>
      </c>
      <c r="F1091" s="211">
        <v>1274</v>
      </c>
      <c r="G1091" s="211">
        <v>1004</v>
      </c>
      <c r="H1091" s="218" t="s">
        <v>354</v>
      </c>
      <c r="I1091" s="211" t="s">
        <v>2096</v>
      </c>
      <c r="J1091" s="212" t="s">
        <v>841</v>
      </c>
      <c r="K1091" s="211" t="s">
        <v>356</v>
      </c>
      <c r="L1091" s="211" t="s">
        <v>1995</v>
      </c>
    </row>
    <row r="1092" spans="1:12" s="211" customFormat="1" x14ac:dyDescent="0.25">
      <c r="A1092" s="211" t="s">
        <v>161</v>
      </c>
      <c r="B1092" s="211">
        <v>230</v>
      </c>
      <c r="C1092" s="211" t="s">
        <v>322</v>
      </c>
      <c r="D1092" s="211">
        <v>210246377</v>
      </c>
      <c r="E1092" s="218">
        <v>1080</v>
      </c>
      <c r="F1092" s="211">
        <v>1274</v>
      </c>
      <c r="G1092" s="211">
        <v>1004</v>
      </c>
      <c r="H1092" s="218" t="s">
        <v>354</v>
      </c>
      <c r="I1092" s="211" t="s">
        <v>1756</v>
      </c>
      <c r="J1092" s="212" t="s">
        <v>841</v>
      </c>
      <c r="K1092" s="211" t="s">
        <v>356</v>
      </c>
      <c r="L1092" s="211" t="s">
        <v>1995</v>
      </c>
    </row>
    <row r="1093" spans="1:12" s="211" customFormat="1" x14ac:dyDescent="0.25">
      <c r="A1093" s="211" t="s">
        <v>161</v>
      </c>
      <c r="B1093" s="211">
        <v>230</v>
      </c>
      <c r="C1093" s="211" t="s">
        <v>322</v>
      </c>
      <c r="D1093" s="211">
        <v>210260208</v>
      </c>
      <c r="E1093" s="218">
        <v>1010</v>
      </c>
      <c r="F1093" s="211">
        <v>1212</v>
      </c>
      <c r="G1093" s="211">
        <v>1004</v>
      </c>
      <c r="H1093" s="218" t="s">
        <v>354</v>
      </c>
      <c r="I1093" s="211" t="s">
        <v>1757</v>
      </c>
      <c r="J1093" s="212" t="s">
        <v>841</v>
      </c>
      <c r="K1093" s="211" t="s">
        <v>1263</v>
      </c>
      <c r="L1093" s="211" t="s">
        <v>1969</v>
      </c>
    </row>
    <row r="1094" spans="1:12" s="211" customFormat="1" x14ac:dyDescent="0.25">
      <c r="A1094" s="211" t="s">
        <v>161</v>
      </c>
      <c r="B1094" s="211">
        <v>230</v>
      </c>
      <c r="C1094" s="211" t="s">
        <v>322</v>
      </c>
      <c r="D1094" s="211">
        <v>210295704</v>
      </c>
      <c r="E1094" s="218">
        <v>1080</v>
      </c>
      <c r="F1094" s="211">
        <v>1274</v>
      </c>
      <c r="G1094" s="211">
        <v>1004</v>
      </c>
      <c r="H1094" s="218" t="s">
        <v>354</v>
      </c>
      <c r="I1094" s="211" t="s">
        <v>1758</v>
      </c>
      <c r="J1094" s="212" t="s">
        <v>841</v>
      </c>
      <c r="K1094" s="211" t="s">
        <v>356</v>
      </c>
      <c r="L1094" s="211" t="s">
        <v>1995</v>
      </c>
    </row>
    <row r="1095" spans="1:12" s="211" customFormat="1" x14ac:dyDescent="0.25">
      <c r="A1095" s="211" t="s">
        <v>161</v>
      </c>
      <c r="B1095" s="211">
        <v>231</v>
      </c>
      <c r="C1095" s="211" t="s">
        <v>323</v>
      </c>
      <c r="D1095" s="211">
        <v>191891551</v>
      </c>
      <c r="E1095" s="218">
        <v>1060</v>
      </c>
      <c r="F1095" s="211">
        <v>1242</v>
      </c>
      <c r="G1095" s="211">
        <v>1004</v>
      </c>
      <c r="H1095" s="218" t="s">
        <v>1954</v>
      </c>
      <c r="I1095" s="211" t="s">
        <v>5801</v>
      </c>
      <c r="J1095" s="212" t="s">
        <v>841</v>
      </c>
      <c r="K1095" s="211" t="s">
        <v>356</v>
      </c>
      <c r="L1095" s="211" t="s">
        <v>1998</v>
      </c>
    </row>
    <row r="1096" spans="1:12" s="211" customFormat="1" x14ac:dyDescent="0.25">
      <c r="A1096" s="211" t="s">
        <v>161</v>
      </c>
      <c r="B1096" s="211">
        <v>231</v>
      </c>
      <c r="C1096" s="211" t="s">
        <v>323</v>
      </c>
      <c r="D1096" s="211">
        <v>191996587</v>
      </c>
      <c r="E1096" s="218">
        <v>1020</v>
      </c>
      <c r="F1096" s="211">
        <v>1122</v>
      </c>
      <c r="G1096" s="211">
        <v>1004</v>
      </c>
      <c r="H1096" s="218" t="s">
        <v>1954</v>
      </c>
      <c r="I1096" s="211" t="s">
        <v>3012</v>
      </c>
      <c r="J1096" s="212" t="s">
        <v>841</v>
      </c>
      <c r="K1096" s="211" t="s">
        <v>356</v>
      </c>
      <c r="L1096" s="211" t="s">
        <v>3830</v>
      </c>
    </row>
    <row r="1097" spans="1:12" s="211" customFormat="1" x14ac:dyDescent="0.25">
      <c r="A1097" s="211" t="s">
        <v>161</v>
      </c>
      <c r="B1097" s="211">
        <v>231</v>
      </c>
      <c r="C1097" s="211" t="s">
        <v>323</v>
      </c>
      <c r="D1097" s="211">
        <v>192014441</v>
      </c>
      <c r="E1097" s="218">
        <v>1080</v>
      </c>
      <c r="F1097" s="211">
        <v>1274</v>
      </c>
      <c r="G1097" s="211">
        <v>1004</v>
      </c>
      <c r="H1097" s="218" t="s">
        <v>354</v>
      </c>
      <c r="I1097" s="211" t="s">
        <v>6379</v>
      </c>
      <c r="J1097" s="212" t="s">
        <v>841</v>
      </c>
      <c r="K1097" s="211" t="s">
        <v>356</v>
      </c>
      <c r="L1097" s="211" t="s">
        <v>1995</v>
      </c>
    </row>
    <row r="1098" spans="1:12" s="211" customFormat="1" x14ac:dyDescent="0.25">
      <c r="A1098" s="211" t="s">
        <v>161</v>
      </c>
      <c r="B1098" s="211">
        <v>231</v>
      </c>
      <c r="C1098" s="211" t="s">
        <v>323</v>
      </c>
      <c r="D1098" s="211">
        <v>192026632</v>
      </c>
      <c r="E1098" s="218">
        <v>1060</v>
      </c>
      <c r="F1098" s="211">
        <v>1242</v>
      </c>
      <c r="G1098" s="211">
        <v>1004</v>
      </c>
      <c r="H1098" s="218" t="s">
        <v>1954</v>
      </c>
      <c r="I1098" s="211" t="s">
        <v>5099</v>
      </c>
      <c r="J1098" s="212" t="s">
        <v>841</v>
      </c>
      <c r="K1098" s="211" t="s">
        <v>356</v>
      </c>
      <c r="L1098" s="211" t="s">
        <v>1998</v>
      </c>
    </row>
    <row r="1099" spans="1:12" s="211" customFormat="1" x14ac:dyDescent="0.25">
      <c r="A1099" s="211" t="s">
        <v>161</v>
      </c>
      <c r="B1099" s="211">
        <v>231</v>
      </c>
      <c r="C1099" s="211" t="s">
        <v>323</v>
      </c>
      <c r="D1099" s="211">
        <v>210189649</v>
      </c>
      <c r="E1099" s="218">
        <v>1020</v>
      </c>
      <c r="F1099" s="211">
        <v>1122</v>
      </c>
      <c r="G1099" s="211">
        <v>1004</v>
      </c>
      <c r="H1099" s="218" t="s">
        <v>1954</v>
      </c>
      <c r="I1099" s="211" t="s">
        <v>3012</v>
      </c>
      <c r="J1099" s="212" t="s">
        <v>841</v>
      </c>
      <c r="K1099" s="211" t="s">
        <v>356</v>
      </c>
      <c r="L1099" s="211" t="s">
        <v>3831</v>
      </c>
    </row>
    <row r="1100" spans="1:12" s="211" customFormat="1" x14ac:dyDescent="0.25">
      <c r="A1100" s="211" t="s">
        <v>161</v>
      </c>
      <c r="B1100" s="211">
        <v>241</v>
      </c>
      <c r="C1100" s="211" t="s">
        <v>324</v>
      </c>
      <c r="D1100" s="211">
        <v>192018780</v>
      </c>
      <c r="E1100" s="218">
        <v>1060</v>
      </c>
      <c r="F1100" s="211">
        <v>1242</v>
      </c>
      <c r="G1100" s="211">
        <v>1004</v>
      </c>
      <c r="H1100" s="218" t="s">
        <v>1954</v>
      </c>
      <c r="I1100" s="211" t="s">
        <v>6903</v>
      </c>
      <c r="J1100" s="212" t="s">
        <v>841</v>
      </c>
      <c r="K1100" s="211" t="s">
        <v>356</v>
      </c>
      <c r="L1100" s="211" t="s">
        <v>1998</v>
      </c>
    </row>
    <row r="1101" spans="1:12" s="211" customFormat="1" x14ac:dyDescent="0.25">
      <c r="A1101" s="211" t="s">
        <v>161</v>
      </c>
      <c r="B1101" s="211">
        <v>242</v>
      </c>
      <c r="C1101" s="211" t="s">
        <v>325</v>
      </c>
      <c r="D1101" s="211">
        <v>191987314</v>
      </c>
      <c r="E1101" s="218">
        <v>1060</v>
      </c>
      <c r="F1101" s="211">
        <v>1242</v>
      </c>
      <c r="G1101" s="211">
        <v>1004</v>
      </c>
      <c r="H1101" s="218" t="s">
        <v>1954</v>
      </c>
      <c r="I1101" s="211" t="s">
        <v>6212</v>
      </c>
      <c r="J1101" s="212" t="s">
        <v>841</v>
      </c>
      <c r="K1101" s="211" t="s">
        <v>356</v>
      </c>
      <c r="L1101" s="211" t="s">
        <v>1998</v>
      </c>
    </row>
    <row r="1102" spans="1:12" s="211" customFormat="1" x14ac:dyDescent="0.25">
      <c r="A1102" s="211" t="s">
        <v>161</v>
      </c>
      <c r="B1102" s="211">
        <v>242</v>
      </c>
      <c r="C1102" s="211" t="s">
        <v>325</v>
      </c>
      <c r="D1102" s="211">
        <v>191987315</v>
      </c>
      <c r="E1102" s="218">
        <v>1060</v>
      </c>
      <c r="F1102" s="211">
        <v>1242</v>
      </c>
      <c r="G1102" s="211">
        <v>1004</v>
      </c>
      <c r="H1102" s="218" t="s">
        <v>1954</v>
      </c>
      <c r="I1102" s="211" t="s">
        <v>6213</v>
      </c>
      <c r="J1102" s="212" t="s">
        <v>841</v>
      </c>
      <c r="K1102" s="211" t="s">
        <v>356</v>
      </c>
      <c r="L1102" s="211" t="s">
        <v>1998</v>
      </c>
    </row>
    <row r="1103" spans="1:12" s="211" customFormat="1" x14ac:dyDescent="0.25">
      <c r="A1103" s="211" t="s">
        <v>161</v>
      </c>
      <c r="B1103" s="211">
        <v>242</v>
      </c>
      <c r="C1103" s="211" t="s">
        <v>325</v>
      </c>
      <c r="D1103" s="211">
        <v>192048232</v>
      </c>
      <c r="E1103" s="218">
        <v>1060</v>
      </c>
      <c r="F1103" s="211">
        <v>1242</v>
      </c>
      <c r="G1103" s="211">
        <v>1004</v>
      </c>
      <c r="H1103" s="218" t="s">
        <v>1954</v>
      </c>
      <c r="I1103" s="211" t="s">
        <v>6321</v>
      </c>
      <c r="J1103" s="212" t="s">
        <v>841</v>
      </c>
      <c r="K1103" s="211" t="s">
        <v>356</v>
      </c>
      <c r="L1103" s="211" t="s">
        <v>1998</v>
      </c>
    </row>
    <row r="1104" spans="1:12" s="211" customFormat="1" x14ac:dyDescent="0.25">
      <c r="A1104" s="211" t="s">
        <v>161</v>
      </c>
      <c r="B1104" s="211">
        <v>242</v>
      </c>
      <c r="C1104" s="211" t="s">
        <v>325</v>
      </c>
      <c r="D1104" s="211">
        <v>201023267</v>
      </c>
      <c r="E1104" s="218">
        <v>1060</v>
      </c>
      <c r="F1104" s="211">
        <v>1251</v>
      </c>
      <c r="G1104" s="211">
        <v>1004</v>
      </c>
      <c r="H1104" s="218" t="s">
        <v>1954</v>
      </c>
      <c r="I1104" s="211" t="s">
        <v>6277</v>
      </c>
      <c r="J1104" s="212" t="s">
        <v>841</v>
      </c>
      <c r="K1104" s="211" t="s">
        <v>356</v>
      </c>
      <c r="L1104" s="211" t="s">
        <v>1998</v>
      </c>
    </row>
    <row r="1105" spans="1:12" s="211" customFormat="1" x14ac:dyDescent="0.25">
      <c r="A1105" s="211" t="s">
        <v>161</v>
      </c>
      <c r="B1105" s="211">
        <v>242</v>
      </c>
      <c r="C1105" s="211" t="s">
        <v>325</v>
      </c>
      <c r="D1105" s="211">
        <v>210044769</v>
      </c>
      <c r="E1105" s="218">
        <v>1020</v>
      </c>
      <c r="F1105" s="211">
        <v>1110</v>
      </c>
      <c r="G1105" s="211">
        <v>1004</v>
      </c>
      <c r="H1105" s="218" t="s">
        <v>1954</v>
      </c>
      <c r="I1105" s="211" t="s">
        <v>1759</v>
      </c>
      <c r="J1105" s="212" t="s">
        <v>841</v>
      </c>
      <c r="K1105" s="211" t="s">
        <v>356</v>
      </c>
      <c r="L1105" s="211" t="s">
        <v>2000</v>
      </c>
    </row>
    <row r="1106" spans="1:12" s="211" customFormat="1" x14ac:dyDescent="0.25">
      <c r="A1106" s="211" t="s">
        <v>161</v>
      </c>
      <c r="B1106" s="211">
        <v>242</v>
      </c>
      <c r="C1106" s="211" t="s">
        <v>325</v>
      </c>
      <c r="D1106" s="211">
        <v>210151365</v>
      </c>
      <c r="E1106" s="218">
        <v>1080</v>
      </c>
      <c r="F1106" s="211">
        <v>1274</v>
      </c>
      <c r="G1106" s="211">
        <v>1004</v>
      </c>
      <c r="H1106" s="218" t="s">
        <v>354</v>
      </c>
      <c r="I1106" s="211" t="s">
        <v>6214</v>
      </c>
      <c r="J1106" s="212" t="s">
        <v>841</v>
      </c>
      <c r="K1106" s="211" t="s">
        <v>356</v>
      </c>
      <c r="L1106" s="211" t="s">
        <v>1995</v>
      </c>
    </row>
    <row r="1107" spans="1:12" s="211" customFormat="1" x14ac:dyDescent="0.25">
      <c r="A1107" s="211" t="s">
        <v>161</v>
      </c>
      <c r="B1107" s="211">
        <v>242</v>
      </c>
      <c r="C1107" s="211" t="s">
        <v>325</v>
      </c>
      <c r="D1107" s="211">
        <v>210151656</v>
      </c>
      <c r="E1107" s="218">
        <v>1080</v>
      </c>
      <c r="F1107" s="211">
        <v>1274</v>
      </c>
      <c r="G1107" s="211">
        <v>1004</v>
      </c>
      <c r="H1107" s="218" t="s">
        <v>354</v>
      </c>
      <c r="I1107" s="211" t="s">
        <v>6215</v>
      </c>
      <c r="J1107" s="212" t="s">
        <v>841</v>
      </c>
      <c r="K1107" s="211" t="s">
        <v>356</v>
      </c>
      <c r="L1107" s="211" t="s">
        <v>1995</v>
      </c>
    </row>
    <row r="1108" spans="1:12" s="211" customFormat="1" x14ac:dyDescent="0.25">
      <c r="A1108" s="211" t="s">
        <v>161</v>
      </c>
      <c r="B1108" s="211">
        <v>242</v>
      </c>
      <c r="C1108" s="211" t="s">
        <v>325</v>
      </c>
      <c r="D1108" s="211">
        <v>210151775</v>
      </c>
      <c r="E1108" s="218">
        <v>1060</v>
      </c>
      <c r="F1108" s="211">
        <v>1274</v>
      </c>
      <c r="G1108" s="211">
        <v>1004</v>
      </c>
      <c r="H1108" s="218" t="s">
        <v>1954</v>
      </c>
      <c r="I1108" s="211" t="s">
        <v>6278</v>
      </c>
      <c r="J1108" s="212" t="s">
        <v>841</v>
      </c>
      <c r="K1108" s="211" t="s">
        <v>356</v>
      </c>
      <c r="L1108" s="211" t="s">
        <v>1998</v>
      </c>
    </row>
    <row r="1109" spans="1:12" s="211" customFormat="1" x14ac:dyDescent="0.25">
      <c r="A1109" s="211" t="s">
        <v>161</v>
      </c>
      <c r="B1109" s="211">
        <v>242</v>
      </c>
      <c r="C1109" s="211" t="s">
        <v>325</v>
      </c>
      <c r="D1109" s="211">
        <v>210204156</v>
      </c>
      <c r="E1109" s="218">
        <v>1080</v>
      </c>
      <c r="F1109" s="211">
        <v>1242</v>
      </c>
      <c r="G1109" s="211">
        <v>1004</v>
      </c>
      <c r="H1109" s="218" t="s">
        <v>354</v>
      </c>
      <c r="I1109" s="211" t="s">
        <v>6380</v>
      </c>
      <c r="J1109" s="212" t="s">
        <v>841</v>
      </c>
      <c r="K1109" s="211" t="s">
        <v>356</v>
      </c>
      <c r="L1109" s="211" t="s">
        <v>1995</v>
      </c>
    </row>
    <row r="1110" spans="1:12" s="211" customFormat="1" x14ac:dyDescent="0.25">
      <c r="A1110" s="211" t="s">
        <v>161</v>
      </c>
      <c r="B1110" s="211">
        <v>242</v>
      </c>
      <c r="C1110" s="211" t="s">
        <v>325</v>
      </c>
      <c r="D1110" s="211">
        <v>210207504</v>
      </c>
      <c r="E1110" s="218">
        <v>1080</v>
      </c>
      <c r="F1110" s="211">
        <v>1274</v>
      </c>
      <c r="G1110" s="211">
        <v>1004</v>
      </c>
      <c r="H1110" s="218" t="s">
        <v>354</v>
      </c>
      <c r="I1110" s="211" t="s">
        <v>6216</v>
      </c>
      <c r="J1110" s="212" t="s">
        <v>841</v>
      </c>
      <c r="K1110" s="211" t="s">
        <v>356</v>
      </c>
      <c r="L1110" s="211" t="s">
        <v>1995</v>
      </c>
    </row>
    <row r="1111" spans="1:12" s="211" customFormat="1" x14ac:dyDescent="0.25">
      <c r="A1111" s="211" t="s">
        <v>161</v>
      </c>
      <c r="B1111" s="211">
        <v>242</v>
      </c>
      <c r="C1111" s="211" t="s">
        <v>325</v>
      </c>
      <c r="D1111" s="211">
        <v>210207505</v>
      </c>
      <c r="E1111" s="218">
        <v>1080</v>
      </c>
      <c r="F1111" s="211">
        <v>1274</v>
      </c>
      <c r="G1111" s="211">
        <v>1004</v>
      </c>
      <c r="H1111" s="218" t="s">
        <v>354</v>
      </c>
      <c r="I1111" s="211" t="s">
        <v>6217</v>
      </c>
      <c r="J1111" s="212" t="s">
        <v>841</v>
      </c>
      <c r="K1111" s="211" t="s">
        <v>356</v>
      </c>
      <c r="L1111" s="211" t="s">
        <v>1995</v>
      </c>
    </row>
    <row r="1112" spans="1:12" s="211" customFormat="1" x14ac:dyDescent="0.25">
      <c r="A1112" s="211" t="s">
        <v>161</v>
      </c>
      <c r="B1112" s="211">
        <v>242</v>
      </c>
      <c r="C1112" s="211" t="s">
        <v>325</v>
      </c>
      <c r="D1112" s="211">
        <v>210220922</v>
      </c>
      <c r="E1112" s="218">
        <v>1060</v>
      </c>
      <c r="F1112" s="211">
        <v>1242</v>
      </c>
      <c r="G1112" s="211">
        <v>1004</v>
      </c>
      <c r="H1112" s="218" t="s">
        <v>1954</v>
      </c>
      <c r="I1112" s="211" t="s">
        <v>6218</v>
      </c>
      <c r="J1112" s="212" t="s">
        <v>841</v>
      </c>
      <c r="K1112" s="211" t="s">
        <v>356</v>
      </c>
      <c r="L1112" s="211" t="s">
        <v>1998</v>
      </c>
    </row>
    <row r="1113" spans="1:12" s="211" customFormat="1" x14ac:dyDescent="0.25">
      <c r="A1113" s="211" t="s">
        <v>161</v>
      </c>
      <c r="B1113" s="211">
        <v>242</v>
      </c>
      <c r="C1113" s="211" t="s">
        <v>325</v>
      </c>
      <c r="D1113" s="211">
        <v>210220923</v>
      </c>
      <c r="E1113" s="218">
        <v>1060</v>
      </c>
      <c r="F1113" s="211">
        <v>1242</v>
      </c>
      <c r="G1113" s="211">
        <v>1004</v>
      </c>
      <c r="H1113" s="218" t="s">
        <v>1954</v>
      </c>
      <c r="I1113" s="211" t="s">
        <v>6219</v>
      </c>
      <c r="J1113" s="212" t="s">
        <v>841</v>
      </c>
      <c r="K1113" s="211" t="s">
        <v>356</v>
      </c>
      <c r="L1113" s="211" t="s">
        <v>1998</v>
      </c>
    </row>
    <row r="1114" spans="1:12" s="211" customFormat="1" x14ac:dyDescent="0.25">
      <c r="A1114" s="211" t="s">
        <v>161</v>
      </c>
      <c r="B1114" s="211">
        <v>243</v>
      </c>
      <c r="C1114" s="211" t="s">
        <v>326</v>
      </c>
      <c r="D1114" s="211">
        <v>192026826</v>
      </c>
      <c r="E1114" s="218">
        <v>1080</v>
      </c>
      <c r="F1114" s="211">
        <v>1274</v>
      </c>
      <c r="G1114" s="211">
        <v>1004</v>
      </c>
      <c r="H1114" s="218" t="s">
        <v>354</v>
      </c>
      <c r="I1114" s="211" t="s">
        <v>5683</v>
      </c>
      <c r="J1114" s="212" t="s">
        <v>841</v>
      </c>
      <c r="K1114" s="211" t="s">
        <v>356</v>
      </c>
      <c r="L1114" s="211" t="s">
        <v>5689</v>
      </c>
    </row>
    <row r="1115" spans="1:12" s="211" customFormat="1" x14ac:dyDescent="0.25">
      <c r="A1115" s="211" t="s">
        <v>161</v>
      </c>
      <c r="B1115" s="211">
        <v>243</v>
      </c>
      <c r="C1115" s="211" t="s">
        <v>326</v>
      </c>
      <c r="D1115" s="211">
        <v>192026830</v>
      </c>
      <c r="E1115" s="218">
        <v>1080</v>
      </c>
      <c r="F1115" s="211">
        <v>1274</v>
      </c>
      <c r="G1115" s="211">
        <v>1004</v>
      </c>
      <c r="H1115" s="218" t="s">
        <v>354</v>
      </c>
      <c r="I1115" s="211" t="s">
        <v>5684</v>
      </c>
      <c r="J1115" s="212" t="s">
        <v>841</v>
      </c>
      <c r="K1115" s="211" t="s">
        <v>356</v>
      </c>
      <c r="L1115" s="211" t="s">
        <v>1995</v>
      </c>
    </row>
    <row r="1116" spans="1:12" s="211" customFormat="1" x14ac:dyDescent="0.25">
      <c r="A1116" s="211" t="s">
        <v>161</v>
      </c>
      <c r="B1116" s="211">
        <v>243</v>
      </c>
      <c r="C1116" s="211" t="s">
        <v>326</v>
      </c>
      <c r="D1116" s="211">
        <v>192041650</v>
      </c>
      <c r="E1116" s="218">
        <v>1080</v>
      </c>
      <c r="F1116" s="211">
        <v>1274</v>
      </c>
      <c r="G1116" s="211">
        <v>1004</v>
      </c>
      <c r="H1116" s="218" t="s">
        <v>354</v>
      </c>
      <c r="I1116" s="211" t="s">
        <v>6322</v>
      </c>
      <c r="J1116" s="212" t="s">
        <v>841</v>
      </c>
      <c r="K1116" s="211" t="s">
        <v>356</v>
      </c>
      <c r="L1116" s="211" t="s">
        <v>1995</v>
      </c>
    </row>
    <row r="1117" spans="1:12" s="211" customFormat="1" x14ac:dyDescent="0.25">
      <c r="A1117" s="211" t="s">
        <v>161</v>
      </c>
      <c r="B1117" s="211">
        <v>243</v>
      </c>
      <c r="C1117" s="211" t="s">
        <v>326</v>
      </c>
      <c r="D1117" s="211">
        <v>192041652</v>
      </c>
      <c r="E1117" s="218">
        <v>1080</v>
      </c>
      <c r="F1117" s="211">
        <v>1274</v>
      </c>
      <c r="G1117" s="211">
        <v>1004</v>
      </c>
      <c r="H1117" s="218" t="s">
        <v>354</v>
      </c>
      <c r="I1117" s="211" t="s">
        <v>5802</v>
      </c>
      <c r="J1117" s="212" t="s">
        <v>841</v>
      </c>
      <c r="K1117" s="211" t="s">
        <v>356</v>
      </c>
      <c r="L1117" s="211" t="s">
        <v>1995</v>
      </c>
    </row>
    <row r="1118" spans="1:12" s="211" customFormat="1" x14ac:dyDescent="0.25">
      <c r="A1118" s="211" t="s">
        <v>161</v>
      </c>
      <c r="B1118" s="211">
        <v>243</v>
      </c>
      <c r="C1118" s="211" t="s">
        <v>326</v>
      </c>
      <c r="D1118" s="211">
        <v>201036850</v>
      </c>
      <c r="E1118" s="218">
        <v>1010</v>
      </c>
      <c r="G1118" s="211">
        <v>1004</v>
      </c>
      <c r="H1118" s="218" t="s">
        <v>354</v>
      </c>
      <c r="I1118" s="211" t="s">
        <v>1760</v>
      </c>
      <c r="J1118" s="212" t="s">
        <v>841</v>
      </c>
      <c r="K1118" s="211" t="s">
        <v>1263</v>
      </c>
      <c r="L1118" s="211" t="s">
        <v>1970</v>
      </c>
    </row>
    <row r="1119" spans="1:12" s="211" customFormat="1" x14ac:dyDescent="0.25">
      <c r="A1119" s="211" t="s">
        <v>161</v>
      </c>
      <c r="B1119" s="211">
        <v>243</v>
      </c>
      <c r="C1119" s="211" t="s">
        <v>326</v>
      </c>
      <c r="D1119" s="211">
        <v>210212985</v>
      </c>
      <c r="E1119" s="218">
        <v>1060</v>
      </c>
      <c r="G1119" s="211">
        <v>1007</v>
      </c>
      <c r="H1119" s="218" t="s">
        <v>1954</v>
      </c>
      <c r="I1119" s="211" t="s">
        <v>1761</v>
      </c>
      <c r="J1119" s="212" t="s">
        <v>841</v>
      </c>
      <c r="K1119" s="211" t="s">
        <v>356</v>
      </c>
      <c r="L1119" s="211" t="s">
        <v>2029</v>
      </c>
    </row>
    <row r="1120" spans="1:12" s="211" customFormat="1" x14ac:dyDescent="0.25">
      <c r="A1120" s="211" t="s">
        <v>161</v>
      </c>
      <c r="B1120" s="211">
        <v>243</v>
      </c>
      <c r="C1120" s="211" t="s">
        <v>326</v>
      </c>
      <c r="D1120" s="211">
        <v>210276315</v>
      </c>
      <c r="E1120" s="218">
        <v>1060</v>
      </c>
      <c r="F1120" s="211">
        <v>1274</v>
      </c>
      <c r="G1120" s="211">
        <v>1004</v>
      </c>
      <c r="H1120" s="218" t="s">
        <v>1954</v>
      </c>
      <c r="I1120" s="211" t="s">
        <v>5217</v>
      </c>
      <c r="J1120" s="212" t="s">
        <v>841</v>
      </c>
      <c r="K1120" s="211" t="s">
        <v>356</v>
      </c>
      <c r="L1120" s="211" t="s">
        <v>5245</v>
      </c>
    </row>
    <row r="1121" spans="1:12" s="211" customFormat="1" x14ac:dyDescent="0.25">
      <c r="A1121" s="211" t="s">
        <v>161</v>
      </c>
      <c r="B1121" s="211">
        <v>243</v>
      </c>
      <c r="C1121" s="211" t="s">
        <v>326</v>
      </c>
      <c r="D1121" s="211">
        <v>210276316</v>
      </c>
      <c r="E1121" s="218">
        <v>1060</v>
      </c>
      <c r="F1121" s="211">
        <v>1274</v>
      </c>
      <c r="G1121" s="211">
        <v>1004</v>
      </c>
      <c r="H1121" s="218" t="s">
        <v>1954</v>
      </c>
      <c r="I1121" s="211" t="s">
        <v>5217</v>
      </c>
      <c r="J1121" s="212" t="s">
        <v>841</v>
      </c>
      <c r="K1121" s="211" t="s">
        <v>356</v>
      </c>
      <c r="L1121" s="211" t="s">
        <v>5245</v>
      </c>
    </row>
    <row r="1122" spans="1:12" s="211" customFormat="1" x14ac:dyDescent="0.25">
      <c r="A1122" s="211" t="s">
        <v>161</v>
      </c>
      <c r="B1122" s="211">
        <v>244</v>
      </c>
      <c r="C1122" s="211" t="s">
        <v>327</v>
      </c>
      <c r="D1122" s="211">
        <v>191956972</v>
      </c>
      <c r="E1122" s="218">
        <v>1080</v>
      </c>
      <c r="F1122" s="211">
        <v>1274</v>
      </c>
      <c r="G1122" s="211">
        <v>1004</v>
      </c>
      <c r="H1122" s="218" t="s">
        <v>354</v>
      </c>
      <c r="I1122" s="211" t="s">
        <v>2424</v>
      </c>
      <c r="J1122" s="212" t="s">
        <v>841</v>
      </c>
      <c r="K1122" s="211" t="s">
        <v>356</v>
      </c>
      <c r="L1122" s="211" t="s">
        <v>1995</v>
      </c>
    </row>
    <row r="1123" spans="1:12" s="211" customFormat="1" x14ac:dyDescent="0.25">
      <c r="A1123" s="211" t="s">
        <v>161</v>
      </c>
      <c r="B1123" s="211">
        <v>244</v>
      </c>
      <c r="C1123" s="211" t="s">
        <v>327</v>
      </c>
      <c r="D1123" s="211">
        <v>191992089</v>
      </c>
      <c r="E1123" s="218">
        <v>1060</v>
      </c>
      <c r="F1123" s="211">
        <v>1242</v>
      </c>
      <c r="G1123" s="211">
        <v>1004</v>
      </c>
      <c r="H1123" s="218" t="s">
        <v>1954</v>
      </c>
      <c r="I1123" s="211" t="s">
        <v>3849</v>
      </c>
      <c r="J1123" s="212" t="s">
        <v>841</v>
      </c>
      <c r="K1123" s="211" t="s">
        <v>356</v>
      </c>
      <c r="L1123" s="211" t="s">
        <v>1998</v>
      </c>
    </row>
    <row r="1124" spans="1:12" s="211" customFormat="1" x14ac:dyDescent="0.25">
      <c r="A1124" s="211" t="s">
        <v>161</v>
      </c>
      <c r="B1124" s="211">
        <v>244</v>
      </c>
      <c r="C1124" s="211" t="s">
        <v>327</v>
      </c>
      <c r="D1124" s="211">
        <v>210197787</v>
      </c>
      <c r="E1124" s="218">
        <v>1060</v>
      </c>
      <c r="F1124" s="211">
        <v>1242</v>
      </c>
      <c r="G1124" s="211">
        <v>1004</v>
      </c>
      <c r="H1124" s="218" t="s">
        <v>1954</v>
      </c>
      <c r="I1124" s="211" t="s">
        <v>4871</v>
      </c>
      <c r="J1124" s="212" t="s">
        <v>841</v>
      </c>
      <c r="K1124" s="211" t="s">
        <v>356</v>
      </c>
      <c r="L1124" s="211" t="s">
        <v>1998</v>
      </c>
    </row>
    <row r="1125" spans="1:12" s="211" customFormat="1" x14ac:dyDescent="0.25">
      <c r="A1125" s="211" t="s">
        <v>161</v>
      </c>
      <c r="B1125" s="211">
        <v>244</v>
      </c>
      <c r="C1125" s="211" t="s">
        <v>327</v>
      </c>
      <c r="D1125" s="211">
        <v>210288785</v>
      </c>
      <c r="E1125" s="218">
        <v>1080</v>
      </c>
      <c r="F1125" s="211">
        <v>1274</v>
      </c>
      <c r="G1125" s="211">
        <v>1004</v>
      </c>
      <c r="H1125" s="218" t="s">
        <v>354</v>
      </c>
      <c r="I1125" s="211" t="s">
        <v>2425</v>
      </c>
      <c r="J1125" s="212" t="s">
        <v>841</v>
      </c>
      <c r="K1125" s="211" t="s">
        <v>356</v>
      </c>
      <c r="L1125" s="211" t="s">
        <v>1995</v>
      </c>
    </row>
    <row r="1126" spans="1:12" s="211" customFormat="1" x14ac:dyDescent="0.25">
      <c r="A1126" s="211" t="s">
        <v>161</v>
      </c>
      <c r="B1126" s="211">
        <v>244</v>
      </c>
      <c r="C1126" s="211" t="s">
        <v>327</v>
      </c>
      <c r="D1126" s="211">
        <v>210298597</v>
      </c>
      <c r="E1126" s="218">
        <v>1060</v>
      </c>
      <c r="F1126" s="211">
        <v>1242</v>
      </c>
      <c r="G1126" s="211">
        <v>1004</v>
      </c>
      <c r="H1126" s="218" t="s">
        <v>1954</v>
      </c>
      <c r="I1126" s="211" t="s">
        <v>1762</v>
      </c>
      <c r="J1126" s="212" t="s">
        <v>841</v>
      </c>
      <c r="K1126" s="211" t="s">
        <v>356</v>
      </c>
      <c r="L1126" s="211" t="s">
        <v>1998</v>
      </c>
    </row>
    <row r="1127" spans="1:12" s="211" customFormat="1" x14ac:dyDescent="0.25">
      <c r="A1127" s="211" t="s">
        <v>161</v>
      </c>
      <c r="B1127" s="211">
        <v>244</v>
      </c>
      <c r="C1127" s="211" t="s">
        <v>327</v>
      </c>
      <c r="D1127" s="211">
        <v>210298599</v>
      </c>
      <c r="E1127" s="218">
        <v>1060</v>
      </c>
      <c r="F1127" s="211">
        <v>1242</v>
      </c>
      <c r="G1127" s="211">
        <v>1004</v>
      </c>
      <c r="H1127" s="218" t="s">
        <v>1954</v>
      </c>
      <c r="I1127" s="211" t="s">
        <v>1763</v>
      </c>
      <c r="J1127" s="212" t="s">
        <v>841</v>
      </c>
      <c r="K1127" s="211" t="s">
        <v>356</v>
      </c>
      <c r="L1127" s="211" t="s">
        <v>1998</v>
      </c>
    </row>
    <row r="1128" spans="1:12" s="211" customFormat="1" x14ac:dyDescent="0.25">
      <c r="A1128" s="211" t="s">
        <v>161</v>
      </c>
      <c r="B1128" s="211">
        <v>245</v>
      </c>
      <c r="C1128" s="211" t="s">
        <v>328</v>
      </c>
      <c r="D1128" s="211">
        <v>191983558</v>
      </c>
      <c r="E1128" s="218">
        <v>1080</v>
      </c>
      <c r="F1128" s="211">
        <v>1252</v>
      </c>
      <c r="G1128" s="211">
        <v>1004</v>
      </c>
      <c r="H1128" s="218" t="s">
        <v>354</v>
      </c>
      <c r="I1128" s="211" t="s">
        <v>2430</v>
      </c>
      <c r="J1128" s="212" t="s">
        <v>841</v>
      </c>
      <c r="K1128" s="211" t="s">
        <v>356</v>
      </c>
      <c r="L1128" s="211" t="s">
        <v>1995</v>
      </c>
    </row>
    <row r="1129" spans="1:12" s="211" customFormat="1" x14ac:dyDescent="0.25">
      <c r="A1129" s="211" t="s">
        <v>161</v>
      </c>
      <c r="B1129" s="211">
        <v>247</v>
      </c>
      <c r="C1129" s="211" t="s">
        <v>330</v>
      </c>
      <c r="D1129" s="211">
        <v>191900409</v>
      </c>
      <c r="E1129" s="218">
        <v>1080</v>
      </c>
      <c r="F1129" s="211">
        <v>1242</v>
      </c>
      <c r="G1129" s="211">
        <v>1004</v>
      </c>
      <c r="H1129" s="218" t="s">
        <v>354</v>
      </c>
      <c r="I1129" s="211" t="s">
        <v>1764</v>
      </c>
      <c r="J1129" s="212" t="s">
        <v>841</v>
      </c>
      <c r="K1129" s="211" t="s">
        <v>356</v>
      </c>
      <c r="L1129" s="211" t="s">
        <v>1995</v>
      </c>
    </row>
    <row r="1130" spans="1:12" s="211" customFormat="1" x14ac:dyDescent="0.25">
      <c r="A1130" s="211" t="s">
        <v>161</v>
      </c>
      <c r="B1130" s="211">
        <v>247</v>
      </c>
      <c r="C1130" s="211" t="s">
        <v>330</v>
      </c>
      <c r="D1130" s="211">
        <v>191900416</v>
      </c>
      <c r="E1130" s="218">
        <v>1080</v>
      </c>
      <c r="F1130" s="211">
        <v>1274</v>
      </c>
      <c r="G1130" s="211">
        <v>1004</v>
      </c>
      <c r="H1130" s="218" t="s">
        <v>354</v>
      </c>
      <c r="I1130" s="211" t="s">
        <v>1765</v>
      </c>
      <c r="J1130" s="212" t="s">
        <v>841</v>
      </c>
      <c r="K1130" s="211" t="s">
        <v>356</v>
      </c>
      <c r="L1130" s="211" t="s">
        <v>1995</v>
      </c>
    </row>
    <row r="1131" spans="1:12" s="211" customFormat="1" x14ac:dyDescent="0.25">
      <c r="A1131" s="211" t="s">
        <v>161</v>
      </c>
      <c r="B1131" s="211">
        <v>247</v>
      </c>
      <c r="C1131" s="211" t="s">
        <v>330</v>
      </c>
      <c r="D1131" s="211">
        <v>191900417</v>
      </c>
      <c r="E1131" s="218">
        <v>1080</v>
      </c>
      <c r="F1131" s="211">
        <v>1242</v>
      </c>
      <c r="G1131" s="211">
        <v>1004</v>
      </c>
      <c r="H1131" s="218" t="s">
        <v>354</v>
      </c>
      <c r="I1131" s="211" t="s">
        <v>1766</v>
      </c>
      <c r="J1131" s="212" t="s">
        <v>841</v>
      </c>
      <c r="K1131" s="211" t="s">
        <v>356</v>
      </c>
      <c r="L1131" s="211" t="s">
        <v>1995</v>
      </c>
    </row>
    <row r="1132" spans="1:12" s="211" customFormat="1" x14ac:dyDescent="0.25">
      <c r="A1132" s="211" t="s">
        <v>161</v>
      </c>
      <c r="B1132" s="211">
        <v>247</v>
      </c>
      <c r="C1132" s="211" t="s">
        <v>330</v>
      </c>
      <c r="D1132" s="211">
        <v>191900418</v>
      </c>
      <c r="E1132" s="218">
        <v>1080</v>
      </c>
      <c r="F1132" s="211">
        <v>1242</v>
      </c>
      <c r="G1132" s="211">
        <v>1004</v>
      </c>
      <c r="H1132" s="218" t="s">
        <v>354</v>
      </c>
      <c r="I1132" s="211" t="s">
        <v>1767</v>
      </c>
      <c r="J1132" s="212" t="s">
        <v>841</v>
      </c>
      <c r="K1132" s="211" t="s">
        <v>356</v>
      </c>
      <c r="L1132" s="211" t="s">
        <v>1995</v>
      </c>
    </row>
    <row r="1133" spans="1:12" s="211" customFormat="1" x14ac:dyDescent="0.25">
      <c r="A1133" s="211" t="s">
        <v>161</v>
      </c>
      <c r="B1133" s="211">
        <v>247</v>
      </c>
      <c r="C1133" s="211" t="s">
        <v>330</v>
      </c>
      <c r="D1133" s="211">
        <v>191900419</v>
      </c>
      <c r="E1133" s="218">
        <v>1080</v>
      </c>
      <c r="F1133" s="211">
        <v>1252</v>
      </c>
      <c r="G1133" s="211">
        <v>1004</v>
      </c>
      <c r="H1133" s="218" t="s">
        <v>354</v>
      </c>
      <c r="I1133" s="211" t="s">
        <v>1768</v>
      </c>
      <c r="J1133" s="212" t="s">
        <v>841</v>
      </c>
      <c r="K1133" s="211" t="s">
        <v>356</v>
      </c>
      <c r="L1133" s="211" t="s">
        <v>1995</v>
      </c>
    </row>
    <row r="1134" spans="1:12" s="211" customFormat="1" x14ac:dyDescent="0.25">
      <c r="A1134" s="211" t="s">
        <v>161</v>
      </c>
      <c r="B1134" s="211">
        <v>247</v>
      </c>
      <c r="C1134" s="211" t="s">
        <v>330</v>
      </c>
      <c r="D1134" s="211">
        <v>191964244</v>
      </c>
      <c r="E1134" s="218">
        <v>1080</v>
      </c>
      <c r="F1134" s="211">
        <v>1274</v>
      </c>
      <c r="G1134" s="211">
        <v>1004</v>
      </c>
      <c r="H1134" s="218" t="s">
        <v>354</v>
      </c>
      <c r="I1134" s="211" t="s">
        <v>1986</v>
      </c>
      <c r="J1134" s="212" t="s">
        <v>841</v>
      </c>
      <c r="K1134" s="211" t="s">
        <v>356</v>
      </c>
      <c r="L1134" s="211" t="s">
        <v>1995</v>
      </c>
    </row>
    <row r="1135" spans="1:12" s="211" customFormat="1" x14ac:dyDescent="0.25">
      <c r="A1135" s="211" t="s">
        <v>161</v>
      </c>
      <c r="B1135" s="211">
        <v>247</v>
      </c>
      <c r="C1135" s="211" t="s">
        <v>330</v>
      </c>
      <c r="D1135" s="211">
        <v>191972649</v>
      </c>
      <c r="E1135" s="218">
        <v>1080</v>
      </c>
      <c r="F1135" s="211">
        <v>1274</v>
      </c>
      <c r="G1135" s="211">
        <v>1004</v>
      </c>
      <c r="H1135" s="218" t="s">
        <v>354</v>
      </c>
      <c r="I1135" s="211" t="s">
        <v>1769</v>
      </c>
      <c r="J1135" s="212" t="s">
        <v>841</v>
      </c>
      <c r="K1135" s="211" t="s">
        <v>356</v>
      </c>
      <c r="L1135" s="211" t="s">
        <v>1995</v>
      </c>
    </row>
    <row r="1136" spans="1:12" s="211" customFormat="1" x14ac:dyDescent="0.25">
      <c r="A1136" s="211" t="s">
        <v>161</v>
      </c>
      <c r="B1136" s="211">
        <v>247</v>
      </c>
      <c r="C1136" s="211" t="s">
        <v>330</v>
      </c>
      <c r="D1136" s="211">
        <v>191979147</v>
      </c>
      <c r="E1136" s="218">
        <v>1080</v>
      </c>
      <c r="F1136" s="211">
        <v>1274</v>
      </c>
      <c r="G1136" s="211">
        <v>1004</v>
      </c>
      <c r="H1136" s="218" t="s">
        <v>354</v>
      </c>
      <c r="I1136" s="211" t="s">
        <v>2069</v>
      </c>
      <c r="J1136" s="212" t="s">
        <v>841</v>
      </c>
      <c r="K1136" s="211" t="s">
        <v>356</v>
      </c>
      <c r="L1136" s="211" t="s">
        <v>1995</v>
      </c>
    </row>
    <row r="1137" spans="1:12" s="211" customFormat="1" x14ac:dyDescent="0.25">
      <c r="A1137" s="211" t="s">
        <v>161</v>
      </c>
      <c r="B1137" s="211">
        <v>247</v>
      </c>
      <c r="C1137" s="211" t="s">
        <v>330</v>
      </c>
      <c r="D1137" s="211">
        <v>191980265</v>
      </c>
      <c r="E1137" s="218">
        <v>1080</v>
      </c>
      <c r="F1137" s="211">
        <v>1274</v>
      </c>
      <c r="G1137" s="211">
        <v>1004</v>
      </c>
      <c r="H1137" s="218" t="s">
        <v>354</v>
      </c>
      <c r="I1137" s="211" t="s">
        <v>2076</v>
      </c>
      <c r="J1137" s="212" t="s">
        <v>841</v>
      </c>
      <c r="K1137" s="211" t="s">
        <v>356</v>
      </c>
      <c r="L1137" s="211" t="s">
        <v>1995</v>
      </c>
    </row>
    <row r="1138" spans="1:12" s="211" customFormat="1" x14ac:dyDescent="0.25">
      <c r="A1138" s="211" t="s">
        <v>161</v>
      </c>
      <c r="B1138" s="211">
        <v>247</v>
      </c>
      <c r="C1138" s="211" t="s">
        <v>330</v>
      </c>
      <c r="D1138" s="211">
        <v>191980267</v>
      </c>
      <c r="E1138" s="218">
        <v>1080</v>
      </c>
      <c r="F1138" s="211">
        <v>1274</v>
      </c>
      <c r="G1138" s="211">
        <v>1004</v>
      </c>
      <c r="H1138" s="218" t="s">
        <v>354</v>
      </c>
      <c r="I1138" s="211" t="s">
        <v>2070</v>
      </c>
      <c r="J1138" s="212" t="s">
        <v>841</v>
      </c>
      <c r="K1138" s="211" t="s">
        <v>356</v>
      </c>
      <c r="L1138" s="211" t="s">
        <v>1995</v>
      </c>
    </row>
    <row r="1139" spans="1:12" s="211" customFormat="1" x14ac:dyDescent="0.25">
      <c r="A1139" s="211" t="s">
        <v>161</v>
      </c>
      <c r="B1139" s="211">
        <v>247</v>
      </c>
      <c r="C1139" s="211" t="s">
        <v>330</v>
      </c>
      <c r="D1139" s="211">
        <v>191989718</v>
      </c>
      <c r="E1139" s="218">
        <v>1080</v>
      </c>
      <c r="F1139" s="211">
        <v>1274</v>
      </c>
      <c r="G1139" s="211">
        <v>1004</v>
      </c>
      <c r="H1139" s="218" t="s">
        <v>354</v>
      </c>
      <c r="I1139" s="211" t="s">
        <v>4665</v>
      </c>
      <c r="J1139" s="212" t="s">
        <v>841</v>
      </c>
      <c r="K1139" s="211" t="s">
        <v>356</v>
      </c>
      <c r="L1139" s="211" t="s">
        <v>1995</v>
      </c>
    </row>
    <row r="1140" spans="1:12" s="211" customFormat="1" x14ac:dyDescent="0.25">
      <c r="A1140" s="211" t="s">
        <v>161</v>
      </c>
      <c r="B1140" s="211">
        <v>247</v>
      </c>
      <c r="C1140" s="211" t="s">
        <v>330</v>
      </c>
      <c r="D1140" s="211">
        <v>191989726</v>
      </c>
      <c r="E1140" s="218">
        <v>1080</v>
      </c>
      <c r="F1140" s="211">
        <v>1274</v>
      </c>
      <c r="G1140" s="211">
        <v>1004</v>
      </c>
      <c r="H1140" s="218" t="s">
        <v>354</v>
      </c>
      <c r="I1140" s="211" t="s">
        <v>2505</v>
      </c>
      <c r="J1140" s="212" t="s">
        <v>841</v>
      </c>
      <c r="K1140" s="211" t="s">
        <v>356</v>
      </c>
      <c r="L1140" s="211" t="s">
        <v>1995</v>
      </c>
    </row>
    <row r="1141" spans="1:12" s="211" customFormat="1" x14ac:dyDescent="0.25">
      <c r="A1141" s="211" t="s">
        <v>161</v>
      </c>
      <c r="B1141" s="211">
        <v>247</v>
      </c>
      <c r="C1141" s="211" t="s">
        <v>330</v>
      </c>
      <c r="D1141" s="211">
        <v>192002438</v>
      </c>
      <c r="E1141" s="218">
        <v>1080</v>
      </c>
      <c r="F1141" s="211">
        <v>1274</v>
      </c>
      <c r="G1141" s="211">
        <v>1004</v>
      </c>
      <c r="H1141" s="218" t="s">
        <v>354</v>
      </c>
      <c r="I1141" s="211" t="s">
        <v>3964</v>
      </c>
      <c r="J1141" s="212" t="s">
        <v>841</v>
      </c>
      <c r="K1141" s="211" t="s">
        <v>356</v>
      </c>
      <c r="L1141" s="211" t="s">
        <v>1995</v>
      </c>
    </row>
    <row r="1142" spans="1:12" s="211" customFormat="1" x14ac:dyDescent="0.25">
      <c r="A1142" s="211" t="s">
        <v>161</v>
      </c>
      <c r="B1142" s="211">
        <v>247</v>
      </c>
      <c r="C1142" s="211" t="s">
        <v>330</v>
      </c>
      <c r="D1142" s="211">
        <v>192002966</v>
      </c>
      <c r="E1142" s="218">
        <v>1080</v>
      </c>
      <c r="F1142" s="211">
        <v>1252</v>
      </c>
      <c r="G1142" s="211">
        <v>1004</v>
      </c>
      <c r="H1142" s="218" t="s">
        <v>354</v>
      </c>
      <c r="I1142" s="211" t="s">
        <v>3998</v>
      </c>
      <c r="J1142" s="212" t="s">
        <v>841</v>
      </c>
      <c r="K1142" s="211" t="s">
        <v>356</v>
      </c>
      <c r="L1142" s="211" t="s">
        <v>1995</v>
      </c>
    </row>
    <row r="1143" spans="1:12" s="211" customFormat="1" x14ac:dyDescent="0.25">
      <c r="A1143" s="211" t="s">
        <v>161</v>
      </c>
      <c r="B1143" s="211">
        <v>247</v>
      </c>
      <c r="C1143" s="211" t="s">
        <v>330</v>
      </c>
      <c r="D1143" s="211">
        <v>192024439</v>
      </c>
      <c r="E1143" s="218">
        <v>1080</v>
      </c>
      <c r="F1143" s="211">
        <v>1274</v>
      </c>
      <c r="G1143" s="211">
        <v>1004</v>
      </c>
      <c r="H1143" s="218" t="s">
        <v>354</v>
      </c>
      <c r="I1143" s="211" t="s">
        <v>5022</v>
      </c>
      <c r="J1143" s="212" t="s">
        <v>841</v>
      </c>
      <c r="K1143" s="211" t="s">
        <v>356</v>
      </c>
      <c r="L1143" s="211" t="s">
        <v>1995</v>
      </c>
    </row>
    <row r="1144" spans="1:12" s="211" customFormat="1" x14ac:dyDescent="0.25">
      <c r="A1144" s="211" t="s">
        <v>161</v>
      </c>
      <c r="B1144" s="211">
        <v>247</v>
      </c>
      <c r="C1144" s="211" t="s">
        <v>330</v>
      </c>
      <c r="D1144" s="211">
        <v>192024443</v>
      </c>
      <c r="E1144" s="218">
        <v>1080</v>
      </c>
      <c r="F1144" s="211">
        <v>1274</v>
      </c>
      <c r="G1144" s="211">
        <v>1004</v>
      </c>
      <c r="H1144" s="218" t="s">
        <v>354</v>
      </c>
      <c r="I1144" s="211" t="s">
        <v>5023</v>
      </c>
      <c r="J1144" s="212" t="s">
        <v>841</v>
      </c>
      <c r="K1144" s="211" t="s">
        <v>356</v>
      </c>
      <c r="L1144" s="211" t="s">
        <v>1995</v>
      </c>
    </row>
    <row r="1145" spans="1:12" s="211" customFormat="1" x14ac:dyDescent="0.25">
      <c r="A1145" s="211" t="s">
        <v>161</v>
      </c>
      <c r="B1145" s="211">
        <v>247</v>
      </c>
      <c r="C1145" s="211" t="s">
        <v>330</v>
      </c>
      <c r="D1145" s="211">
        <v>210211172</v>
      </c>
      <c r="E1145" s="218">
        <v>1060</v>
      </c>
      <c r="F1145" s="211">
        <v>1274</v>
      </c>
      <c r="G1145" s="211">
        <v>1004</v>
      </c>
      <c r="H1145" s="218" t="s">
        <v>1954</v>
      </c>
      <c r="I1145" s="211" t="s">
        <v>1770</v>
      </c>
      <c r="J1145" s="212" t="s">
        <v>841</v>
      </c>
      <c r="K1145" s="211" t="s">
        <v>356</v>
      </c>
      <c r="L1145" s="211" t="s">
        <v>1998</v>
      </c>
    </row>
    <row r="1146" spans="1:12" s="211" customFormat="1" x14ac:dyDescent="0.25">
      <c r="A1146" s="211" t="s">
        <v>161</v>
      </c>
      <c r="B1146" s="211">
        <v>247</v>
      </c>
      <c r="C1146" s="211" t="s">
        <v>330</v>
      </c>
      <c r="D1146" s="211">
        <v>210211184</v>
      </c>
      <c r="E1146" s="218">
        <v>1060</v>
      </c>
      <c r="F1146" s="211">
        <v>1274</v>
      </c>
      <c r="G1146" s="211">
        <v>1004</v>
      </c>
      <c r="H1146" s="218" t="s">
        <v>1954</v>
      </c>
      <c r="I1146" s="211" t="s">
        <v>1771</v>
      </c>
      <c r="J1146" s="212" t="s">
        <v>841</v>
      </c>
      <c r="K1146" s="211" t="s">
        <v>356</v>
      </c>
      <c r="L1146" s="211" t="s">
        <v>1998</v>
      </c>
    </row>
    <row r="1147" spans="1:12" s="211" customFormat="1" x14ac:dyDescent="0.25">
      <c r="A1147" s="211" t="s">
        <v>161</v>
      </c>
      <c r="B1147" s="211">
        <v>247</v>
      </c>
      <c r="C1147" s="211" t="s">
        <v>330</v>
      </c>
      <c r="D1147" s="211">
        <v>210211185</v>
      </c>
      <c r="E1147" s="218">
        <v>1060</v>
      </c>
      <c r="F1147" s="211">
        <v>1274</v>
      </c>
      <c r="G1147" s="211">
        <v>1004</v>
      </c>
      <c r="H1147" s="218" t="s">
        <v>1954</v>
      </c>
      <c r="I1147" s="211" t="s">
        <v>1772</v>
      </c>
      <c r="J1147" s="212" t="s">
        <v>841</v>
      </c>
      <c r="K1147" s="211" t="s">
        <v>356</v>
      </c>
      <c r="L1147" s="211" t="s">
        <v>1998</v>
      </c>
    </row>
    <row r="1148" spans="1:12" s="211" customFormat="1" x14ac:dyDescent="0.25">
      <c r="A1148" s="211" t="s">
        <v>161</v>
      </c>
      <c r="B1148" s="211">
        <v>247</v>
      </c>
      <c r="C1148" s="211" t="s">
        <v>330</v>
      </c>
      <c r="D1148" s="211">
        <v>210211549</v>
      </c>
      <c r="E1148" s="218">
        <v>1060</v>
      </c>
      <c r="F1148" s="211">
        <v>1274</v>
      </c>
      <c r="G1148" s="211">
        <v>1004</v>
      </c>
      <c r="H1148" s="218" t="s">
        <v>1954</v>
      </c>
      <c r="I1148" s="211" t="s">
        <v>1773</v>
      </c>
      <c r="J1148" s="212" t="s">
        <v>841</v>
      </c>
      <c r="K1148" s="211" t="s">
        <v>356</v>
      </c>
      <c r="L1148" s="211" t="s">
        <v>1998</v>
      </c>
    </row>
    <row r="1149" spans="1:12" s="211" customFormat="1" x14ac:dyDescent="0.25">
      <c r="A1149" s="211" t="s">
        <v>161</v>
      </c>
      <c r="B1149" s="211">
        <v>247</v>
      </c>
      <c r="C1149" s="211" t="s">
        <v>330</v>
      </c>
      <c r="D1149" s="211">
        <v>210211725</v>
      </c>
      <c r="E1149" s="218">
        <v>1060</v>
      </c>
      <c r="F1149" s="211">
        <v>1242</v>
      </c>
      <c r="G1149" s="211">
        <v>1004</v>
      </c>
      <c r="H1149" s="218" t="s">
        <v>1954</v>
      </c>
      <c r="I1149" s="211" t="s">
        <v>4666</v>
      </c>
      <c r="J1149" s="212" t="s">
        <v>841</v>
      </c>
      <c r="K1149" s="211" t="s">
        <v>356</v>
      </c>
      <c r="L1149" s="211" t="s">
        <v>1998</v>
      </c>
    </row>
    <row r="1150" spans="1:12" s="211" customFormat="1" x14ac:dyDescent="0.25">
      <c r="A1150" s="211" t="s">
        <v>161</v>
      </c>
      <c r="B1150" s="211">
        <v>247</v>
      </c>
      <c r="C1150" s="211" t="s">
        <v>330</v>
      </c>
      <c r="D1150" s="211">
        <v>210211783</v>
      </c>
      <c r="E1150" s="218">
        <v>1060</v>
      </c>
      <c r="F1150" s="211">
        <v>1274</v>
      </c>
      <c r="G1150" s="211">
        <v>1004</v>
      </c>
      <c r="H1150" s="218" t="s">
        <v>1954</v>
      </c>
      <c r="I1150" s="211" t="s">
        <v>1774</v>
      </c>
      <c r="J1150" s="212" t="s">
        <v>841</v>
      </c>
      <c r="K1150" s="211" t="s">
        <v>356</v>
      </c>
      <c r="L1150" s="211" t="s">
        <v>1998</v>
      </c>
    </row>
    <row r="1151" spans="1:12" s="211" customFormat="1" x14ac:dyDescent="0.25">
      <c r="A1151" s="211" t="s">
        <v>161</v>
      </c>
      <c r="B1151" s="211">
        <v>247</v>
      </c>
      <c r="C1151" s="211" t="s">
        <v>330</v>
      </c>
      <c r="D1151" s="211">
        <v>210211812</v>
      </c>
      <c r="E1151" s="218">
        <v>1060</v>
      </c>
      <c r="F1151" s="211">
        <v>1274</v>
      </c>
      <c r="G1151" s="211">
        <v>1004</v>
      </c>
      <c r="H1151" s="218" t="s">
        <v>1954</v>
      </c>
      <c r="I1151" s="211" t="s">
        <v>1775</v>
      </c>
      <c r="J1151" s="212" t="s">
        <v>841</v>
      </c>
      <c r="K1151" s="211" t="s">
        <v>356</v>
      </c>
      <c r="L1151" s="211" t="s">
        <v>1998</v>
      </c>
    </row>
    <row r="1152" spans="1:12" s="211" customFormat="1" x14ac:dyDescent="0.25">
      <c r="A1152" s="211" t="s">
        <v>161</v>
      </c>
      <c r="B1152" s="211">
        <v>247</v>
      </c>
      <c r="C1152" s="211" t="s">
        <v>330</v>
      </c>
      <c r="D1152" s="211">
        <v>210214868</v>
      </c>
      <c r="E1152" s="218">
        <v>1040</v>
      </c>
      <c r="F1152" s="211">
        <v>1212</v>
      </c>
      <c r="G1152" s="211">
        <v>1004</v>
      </c>
      <c r="H1152" s="218" t="s">
        <v>1954</v>
      </c>
      <c r="I1152" s="211" t="s">
        <v>1776</v>
      </c>
      <c r="J1152" s="212" t="s">
        <v>841</v>
      </c>
      <c r="K1152" s="211" t="s">
        <v>356</v>
      </c>
      <c r="L1152" s="211" t="s">
        <v>2001</v>
      </c>
    </row>
    <row r="1153" spans="1:12" s="211" customFormat="1" x14ac:dyDescent="0.25">
      <c r="A1153" s="211" t="s">
        <v>161</v>
      </c>
      <c r="B1153" s="211">
        <v>247</v>
      </c>
      <c r="C1153" s="211" t="s">
        <v>330</v>
      </c>
      <c r="D1153" s="211">
        <v>210215178</v>
      </c>
      <c r="E1153" s="218">
        <v>1060</v>
      </c>
      <c r="F1153" s="211">
        <v>1252</v>
      </c>
      <c r="G1153" s="211">
        <v>1004</v>
      </c>
      <c r="H1153" s="218" t="s">
        <v>1954</v>
      </c>
      <c r="I1153" s="211" t="s">
        <v>1777</v>
      </c>
      <c r="J1153" s="212" t="s">
        <v>841</v>
      </c>
      <c r="K1153" s="211" t="s">
        <v>356</v>
      </c>
      <c r="L1153" s="211" t="s">
        <v>1998</v>
      </c>
    </row>
    <row r="1154" spans="1:12" s="211" customFormat="1" x14ac:dyDescent="0.25">
      <c r="A1154" s="211" t="s">
        <v>161</v>
      </c>
      <c r="B1154" s="211">
        <v>247</v>
      </c>
      <c r="C1154" s="211" t="s">
        <v>330</v>
      </c>
      <c r="D1154" s="211">
        <v>210222086</v>
      </c>
      <c r="E1154" s="218">
        <v>1080</v>
      </c>
      <c r="F1154" s="211">
        <v>1274</v>
      </c>
      <c r="G1154" s="211">
        <v>1004</v>
      </c>
      <c r="H1154" s="218" t="s">
        <v>354</v>
      </c>
      <c r="I1154" s="211" t="s">
        <v>1778</v>
      </c>
      <c r="J1154" s="212" t="s">
        <v>841</v>
      </c>
      <c r="K1154" s="211" t="s">
        <v>356</v>
      </c>
      <c r="L1154" s="211" t="s">
        <v>1995</v>
      </c>
    </row>
    <row r="1155" spans="1:12" s="211" customFormat="1" x14ac:dyDescent="0.25">
      <c r="A1155" s="211" t="s">
        <v>161</v>
      </c>
      <c r="B1155" s="211">
        <v>247</v>
      </c>
      <c r="C1155" s="211" t="s">
        <v>330</v>
      </c>
      <c r="D1155" s="211">
        <v>210222757</v>
      </c>
      <c r="E1155" s="218">
        <v>1080</v>
      </c>
      <c r="F1155" s="211">
        <v>1274</v>
      </c>
      <c r="G1155" s="211">
        <v>1004</v>
      </c>
      <c r="H1155" s="218" t="s">
        <v>354</v>
      </c>
      <c r="I1155" s="211" t="s">
        <v>1779</v>
      </c>
      <c r="J1155" s="212" t="s">
        <v>841</v>
      </c>
      <c r="K1155" s="211" t="s">
        <v>356</v>
      </c>
      <c r="L1155" s="211" t="s">
        <v>1995</v>
      </c>
    </row>
    <row r="1156" spans="1:12" s="211" customFormat="1" x14ac:dyDescent="0.25">
      <c r="A1156" s="211" t="s">
        <v>161</v>
      </c>
      <c r="B1156" s="211">
        <v>247</v>
      </c>
      <c r="C1156" s="211" t="s">
        <v>330</v>
      </c>
      <c r="D1156" s="211">
        <v>210289082</v>
      </c>
      <c r="E1156" s="218">
        <v>1080</v>
      </c>
      <c r="F1156" s="211">
        <v>1274</v>
      </c>
      <c r="G1156" s="211">
        <v>1004</v>
      </c>
      <c r="H1156" s="218" t="s">
        <v>354</v>
      </c>
      <c r="I1156" s="211" t="s">
        <v>1780</v>
      </c>
      <c r="J1156" s="212" t="s">
        <v>841</v>
      </c>
      <c r="K1156" s="211" t="s">
        <v>356</v>
      </c>
      <c r="L1156" s="211" t="s">
        <v>1995</v>
      </c>
    </row>
    <row r="1157" spans="1:12" s="211" customFormat="1" x14ac:dyDescent="0.25">
      <c r="A1157" s="211" t="s">
        <v>161</v>
      </c>
      <c r="B1157" s="211">
        <v>248</v>
      </c>
      <c r="C1157" s="211" t="s">
        <v>331</v>
      </c>
      <c r="D1157" s="211">
        <v>191998472</v>
      </c>
      <c r="E1157" s="218">
        <v>1060</v>
      </c>
      <c r="F1157" s="211">
        <v>1242</v>
      </c>
      <c r="G1157" s="211">
        <v>1004</v>
      </c>
      <c r="H1157" s="218" t="s">
        <v>1954</v>
      </c>
      <c r="I1157" s="211" t="s">
        <v>5862</v>
      </c>
      <c r="J1157" s="212" t="s">
        <v>841</v>
      </c>
      <c r="K1157" s="211" t="s">
        <v>356</v>
      </c>
      <c r="L1157" s="211" t="s">
        <v>1998</v>
      </c>
    </row>
    <row r="1158" spans="1:12" s="211" customFormat="1" x14ac:dyDescent="0.25">
      <c r="A1158" s="211" t="s">
        <v>161</v>
      </c>
      <c r="B1158" s="211">
        <v>248</v>
      </c>
      <c r="C1158" s="211" t="s">
        <v>331</v>
      </c>
      <c r="D1158" s="211">
        <v>192048492</v>
      </c>
      <c r="E1158" s="218">
        <v>1060</v>
      </c>
      <c r="F1158" s="211">
        <v>1242</v>
      </c>
      <c r="G1158" s="211">
        <v>1004</v>
      </c>
      <c r="H1158" s="218" t="s">
        <v>1954</v>
      </c>
      <c r="I1158" s="211" t="s">
        <v>6633</v>
      </c>
      <c r="J1158" s="212" t="s">
        <v>841</v>
      </c>
      <c r="K1158" s="211" t="s">
        <v>356</v>
      </c>
      <c r="L1158" s="211" t="s">
        <v>1998</v>
      </c>
    </row>
    <row r="1159" spans="1:12" s="211" customFormat="1" x14ac:dyDescent="0.25">
      <c r="A1159" s="211" t="s">
        <v>161</v>
      </c>
      <c r="B1159" s="211">
        <v>248</v>
      </c>
      <c r="C1159" s="211" t="s">
        <v>331</v>
      </c>
      <c r="D1159" s="211">
        <v>192048495</v>
      </c>
      <c r="E1159" s="218">
        <v>1080</v>
      </c>
      <c r="F1159" s="211">
        <v>1274</v>
      </c>
      <c r="G1159" s="211">
        <v>1004</v>
      </c>
      <c r="H1159" s="218" t="s">
        <v>354</v>
      </c>
      <c r="I1159" s="211" t="s">
        <v>6381</v>
      </c>
      <c r="J1159" s="212" t="s">
        <v>841</v>
      </c>
      <c r="K1159" s="211" t="s">
        <v>356</v>
      </c>
      <c r="L1159" s="211" t="s">
        <v>1995</v>
      </c>
    </row>
    <row r="1160" spans="1:12" s="211" customFormat="1" x14ac:dyDescent="0.25">
      <c r="A1160" s="211" t="s">
        <v>161</v>
      </c>
      <c r="B1160" s="211">
        <v>248</v>
      </c>
      <c r="C1160" s="211" t="s">
        <v>331</v>
      </c>
      <c r="D1160" s="211">
        <v>192048496</v>
      </c>
      <c r="E1160" s="218">
        <v>1080</v>
      </c>
      <c r="F1160" s="211">
        <v>1274</v>
      </c>
      <c r="G1160" s="211">
        <v>1004</v>
      </c>
      <c r="H1160" s="218" t="s">
        <v>354</v>
      </c>
      <c r="I1160" s="211" t="s">
        <v>6382</v>
      </c>
      <c r="J1160" s="212" t="s">
        <v>841</v>
      </c>
      <c r="K1160" s="211" t="s">
        <v>356</v>
      </c>
      <c r="L1160" s="211" t="s">
        <v>1995</v>
      </c>
    </row>
    <row r="1161" spans="1:12" s="211" customFormat="1" x14ac:dyDescent="0.25">
      <c r="A1161" s="211" t="s">
        <v>161</v>
      </c>
      <c r="B1161" s="211">
        <v>248</v>
      </c>
      <c r="C1161" s="211" t="s">
        <v>331</v>
      </c>
      <c r="D1161" s="211">
        <v>210204677</v>
      </c>
      <c r="E1161" s="218">
        <v>1060</v>
      </c>
      <c r="G1161" s="211">
        <v>1004</v>
      </c>
      <c r="H1161" s="218" t="s">
        <v>1954</v>
      </c>
      <c r="I1161" s="211" t="s">
        <v>6479</v>
      </c>
      <c r="J1161" s="212" t="s">
        <v>841</v>
      </c>
      <c r="K1161" s="211" t="s">
        <v>356</v>
      </c>
      <c r="L1161" s="211" t="s">
        <v>1998</v>
      </c>
    </row>
    <row r="1162" spans="1:12" s="211" customFormat="1" x14ac:dyDescent="0.25">
      <c r="A1162" s="211" t="s">
        <v>161</v>
      </c>
      <c r="B1162" s="211">
        <v>250</v>
      </c>
      <c r="C1162" s="211" t="s">
        <v>333</v>
      </c>
      <c r="D1162" s="211">
        <v>191987124</v>
      </c>
      <c r="E1162" s="218">
        <v>1060</v>
      </c>
      <c r="F1162" s="211">
        <v>1242</v>
      </c>
      <c r="G1162" s="211">
        <v>1004</v>
      </c>
      <c r="H1162" s="218" t="s">
        <v>1954</v>
      </c>
      <c r="I1162" s="211" t="s">
        <v>2473</v>
      </c>
      <c r="J1162" s="212" t="s">
        <v>841</v>
      </c>
      <c r="K1162" s="211" t="s">
        <v>356</v>
      </c>
      <c r="L1162" s="211" t="s">
        <v>1998</v>
      </c>
    </row>
    <row r="1163" spans="1:12" s="211" customFormat="1" x14ac:dyDescent="0.25">
      <c r="A1163" s="211" t="s">
        <v>161</v>
      </c>
      <c r="B1163" s="211">
        <v>250</v>
      </c>
      <c r="C1163" s="211" t="s">
        <v>333</v>
      </c>
      <c r="D1163" s="211">
        <v>192022190</v>
      </c>
      <c r="E1163" s="218">
        <v>1060</v>
      </c>
      <c r="F1163" s="211">
        <v>1242</v>
      </c>
      <c r="G1163" s="211">
        <v>1004</v>
      </c>
      <c r="H1163" s="218" t="s">
        <v>1954</v>
      </c>
      <c r="I1163" s="211" t="s">
        <v>6786</v>
      </c>
      <c r="J1163" s="212" t="s">
        <v>841</v>
      </c>
      <c r="K1163" s="211" t="s">
        <v>356</v>
      </c>
      <c r="L1163" s="211" t="s">
        <v>1998</v>
      </c>
    </row>
    <row r="1164" spans="1:12" s="211" customFormat="1" x14ac:dyDescent="0.25">
      <c r="A1164" s="211" t="s">
        <v>161</v>
      </c>
      <c r="B1164" s="211">
        <v>250</v>
      </c>
      <c r="C1164" s="211" t="s">
        <v>333</v>
      </c>
      <c r="D1164" s="211">
        <v>210200751</v>
      </c>
      <c r="E1164" s="218">
        <v>1060</v>
      </c>
      <c r="F1164" s="211">
        <v>1242</v>
      </c>
      <c r="G1164" s="211">
        <v>1004</v>
      </c>
      <c r="H1164" s="218" t="s">
        <v>1954</v>
      </c>
      <c r="I1164" s="211" t="s">
        <v>4909</v>
      </c>
      <c r="J1164" s="212" t="s">
        <v>841</v>
      </c>
      <c r="K1164" s="211" t="s">
        <v>356</v>
      </c>
      <c r="L1164" s="211" t="s">
        <v>1998</v>
      </c>
    </row>
    <row r="1165" spans="1:12" s="211" customFormat="1" x14ac:dyDescent="0.25">
      <c r="A1165" s="211" t="s">
        <v>161</v>
      </c>
      <c r="B1165" s="211">
        <v>250</v>
      </c>
      <c r="C1165" s="211" t="s">
        <v>333</v>
      </c>
      <c r="D1165" s="211">
        <v>210200752</v>
      </c>
      <c r="E1165" s="218">
        <v>1060</v>
      </c>
      <c r="F1165" s="211">
        <v>1242</v>
      </c>
      <c r="G1165" s="211">
        <v>1004</v>
      </c>
      <c r="H1165" s="218" t="s">
        <v>1954</v>
      </c>
      <c r="I1165" s="211" t="s">
        <v>4910</v>
      </c>
      <c r="J1165" s="212" t="s">
        <v>841</v>
      </c>
      <c r="K1165" s="211" t="s">
        <v>356</v>
      </c>
      <c r="L1165" s="211" t="s">
        <v>1998</v>
      </c>
    </row>
    <row r="1166" spans="1:12" s="211" customFormat="1" x14ac:dyDescent="0.25">
      <c r="A1166" s="211" t="s">
        <v>161</v>
      </c>
      <c r="B1166" s="211">
        <v>250</v>
      </c>
      <c r="C1166" s="211" t="s">
        <v>333</v>
      </c>
      <c r="D1166" s="211">
        <v>210200753</v>
      </c>
      <c r="E1166" s="218">
        <v>1060</v>
      </c>
      <c r="F1166" s="211">
        <v>1242</v>
      </c>
      <c r="G1166" s="211">
        <v>1004</v>
      </c>
      <c r="H1166" s="218" t="s">
        <v>1954</v>
      </c>
      <c r="I1166" s="211" t="s">
        <v>4911</v>
      </c>
      <c r="J1166" s="212" t="s">
        <v>841</v>
      </c>
      <c r="K1166" s="211" t="s">
        <v>356</v>
      </c>
      <c r="L1166" s="211" t="s">
        <v>1998</v>
      </c>
    </row>
    <row r="1167" spans="1:12" s="211" customFormat="1" x14ac:dyDescent="0.25">
      <c r="A1167" s="211" t="s">
        <v>161</v>
      </c>
      <c r="B1167" s="211">
        <v>250</v>
      </c>
      <c r="C1167" s="211" t="s">
        <v>333</v>
      </c>
      <c r="D1167" s="211">
        <v>210200757</v>
      </c>
      <c r="E1167" s="218">
        <v>1060</v>
      </c>
      <c r="F1167" s="211">
        <v>1242</v>
      </c>
      <c r="G1167" s="211">
        <v>1004</v>
      </c>
      <c r="H1167" s="218" t="s">
        <v>1954</v>
      </c>
      <c r="I1167" s="211" t="s">
        <v>4912</v>
      </c>
      <c r="J1167" s="212" t="s">
        <v>841</v>
      </c>
      <c r="K1167" s="211" t="s">
        <v>356</v>
      </c>
      <c r="L1167" s="211" t="s">
        <v>1998</v>
      </c>
    </row>
    <row r="1168" spans="1:12" s="211" customFormat="1" x14ac:dyDescent="0.25">
      <c r="A1168" s="211" t="s">
        <v>161</v>
      </c>
      <c r="B1168" s="211">
        <v>250</v>
      </c>
      <c r="C1168" s="211" t="s">
        <v>333</v>
      </c>
      <c r="D1168" s="211">
        <v>210200773</v>
      </c>
      <c r="E1168" s="218">
        <v>1060</v>
      </c>
      <c r="F1168" s="211">
        <v>1274</v>
      </c>
      <c r="G1168" s="211">
        <v>1004</v>
      </c>
      <c r="H1168" s="218" t="s">
        <v>1954</v>
      </c>
      <c r="I1168" s="211" t="s">
        <v>1781</v>
      </c>
      <c r="J1168" s="212" t="s">
        <v>841</v>
      </c>
      <c r="K1168" s="211" t="s">
        <v>356</v>
      </c>
      <c r="L1168" s="211" t="s">
        <v>1998</v>
      </c>
    </row>
    <row r="1169" spans="1:12" s="211" customFormat="1" x14ac:dyDescent="0.25">
      <c r="A1169" s="211" t="s">
        <v>161</v>
      </c>
      <c r="B1169" s="211">
        <v>250</v>
      </c>
      <c r="C1169" s="211" t="s">
        <v>333</v>
      </c>
      <c r="D1169" s="211">
        <v>210200782</v>
      </c>
      <c r="E1169" s="218">
        <v>1060</v>
      </c>
      <c r="F1169" s="211">
        <v>1242</v>
      </c>
      <c r="G1169" s="211">
        <v>1004</v>
      </c>
      <c r="H1169" s="218" t="s">
        <v>1954</v>
      </c>
      <c r="I1169" s="211" t="s">
        <v>4913</v>
      </c>
      <c r="J1169" s="212" t="s">
        <v>841</v>
      </c>
      <c r="K1169" s="211" t="s">
        <v>356</v>
      </c>
      <c r="L1169" s="211" t="s">
        <v>1998</v>
      </c>
    </row>
    <row r="1170" spans="1:12" s="211" customFormat="1" x14ac:dyDescent="0.25">
      <c r="A1170" s="211" t="s">
        <v>161</v>
      </c>
      <c r="B1170" s="211">
        <v>250</v>
      </c>
      <c r="C1170" s="211" t="s">
        <v>333</v>
      </c>
      <c r="D1170" s="211">
        <v>210200788</v>
      </c>
      <c r="E1170" s="218">
        <v>1060</v>
      </c>
      <c r="F1170" s="211">
        <v>1242</v>
      </c>
      <c r="G1170" s="211">
        <v>1004</v>
      </c>
      <c r="H1170" s="218" t="s">
        <v>1954</v>
      </c>
      <c r="I1170" s="211" t="s">
        <v>4914</v>
      </c>
      <c r="J1170" s="212" t="s">
        <v>841</v>
      </c>
      <c r="K1170" s="211" t="s">
        <v>356</v>
      </c>
      <c r="L1170" s="211" t="s">
        <v>1998</v>
      </c>
    </row>
    <row r="1171" spans="1:12" s="211" customFormat="1" x14ac:dyDescent="0.25">
      <c r="A1171" s="211" t="s">
        <v>161</v>
      </c>
      <c r="B1171" s="211">
        <v>250</v>
      </c>
      <c r="C1171" s="211" t="s">
        <v>333</v>
      </c>
      <c r="D1171" s="211">
        <v>210200789</v>
      </c>
      <c r="E1171" s="218">
        <v>1060</v>
      </c>
      <c r="F1171" s="211">
        <v>1242</v>
      </c>
      <c r="G1171" s="211">
        <v>1004</v>
      </c>
      <c r="H1171" s="218" t="s">
        <v>1954</v>
      </c>
      <c r="I1171" s="211" t="s">
        <v>4915</v>
      </c>
      <c r="J1171" s="212" t="s">
        <v>841</v>
      </c>
      <c r="K1171" s="211" t="s">
        <v>356</v>
      </c>
      <c r="L1171" s="211" t="s">
        <v>1998</v>
      </c>
    </row>
    <row r="1172" spans="1:12" s="211" customFormat="1" x14ac:dyDescent="0.25">
      <c r="A1172" s="211" t="s">
        <v>161</v>
      </c>
      <c r="B1172" s="211">
        <v>250</v>
      </c>
      <c r="C1172" s="211" t="s">
        <v>333</v>
      </c>
      <c r="D1172" s="211">
        <v>210200793</v>
      </c>
      <c r="E1172" s="218">
        <v>1060</v>
      </c>
      <c r="F1172" s="211">
        <v>1242</v>
      </c>
      <c r="G1172" s="211">
        <v>1004</v>
      </c>
      <c r="H1172" s="218" t="s">
        <v>1954</v>
      </c>
      <c r="I1172" s="211" t="s">
        <v>4916</v>
      </c>
      <c r="J1172" s="212" t="s">
        <v>841</v>
      </c>
      <c r="K1172" s="211" t="s">
        <v>356</v>
      </c>
      <c r="L1172" s="211" t="s">
        <v>1998</v>
      </c>
    </row>
    <row r="1173" spans="1:12" s="211" customFormat="1" x14ac:dyDescent="0.25">
      <c r="A1173" s="211" t="s">
        <v>161</v>
      </c>
      <c r="B1173" s="211">
        <v>250</v>
      </c>
      <c r="C1173" s="211" t="s">
        <v>333</v>
      </c>
      <c r="D1173" s="211">
        <v>210201239</v>
      </c>
      <c r="E1173" s="218">
        <v>1060</v>
      </c>
      <c r="F1173" s="211">
        <v>1242</v>
      </c>
      <c r="G1173" s="211">
        <v>1004</v>
      </c>
      <c r="H1173" s="218" t="s">
        <v>1954</v>
      </c>
      <c r="I1173" s="211" t="s">
        <v>4917</v>
      </c>
      <c r="J1173" s="212" t="s">
        <v>841</v>
      </c>
      <c r="K1173" s="211" t="s">
        <v>356</v>
      </c>
      <c r="L1173" s="211" t="s">
        <v>1998</v>
      </c>
    </row>
    <row r="1174" spans="1:12" s="211" customFormat="1" x14ac:dyDescent="0.25">
      <c r="A1174" s="211" t="s">
        <v>161</v>
      </c>
      <c r="B1174" s="211">
        <v>250</v>
      </c>
      <c r="C1174" s="211" t="s">
        <v>333</v>
      </c>
      <c r="D1174" s="211">
        <v>210201240</v>
      </c>
      <c r="E1174" s="218">
        <v>1060</v>
      </c>
      <c r="F1174" s="211">
        <v>1242</v>
      </c>
      <c r="G1174" s="211">
        <v>1004</v>
      </c>
      <c r="H1174" s="218" t="s">
        <v>1954</v>
      </c>
      <c r="I1174" s="211" t="s">
        <v>4918</v>
      </c>
      <c r="J1174" s="212" t="s">
        <v>841</v>
      </c>
      <c r="K1174" s="211" t="s">
        <v>356</v>
      </c>
      <c r="L1174" s="211" t="s">
        <v>1998</v>
      </c>
    </row>
    <row r="1175" spans="1:12" s="211" customFormat="1" x14ac:dyDescent="0.25">
      <c r="A1175" s="211" t="s">
        <v>161</v>
      </c>
      <c r="B1175" s="211">
        <v>250</v>
      </c>
      <c r="C1175" s="211" t="s">
        <v>333</v>
      </c>
      <c r="D1175" s="211">
        <v>210201245</v>
      </c>
      <c r="E1175" s="218">
        <v>1060</v>
      </c>
      <c r="F1175" s="211">
        <v>1274</v>
      </c>
      <c r="G1175" s="211">
        <v>1004</v>
      </c>
      <c r="H1175" s="218" t="s">
        <v>1954</v>
      </c>
      <c r="I1175" s="211" t="s">
        <v>4919</v>
      </c>
      <c r="J1175" s="212" t="s">
        <v>841</v>
      </c>
      <c r="K1175" s="211" t="s">
        <v>356</v>
      </c>
      <c r="L1175" s="211" t="s">
        <v>1998</v>
      </c>
    </row>
    <row r="1176" spans="1:12" s="211" customFormat="1" x14ac:dyDescent="0.25">
      <c r="A1176" s="211" t="s">
        <v>161</v>
      </c>
      <c r="B1176" s="211">
        <v>250</v>
      </c>
      <c r="C1176" s="211" t="s">
        <v>333</v>
      </c>
      <c r="D1176" s="211">
        <v>210201283</v>
      </c>
      <c r="E1176" s="218">
        <v>1060</v>
      </c>
      <c r="F1176" s="211">
        <v>1242</v>
      </c>
      <c r="G1176" s="211">
        <v>1004</v>
      </c>
      <c r="H1176" s="218" t="s">
        <v>1954</v>
      </c>
      <c r="I1176" s="211" t="s">
        <v>4920</v>
      </c>
      <c r="J1176" s="212" t="s">
        <v>841</v>
      </c>
      <c r="K1176" s="211" t="s">
        <v>356</v>
      </c>
      <c r="L1176" s="211" t="s">
        <v>1998</v>
      </c>
    </row>
    <row r="1177" spans="1:12" s="211" customFormat="1" x14ac:dyDescent="0.25">
      <c r="A1177" s="211" t="s">
        <v>161</v>
      </c>
      <c r="B1177" s="211">
        <v>250</v>
      </c>
      <c r="C1177" s="211" t="s">
        <v>333</v>
      </c>
      <c r="D1177" s="211">
        <v>210201338</v>
      </c>
      <c r="E1177" s="218">
        <v>1060</v>
      </c>
      <c r="F1177" s="211">
        <v>1242</v>
      </c>
      <c r="G1177" s="211">
        <v>1004</v>
      </c>
      <c r="H1177" s="218" t="s">
        <v>1954</v>
      </c>
      <c r="I1177" s="211" t="s">
        <v>4921</v>
      </c>
      <c r="J1177" s="212" t="s">
        <v>841</v>
      </c>
      <c r="K1177" s="211" t="s">
        <v>356</v>
      </c>
      <c r="L1177" s="211" t="s">
        <v>1998</v>
      </c>
    </row>
    <row r="1178" spans="1:12" s="211" customFormat="1" x14ac:dyDescent="0.25">
      <c r="A1178" s="211" t="s">
        <v>161</v>
      </c>
      <c r="B1178" s="211">
        <v>250</v>
      </c>
      <c r="C1178" s="211" t="s">
        <v>333</v>
      </c>
      <c r="D1178" s="211">
        <v>210201343</v>
      </c>
      <c r="E1178" s="218">
        <v>1060</v>
      </c>
      <c r="F1178" s="211">
        <v>1242</v>
      </c>
      <c r="G1178" s="211">
        <v>1004</v>
      </c>
      <c r="H1178" s="218" t="s">
        <v>1954</v>
      </c>
      <c r="I1178" s="211" t="s">
        <v>4922</v>
      </c>
      <c r="J1178" s="212" t="s">
        <v>841</v>
      </c>
      <c r="K1178" s="211" t="s">
        <v>356</v>
      </c>
      <c r="L1178" s="211" t="s">
        <v>1998</v>
      </c>
    </row>
    <row r="1179" spans="1:12" s="211" customFormat="1" x14ac:dyDescent="0.25">
      <c r="A1179" s="211" t="s">
        <v>161</v>
      </c>
      <c r="B1179" s="211">
        <v>250</v>
      </c>
      <c r="C1179" s="211" t="s">
        <v>333</v>
      </c>
      <c r="D1179" s="211">
        <v>210201344</v>
      </c>
      <c r="E1179" s="218">
        <v>1060</v>
      </c>
      <c r="F1179" s="211">
        <v>1242</v>
      </c>
      <c r="G1179" s="211">
        <v>1004</v>
      </c>
      <c r="H1179" s="218" t="s">
        <v>1954</v>
      </c>
      <c r="I1179" s="211" t="s">
        <v>4923</v>
      </c>
      <c r="J1179" s="212" t="s">
        <v>841</v>
      </c>
      <c r="K1179" s="211" t="s">
        <v>356</v>
      </c>
      <c r="L1179" s="211" t="s">
        <v>1998</v>
      </c>
    </row>
    <row r="1180" spans="1:12" s="211" customFormat="1" x14ac:dyDescent="0.25">
      <c r="A1180" s="211" t="s">
        <v>161</v>
      </c>
      <c r="B1180" s="211">
        <v>250</v>
      </c>
      <c r="C1180" s="211" t="s">
        <v>333</v>
      </c>
      <c r="D1180" s="211">
        <v>210201346</v>
      </c>
      <c r="E1180" s="218">
        <v>1060</v>
      </c>
      <c r="F1180" s="211">
        <v>1242</v>
      </c>
      <c r="G1180" s="211">
        <v>1004</v>
      </c>
      <c r="H1180" s="218" t="s">
        <v>1954</v>
      </c>
      <c r="I1180" s="211" t="s">
        <v>4924</v>
      </c>
      <c r="J1180" s="212" t="s">
        <v>841</v>
      </c>
      <c r="K1180" s="211" t="s">
        <v>356</v>
      </c>
      <c r="L1180" s="211" t="s">
        <v>1998</v>
      </c>
    </row>
    <row r="1181" spans="1:12" s="211" customFormat="1" x14ac:dyDescent="0.25">
      <c r="A1181" s="211" t="s">
        <v>161</v>
      </c>
      <c r="B1181" s="211">
        <v>250</v>
      </c>
      <c r="C1181" s="211" t="s">
        <v>333</v>
      </c>
      <c r="D1181" s="211">
        <v>210201347</v>
      </c>
      <c r="E1181" s="218">
        <v>1060</v>
      </c>
      <c r="F1181" s="211">
        <v>1242</v>
      </c>
      <c r="G1181" s="211">
        <v>1004</v>
      </c>
      <c r="H1181" s="218" t="s">
        <v>1954</v>
      </c>
      <c r="I1181" s="211" t="s">
        <v>4925</v>
      </c>
      <c r="J1181" s="212" t="s">
        <v>841</v>
      </c>
      <c r="K1181" s="211" t="s">
        <v>356</v>
      </c>
      <c r="L1181" s="211" t="s">
        <v>1998</v>
      </c>
    </row>
    <row r="1182" spans="1:12" s="211" customFormat="1" x14ac:dyDescent="0.25">
      <c r="A1182" s="211" t="s">
        <v>161</v>
      </c>
      <c r="B1182" s="211">
        <v>250</v>
      </c>
      <c r="C1182" s="211" t="s">
        <v>333</v>
      </c>
      <c r="D1182" s="211">
        <v>210201354</v>
      </c>
      <c r="E1182" s="218">
        <v>1060</v>
      </c>
      <c r="F1182" s="211">
        <v>1242</v>
      </c>
      <c r="G1182" s="211">
        <v>1004</v>
      </c>
      <c r="H1182" s="218" t="s">
        <v>1954</v>
      </c>
      <c r="I1182" s="211" t="s">
        <v>6634</v>
      </c>
      <c r="J1182" s="212" t="s">
        <v>841</v>
      </c>
      <c r="K1182" s="211" t="s">
        <v>356</v>
      </c>
      <c r="L1182" s="211" t="s">
        <v>1998</v>
      </c>
    </row>
    <row r="1183" spans="1:12" s="211" customFormat="1" x14ac:dyDescent="0.25">
      <c r="A1183" s="211" t="s">
        <v>161</v>
      </c>
      <c r="B1183" s="211">
        <v>250</v>
      </c>
      <c r="C1183" s="211" t="s">
        <v>333</v>
      </c>
      <c r="D1183" s="211">
        <v>210201359</v>
      </c>
      <c r="E1183" s="218">
        <v>1060</v>
      </c>
      <c r="F1183" s="211">
        <v>1242</v>
      </c>
      <c r="G1183" s="211">
        <v>1004</v>
      </c>
      <c r="H1183" s="218" t="s">
        <v>1954</v>
      </c>
      <c r="I1183" s="211" t="s">
        <v>4926</v>
      </c>
      <c r="J1183" s="212" t="s">
        <v>841</v>
      </c>
      <c r="K1183" s="211" t="s">
        <v>356</v>
      </c>
      <c r="L1183" s="211" t="s">
        <v>1998</v>
      </c>
    </row>
    <row r="1184" spans="1:12" s="211" customFormat="1" x14ac:dyDescent="0.25">
      <c r="A1184" s="211" t="s">
        <v>161</v>
      </c>
      <c r="B1184" s="211">
        <v>250</v>
      </c>
      <c r="C1184" s="211" t="s">
        <v>333</v>
      </c>
      <c r="D1184" s="211">
        <v>210201360</v>
      </c>
      <c r="E1184" s="218">
        <v>1060</v>
      </c>
      <c r="F1184" s="211">
        <v>1242</v>
      </c>
      <c r="G1184" s="211">
        <v>1004</v>
      </c>
      <c r="H1184" s="218" t="s">
        <v>1954</v>
      </c>
      <c r="I1184" s="211" t="s">
        <v>4927</v>
      </c>
      <c r="J1184" s="212" t="s">
        <v>841</v>
      </c>
      <c r="K1184" s="211" t="s">
        <v>356</v>
      </c>
      <c r="L1184" s="211" t="s">
        <v>1998</v>
      </c>
    </row>
    <row r="1185" spans="1:12" s="211" customFormat="1" x14ac:dyDescent="0.25">
      <c r="A1185" s="211" t="s">
        <v>161</v>
      </c>
      <c r="B1185" s="211">
        <v>250</v>
      </c>
      <c r="C1185" s="211" t="s">
        <v>333</v>
      </c>
      <c r="D1185" s="211">
        <v>210201362</v>
      </c>
      <c r="E1185" s="218">
        <v>1060</v>
      </c>
      <c r="F1185" s="211">
        <v>1242</v>
      </c>
      <c r="G1185" s="211">
        <v>1004</v>
      </c>
      <c r="H1185" s="218" t="s">
        <v>1954</v>
      </c>
      <c r="I1185" s="211" t="s">
        <v>4928</v>
      </c>
      <c r="J1185" s="212" t="s">
        <v>841</v>
      </c>
      <c r="K1185" s="211" t="s">
        <v>356</v>
      </c>
      <c r="L1185" s="211" t="s">
        <v>1998</v>
      </c>
    </row>
    <row r="1186" spans="1:12" s="211" customFormat="1" x14ac:dyDescent="0.25">
      <c r="A1186" s="211" t="s">
        <v>161</v>
      </c>
      <c r="B1186" s="211">
        <v>250</v>
      </c>
      <c r="C1186" s="211" t="s">
        <v>333</v>
      </c>
      <c r="D1186" s="211">
        <v>210201363</v>
      </c>
      <c r="E1186" s="218">
        <v>1060</v>
      </c>
      <c r="F1186" s="211">
        <v>1242</v>
      </c>
      <c r="G1186" s="211">
        <v>1004</v>
      </c>
      <c r="H1186" s="218" t="s">
        <v>1954</v>
      </c>
      <c r="I1186" s="211" t="s">
        <v>4929</v>
      </c>
      <c r="J1186" s="212" t="s">
        <v>841</v>
      </c>
      <c r="K1186" s="211" t="s">
        <v>356</v>
      </c>
      <c r="L1186" s="211" t="s">
        <v>1998</v>
      </c>
    </row>
    <row r="1187" spans="1:12" s="211" customFormat="1" x14ac:dyDescent="0.25">
      <c r="A1187" s="211" t="s">
        <v>161</v>
      </c>
      <c r="B1187" s="211">
        <v>250</v>
      </c>
      <c r="C1187" s="211" t="s">
        <v>333</v>
      </c>
      <c r="D1187" s="211">
        <v>210201366</v>
      </c>
      <c r="E1187" s="218">
        <v>1060</v>
      </c>
      <c r="F1187" s="211">
        <v>1242</v>
      </c>
      <c r="G1187" s="211">
        <v>1004</v>
      </c>
      <c r="H1187" s="218" t="s">
        <v>1954</v>
      </c>
      <c r="I1187" s="211" t="s">
        <v>4930</v>
      </c>
      <c r="J1187" s="212" t="s">
        <v>841</v>
      </c>
      <c r="K1187" s="211" t="s">
        <v>356</v>
      </c>
      <c r="L1187" s="211" t="s">
        <v>1998</v>
      </c>
    </row>
    <row r="1188" spans="1:12" s="211" customFormat="1" x14ac:dyDescent="0.25">
      <c r="A1188" s="211" t="s">
        <v>161</v>
      </c>
      <c r="B1188" s="211">
        <v>250</v>
      </c>
      <c r="C1188" s="211" t="s">
        <v>333</v>
      </c>
      <c r="D1188" s="211">
        <v>210201715</v>
      </c>
      <c r="E1188" s="218">
        <v>1060</v>
      </c>
      <c r="F1188" s="211">
        <v>1242</v>
      </c>
      <c r="G1188" s="211">
        <v>1004</v>
      </c>
      <c r="H1188" s="218" t="s">
        <v>1954</v>
      </c>
      <c r="I1188" s="211" t="s">
        <v>4931</v>
      </c>
      <c r="J1188" s="212" t="s">
        <v>841</v>
      </c>
      <c r="K1188" s="211" t="s">
        <v>356</v>
      </c>
      <c r="L1188" s="211" t="s">
        <v>1998</v>
      </c>
    </row>
    <row r="1189" spans="1:12" s="211" customFormat="1" x14ac:dyDescent="0.25">
      <c r="A1189" s="211" t="s">
        <v>161</v>
      </c>
      <c r="B1189" s="211">
        <v>250</v>
      </c>
      <c r="C1189" s="211" t="s">
        <v>333</v>
      </c>
      <c r="D1189" s="211">
        <v>210201717</v>
      </c>
      <c r="E1189" s="218">
        <v>1060</v>
      </c>
      <c r="F1189" s="211">
        <v>1242</v>
      </c>
      <c r="G1189" s="211">
        <v>1004</v>
      </c>
      <c r="H1189" s="218" t="s">
        <v>1954</v>
      </c>
      <c r="I1189" s="211" t="s">
        <v>4932</v>
      </c>
      <c r="J1189" s="212" t="s">
        <v>841</v>
      </c>
      <c r="K1189" s="211" t="s">
        <v>356</v>
      </c>
      <c r="L1189" s="211" t="s">
        <v>1998</v>
      </c>
    </row>
    <row r="1190" spans="1:12" s="211" customFormat="1" x14ac:dyDescent="0.25">
      <c r="A1190" s="211" t="s">
        <v>161</v>
      </c>
      <c r="B1190" s="211">
        <v>250</v>
      </c>
      <c r="C1190" s="211" t="s">
        <v>333</v>
      </c>
      <c r="D1190" s="211">
        <v>210201723</v>
      </c>
      <c r="E1190" s="218">
        <v>1060</v>
      </c>
      <c r="F1190" s="211">
        <v>1242</v>
      </c>
      <c r="G1190" s="211">
        <v>1004</v>
      </c>
      <c r="H1190" s="218" t="s">
        <v>1954</v>
      </c>
      <c r="I1190" s="211" t="s">
        <v>4933</v>
      </c>
      <c r="J1190" s="212" t="s">
        <v>841</v>
      </c>
      <c r="K1190" s="211" t="s">
        <v>356</v>
      </c>
      <c r="L1190" s="211" t="s">
        <v>1998</v>
      </c>
    </row>
    <row r="1191" spans="1:12" s="211" customFormat="1" x14ac:dyDescent="0.25">
      <c r="A1191" s="211" t="s">
        <v>161</v>
      </c>
      <c r="B1191" s="211">
        <v>250</v>
      </c>
      <c r="C1191" s="211" t="s">
        <v>333</v>
      </c>
      <c r="D1191" s="211">
        <v>210201724</v>
      </c>
      <c r="E1191" s="218">
        <v>1060</v>
      </c>
      <c r="F1191" s="211">
        <v>1242</v>
      </c>
      <c r="G1191" s="211">
        <v>1004</v>
      </c>
      <c r="H1191" s="218" t="s">
        <v>1954</v>
      </c>
      <c r="I1191" s="211" t="s">
        <v>4934</v>
      </c>
      <c r="J1191" s="212" t="s">
        <v>841</v>
      </c>
      <c r="K1191" s="211" t="s">
        <v>356</v>
      </c>
      <c r="L1191" s="211" t="s">
        <v>1998</v>
      </c>
    </row>
    <row r="1192" spans="1:12" s="211" customFormat="1" x14ac:dyDescent="0.25">
      <c r="A1192" s="211" t="s">
        <v>161</v>
      </c>
      <c r="B1192" s="211">
        <v>250</v>
      </c>
      <c r="C1192" s="211" t="s">
        <v>333</v>
      </c>
      <c r="D1192" s="211">
        <v>210201725</v>
      </c>
      <c r="E1192" s="218">
        <v>1060</v>
      </c>
      <c r="F1192" s="211">
        <v>1242</v>
      </c>
      <c r="G1192" s="211">
        <v>1004</v>
      </c>
      <c r="H1192" s="218" t="s">
        <v>1954</v>
      </c>
      <c r="I1192" s="211" t="s">
        <v>4935</v>
      </c>
      <c r="J1192" s="212" t="s">
        <v>841</v>
      </c>
      <c r="K1192" s="211" t="s">
        <v>356</v>
      </c>
      <c r="L1192" s="211" t="s">
        <v>1998</v>
      </c>
    </row>
    <row r="1193" spans="1:12" s="211" customFormat="1" x14ac:dyDescent="0.25">
      <c r="A1193" s="211" t="s">
        <v>161</v>
      </c>
      <c r="B1193" s="211">
        <v>250</v>
      </c>
      <c r="C1193" s="211" t="s">
        <v>333</v>
      </c>
      <c r="D1193" s="211">
        <v>210202682</v>
      </c>
      <c r="E1193" s="218">
        <v>1060</v>
      </c>
      <c r="F1193" s="211">
        <v>1242</v>
      </c>
      <c r="G1193" s="211">
        <v>1004</v>
      </c>
      <c r="H1193" s="218" t="s">
        <v>1954</v>
      </c>
      <c r="I1193" s="211" t="s">
        <v>4936</v>
      </c>
      <c r="J1193" s="212" t="s">
        <v>841</v>
      </c>
      <c r="K1193" s="211" t="s">
        <v>356</v>
      </c>
      <c r="L1193" s="211" t="s">
        <v>1998</v>
      </c>
    </row>
    <row r="1194" spans="1:12" s="211" customFormat="1" x14ac:dyDescent="0.25">
      <c r="A1194" s="211" t="s">
        <v>161</v>
      </c>
      <c r="B1194" s="211">
        <v>250</v>
      </c>
      <c r="C1194" s="211" t="s">
        <v>333</v>
      </c>
      <c r="D1194" s="211">
        <v>210202684</v>
      </c>
      <c r="E1194" s="218">
        <v>1060</v>
      </c>
      <c r="F1194" s="211">
        <v>1242</v>
      </c>
      <c r="G1194" s="211">
        <v>1004</v>
      </c>
      <c r="H1194" s="218" t="s">
        <v>1954</v>
      </c>
      <c r="I1194" s="211" t="s">
        <v>4937</v>
      </c>
      <c r="J1194" s="212" t="s">
        <v>841</v>
      </c>
      <c r="K1194" s="211" t="s">
        <v>356</v>
      </c>
      <c r="L1194" s="211" t="s">
        <v>1998</v>
      </c>
    </row>
    <row r="1195" spans="1:12" s="211" customFormat="1" x14ac:dyDescent="0.25">
      <c r="A1195" s="211" t="s">
        <v>161</v>
      </c>
      <c r="B1195" s="211">
        <v>250</v>
      </c>
      <c r="C1195" s="211" t="s">
        <v>333</v>
      </c>
      <c r="D1195" s="211">
        <v>210202686</v>
      </c>
      <c r="E1195" s="218">
        <v>1060</v>
      </c>
      <c r="F1195" s="211">
        <v>1242</v>
      </c>
      <c r="G1195" s="211">
        <v>1004</v>
      </c>
      <c r="H1195" s="218" t="s">
        <v>1954</v>
      </c>
      <c r="I1195" s="211" t="s">
        <v>4938</v>
      </c>
      <c r="J1195" s="212" t="s">
        <v>841</v>
      </c>
      <c r="K1195" s="211" t="s">
        <v>356</v>
      </c>
      <c r="L1195" s="211" t="s">
        <v>1998</v>
      </c>
    </row>
    <row r="1196" spans="1:12" s="211" customFormat="1" x14ac:dyDescent="0.25">
      <c r="A1196" s="211" t="s">
        <v>161</v>
      </c>
      <c r="B1196" s="211">
        <v>250</v>
      </c>
      <c r="C1196" s="211" t="s">
        <v>333</v>
      </c>
      <c r="D1196" s="211">
        <v>210204373</v>
      </c>
      <c r="E1196" s="218">
        <v>1060</v>
      </c>
      <c r="F1196" s="211">
        <v>1242</v>
      </c>
      <c r="G1196" s="211">
        <v>1004</v>
      </c>
      <c r="H1196" s="218" t="s">
        <v>1954</v>
      </c>
      <c r="I1196" s="211" t="s">
        <v>4939</v>
      </c>
      <c r="J1196" s="212" t="s">
        <v>841</v>
      </c>
      <c r="K1196" s="211" t="s">
        <v>356</v>
      </c>
      <c r="L1196" s="211" t="s">
        <v>1998</v>
      </c>
    </row>
    <row r="1197" spans="1:12" s="211" customFormat="1" x14ac:dyDescent="0.25">
      <c r="A1197" s="211" t="s">
        <v>161</v>
      </c>
      <c r="B1197" s="211">
        <v>250</v>
      </c>
      <c r="C1197" s="211" t="s">
        <v>333</v>
      </c>
      <c r="D1197" s="211">
        <v>210204376</v>
      </c>
      <c r="E1197" s="218">
        <v>1060</v>
      </c>
      <c r="F1197" s="211">
        <v>1242</v>
      </c>
      <c r="G1197" s="211">
        <v>1004</v>
      </c>
      <c r="H1197" s="218" t="s">
        <v>1954</v>
      </c>
      <c r="I1197" s="211" t="s">
        <v>4940</v>
      </c>
      <c r="J1197" s="212" t="s">
        <v>841</v>
      </c>
      <c r="K1197" s="211" t="s">
        <v>356</v>
      </c>
      <c r="L1197" s="211" t="s">
        <v>1998</v>
      </c>
    </row>
    <row r="1198" spans="1:12" s="211" customFormat="1" x14ac:dyDescent="0.25">
      <c r="A1198" s="211" t="s">
        <v>161</v>
      </c>
      <c r="B1198" s="211">
        <v>250</v>
      </c>
      <c r="C1198" s="211" t="s">
        <v>333</v>
      </c>
      <c r="D1198" s="211">
        <v>210204403</v>
      </c>
      <c r="E1198" s="218">
        <v>1060</v>
      </c>
      <c r="F1198" s="211">
        <v>1242</v>
      </c>
      <c r="G1198" s="211">
        <v>1004</v>
      </c>
      <c r="H1198" s="218" t="s">
        <v>1954</v>
      </c>
      <c r="I1198" s="211" t="s">
        <v>4941</v>
      </c>
      <c r="J1198" s="212" t="s">
        <v>841</v>
      </c>
      <c r="K1198" s="211" t="s">
        <v>356</v>
      </c>
      <c r="L1198" s="211" t="s">
        <v>1998</v>
      </c>
    </row>
    <row r="1199" spans="1:12" s="211" customFormat="1" x14ac:dyDescent="0.25">
      <c r="A1199" s="211" t="s">
        <v>161</v>
      </c>
      <c r="B1199" s="211">
        <v>250</v>
      </c>
      <c r="C1199" s="211" t="s">
        <v>333</v>
      </c>
      <c r="D1199" s="211">
        <v>210204404</v>
      </c>
      <c r="E1199" s="218">
        <v>1060</v>
      </c>
      <c r="F1199" s="211">
        <v>1242</v>
      </c>
      <c r="G1199" s="211">
        <v>1004</v>
      </c>
      <c r="H1199" s="218" t="s">
        <v>1954</v>
      </c>
      <c r="I1199" s="211" t="s">
        <v>4942</v>
      </c>
      <c r="J1199" s="212" t="s">
        <v>841</v>
      </c>
      <c r="K1199" s="211" t="s">
        <v>356</v>
      </c>
      <c r="L1199" s="211" t="s">
        <v>1998</v>
      </c>
    </row>
    <row r="1200" spans="1:12" s="211" customFormat="1" x14ac:dyDescent="0.25">
      <c r="A1200" s="211" t="s">
        <v>161</v>
      </c>
      <c r="B1200" s="211">
        <v>250</v>
      </c>
      <c r="C1200" s="211" t="s">
        <v>333</v>
      </c>
      <c r="D1200" s="211">
        <v>210204405</v>
      </c>
      <c r="E1200" s="218">
        <v>1060</v>
      </c>
      <c r="F1200" s="211">
        <v>1242</v>
      </c>
      <c r="G1200" s="211">
        <v>1004</v>
      </c>
      <c r="H1200" s="218" t="s">
        <v>1954</v>
      </c>
      <c r="I1200" s="211" t="s">
        <v>4943</v>
      </c>
      <c r="J1200" s="212" t="s">
        <v>841</v>
      </c>
      <c r="K1200" s="211" t="s">
        <v>356</v>
      </c>
      <c r="L1200" s="211" t="s">
        <v>1998</v>
      </c>
    </row>
    <row r="1201" spans="1:12" s="211" customFormat="1" x14ac:dyDescent="0.25">
      <c r="A1201" s="211" t="s">
        <v>161</v>
      </c>
      <c r="B1201" s="211">
        <v>250</v>
      </c>
      <c r="C1201" s="211" t="s">
        <v>333</v>
      </c>
      <c r="D1201" s="211">
        <v>210204428</v>
      </c>
      <c r="E1201" s="218">
        <v>1060</v>
      </c>
      <c r="F1201" s="211">
        <v>1242</v>
      </c>
      <c r="G1201" s="211">
        <v>1004</v>
      </c>
      <c r="H1201" s="218" t="s">
        <v>1954</v>
      </c>
      <c r="I1201" s="211" t="s">
        <v>1782</v>
      </c>
      <c r="J1201" s="212" t="s">
        <v>841</v>
      </c>
      <c r="K1201" s="211" t="s">
        <v>356</v>
      </c>
      <c r="L1201" s="211" t="s">
        <v>1998</v>
      </c>
    </row>
    <row r="1202" spans="1:12" s="211" customFormat="1" x14ac:dyDescent="0.25">
      <c r="A1202" s="211" t="s">
        <v>161</v>
      </c>
      <c r="B1202" s="211">
        <v>250</v>
      </c>
      <c r="C1202" s="211" t="s">
        <v>333</v>
      </c>
      <c r="D1202" s="211">
        <v>210204430</v>
      </c>
      <c r="E1202" s="218">
        <v>1060</v>
      </c>
      <c r="F1202" s="211">
        <v>1242</v>
      </c>
      <c r="G1202" s="211">
        <v>1004</v>
      </c>
      <c r="H1202" s="218" t="s">
        <v>1954</v>
      </c>
      <c r="I1202" s="211" t="s">
        <v>4944</v>
      </c>
      <c r="J1202" s="212" t="s">
        <v>841</v>
      </c>
      <c r="K1202" s="211" t="s">
        <v>356</v>
      </c>
      <c r="L1202" s="211" t="s">
        <v>1998</v>
      </c>
    </row>
    <row r="1203" spans="1:12" s="211" customFormat="1" x14ac:dyDescent="0.25">
      <c r="A1203" s="211" t="s">
        <v>161</v>
      </c>
      <c r="B1203" s="211">
        <v>250</v>
      </c>
      <c r="C1203" s="211" t="s">
        <v>333</v>
      </c>
      <c r="D1203" s="211">
        <v>210204447</v>
      </c>
      <c r="E1203" s="218">
        <v>1060</v>
      </c>
      <c r="F1203" s="211">
        <v>1242</v>
      </c>
      <c r="G1203" s="211">
        <v>1004</v>
      </c>
      <c r="H1203" s="218" t="s">
        <v>1954</v>
      </c>
      <c r="I1203" s="211" t="s">
        <v>1783</v>
      </c>
      <c r="J1203" s="212" t="s">
        <v>841</v>
      </c>
      <c r="K1203" s="211" t="s">
        <v>356</v>
      </c>
      <c r="L1203" s="211" t="s">
        <v>1998</v>
      </c>
    </row>
    <row r="1204" spans="1:12" s="211" customFormat="1" x14ac:dyDescent="0.25">
      <c r="A1204" s="211" t="s">
        <v>161</v>
      </c>
      <c r="B1204" s="211">
        <v>250</v>
      </c>
      <c r="C1204" s="211" t="s">
        <v>333</v>
      </c>
      <c r="D1204" s="211">
        <v>210204475</v>
      </c>
      <c r="E1204" s="218">
        <v>1060</v>
      </c>
      <c r="F1204" s="211">
        <v>1261</v>
      </c>
      <c r="G1204" s="211">
        <v>1004</v>
      </c>
      <c r="H1204" s="218" t="s">
        <v>1954</v>
      </c>
      <c r="I1204" s="211" t="s">
        <v>1784</v>
      </c>
      <c r="J1204" s="212" t="s">
        <v>841</v>
      </c>
      <c r="K1204" s="211" t="s">
        <v>356</v>
      </c>
      <c r="L1204" s="211" t="s">
        <v>1998</v>
      </c>
    </row>
    <row r="1205" spans="1:12" s="211" customFormat="1" x14ac:dyDescent="0.25">
      <c r="A1205" s="211" t="s">
        <v>161</v>
      </c>
      <c r="B1205" s="211">
        <v>250</v>
      </c>
      <c r="C1205" s="211" t="s">
        <v>333</v>
      </c>
      <c r="D1205" s="211">
        <v>210204476</v>
      </c>
      <c r="E1205" s="218">
        <v>1060</v>
      </c>
      <c r="F1205" s="211">
        <v>1241</v>
      </c>
      <c r="G1205" s="211">
        <v>1004</v>
      </c>
      <c r="H1205" s="218" t="s">
        <v>1954</v>
      </c>
      <c r="I1205" s="211" t="s">
        <v>1785</v>
      </c>
      <c r="J1205" s="212" t="s">
        <v>841</v>
      </c>
      <c r="K1205" s="211" t="s">
        <v>356</v>
      </c>
      <c r="L1205" s="211" t="s">
        <v>1998</v>
      </c>
    </row>
    <row r="1206" spans="1:12" s="211" customFormat="1" x14ac:dyDescent="0.25">
      <c r="A1206" s="211" t="s">
        <v>161</v>
      </c>
      <c r="B1206" s="211">
        <v>250</v>
      </c>
      <c r="C1206" s="211" t="s">
        <v>333</v>
      </c>
      <c r="D1206" s="211">
        <v>210204477</v>
      </c>
      <c r="E1206" s="218">
        <v>1060</v>
      </c>
      <c r="F1206" s="211">
        <v>1241</v>
      </c>
      <c r="G1206" s="211">
        <v>1004</v>
      </c>
      <c r="H1206" s="218" t="s">
        <v>1954</v>
      </c>
      <c r="I1206" s="211" t="s">
        <v>1786</v>
      </c>
      <c r="J1206" s="212" t="s">
        <v>841</v>
      </c>
      <c r="K1206" s="211" t="s">
        <v>356</v>
      </c>
      <c r="L1206" s="211" t="s">
        <v>1998</v>
      </c>
    </row>
    <row r="1207" spans="1:12" s="211" customFormat="1" x14ac:dyDescent="0.25">
      <c r="A1207" s="211" t="s">
        <v>161</v>
      </c>
      <c r="B1207" s="211">
        <v>250</v>
      </c>
      <c r="C1207" s="211" t="s">
        <v>333</v>
      </c>
      <c r="D1207" s="211">
        <v>210205261</v>
      </c>
      <c r="E1207" s="218">
        <v>1060</v>
      </c>
      <c r="F1207" s="211">
        <v>1242</v>
      </c>
      <c r="G1207" s="211">
        <v>1004</v>
      </c>
      <c r="H1207" s="218" t="s">
        <v>1954</v>
      </c>
      <c r="I1207" s="211" t="s">
        <v>4945</v>
      </c>
      <c r="J1207" s="212" t="s">
        <v>841</v>
      </c>
      <c r="K1207" s="211" t="s">
        <v>356</v>
      </c>
      <c r="L1207" s="211" t="s">
        <v>1998</v>
      </c>
    </row>
    <row r="1208" spans="1:12" s="211" customFormat="1" x14ac:dyDescent="0.25">
      <c r="A1208" s="211" t="s">
        <v>161</v>
      </c>
      <c r="B1208" s="211">
        <v>250</v>
      </c>
      <c r="C1208" s="211" t="s">
        <v>333</v>
      </c>
      <c r="D1208" s="211">
        <v>210205262</v>
      </c>
      <c r="E1208" s="218">
        <v>1060</v>
      </c>
      <c r="F1208" s="211">
        <v>1242</v>
      </c>
      <c r="G1208" s="211">
        <v>1004</v>
      </c>
      <c r="H1208" s="218" t="s">
        <v>1954</v>
      </c>
      <c r="I1208" s="211" t="s">
        <v>4946</v>
      </c>
      <c r="J1208" s="212" t="s">
        <v>841</v>
      </c>
      <c r="K1208" s="211" t="s">
        <v>356</v>
      </c>
      <c r="L1208" s="211" t="s">
        <v>1998</v>
      </c>
    </row>
    <row r="1209" spans="1:12" s="211" customFormat="1" x14ac:dyDescent="0.25">
      <c r="A1209" s="211" t="s">
        <v>161</v>
      </c>
      <c r="B1209" s="211">
        <v>250</v>
      </c>
      <c r="C1209" s="211" t="s">
        <v>333</v>
      </c>
      <c r="D1209" s="211">
        <v>210205323</v>
      </c>
      <c r="E1209" s="218">
        <v>1060</v>
      </c>
      <c r="F1209" s="211">
        <v>1242</v>
      </c>
      <c r="G1209" s="211">
        <v>1004</v>
      </c>
      <c r="H1209" s="218" t="s">
        <v>1954</v>
      </c>
      <c r="I1209" s="211" t="s">
        <v>1787</v>
      </c>
      <c r="J1209" s="212" t="s">
        <v>841</v>
      </c>
      <c r="K1209" s="211" t="s">
        <v>356</v>
      </c>
      <c r="L1209" s="211" t="s">
        <v>1998</v>
      </c>
    </row>
    <row r="1210" spans="1:12" s="211" customFormat="1" x14ac:dyDescent="0.25">
      <c r="A1210" s="211" t="s">
        <v>161</v>
      </c>
      <c r="B1210" s="211">
        <v>250</v>
      </c>
      <c r="C1210" s="211" t="s">
        <v>333</v>
      </c>
      <c r="D1210" s="211">
        <v>210205328</v>
      </c>
      <c r="E1210" s="218">
        <v>1060</v>
      </c>
      <c r="F1210" s="211">
        <v>1242</v>
      </c>
      <c r="G1210" s="211">
        <v>1004</v>
      </c>
      <c r="H1210" s="218" t="s">
        <v>1954</v>
      </c>
      <c r="I1210" s="211" t="s">
        <v>4947</v>
      </c>
      <c r="J1210" s="212" t="s">
        <v>841</v>
      </c>
      <c r="K1210" s="211" t="s">
        <v>356</v>
      </c>
      <c r="L1210" s="211" t="s">
        <v>1998</v>
      </c>
    </row>
    <row r="1211" spans="1:12" s="211" customFormat="1" x14ac:dyDescent="0.25">
      <c r="A1211" s="211" t="s">
        <v>161</v>
      </c>
      <c r="B1211" s="211">
        <v>250</v>
      </c>
      <c r="C1211" s="211" t="s">
        <v>333</v>
      </c>
      <c r="D1211" s="211">
        <v>210205342</v>
      </c>
      <c r="E1211" s="218">
        <v>1060</v>
      </c>
      <c r="F1211" s="211">
        <v>1274</v>
      </c>
      <c r="G1211" s="211">
        <v>1004</v>
      </c>
      <c r="H1211" s="218" t="s">
        <v>1954</v>
      </c>
      <c r="I1211" s="211" t="s">
        <v>4948</v>
      </c>
      <c r="J1211" s="212" t="s">
        <v>841</v>
      </c>
      <c r="K1211" s="211" t="s">
        <v>356</v>
      </c>
      <c r="L1211" s="211" t="s">
        <v>1998</v>
      </c>
    </row>
    <row r="1212" spans="1:12" s="211" customFormat="1" x14ac:dyDescent="0.25">
      <c r="A1212" s="211" t="s">
        <v>161</v>
      </c>
      <c r="B1212" s="211">
        <v>250</v>
      </c>
      <c r="C1212" s="211" t="s">
        <v>333</v>
      </c>
      <c r="D1212" s="211">
        <v>210205363</v>
      </c>
      <c r="E1212" s="218">
        <v>1060</v>
      </c>
      <c r="F1212" s="211">
        <v>1241</v>
      </c>
      <c r="G1212" s="211">
        <v>1004</v>
      </c>
      <c r="H1212" s="218" t="s">
        <v>1954</v>
      </c>
      <c r="I1212" s="211" t="s">
        <v>1788</v>
      </c>
      <c r="J1212" s="212" t="s">
        <v>841</v>
      </c>
      <c r="K1212" s="211" t="s">
        <v>356</v>
      </c>
      <c r="L1212" s="211" t="s">
        <v>1998</v>
      </c>
    </row>
    <row r="1213" spans="1:12" s="211" customFormat="1" x14ac:dyDescent="0.25">
      <c r="A1213" s="211" t="s">
        <v>161</v>
      </c>
      <c r="B1213" s="211">
        <v>250</v>
      </c>
      <c r="C1213" s="211" t="s">
        <v>333</v>
      </c>
      <c r="D1213" s="211">
        <v>210205367</v>
      </c>
      <c r="E1213" s="218">
        <v>1060</v>
      </c>
      <c r="F1213" s="211">
        <v>1242</v>
      </c>
      <c r="G1213" s="211">
        <v>1004</v>
      </c>
      <c r="H1213" s="218" t="s">
        <v>1954</v>
      </c>
      <c r="I1213" s="211" t="s">
        <v>4949</v>
      </c>
      <c r="J1213" s="212" t="s">
        <v>841</v>
      </c>
      <c r="K1213" s="211" t="s">
        <v>356</v>
      </c>
      <c r="L1213" s="211" t="s">
        <v>1998</v>
      </c>
    </row>
    <row r="1214" spans="1:12" s="211" customFormat="1" x14ac:dyDescent="0.25">
      <c r="A1214" s="211" t="s">
        <v>161</v>
      </c>
      <c r="B1214" s="211">
        <v>250</v>
      </c>
      <c r="C1214" s="211" t="s">
        <v>333</v>
      </c>
      <c r="D1214" s="211">
        <v>210205373</v>
      </c>
      <c r="E1214" s="218">
        <v>1060</v>
      </c>
      <c r="F1214" s="211">
        <v>1252</v>
      </c>
      <c r="G1214" s="211">
        <v>1004</v>
      </c>
      <c r="H1214" s="218" t="s">
        <v>1954</v>
      </c>
      <c r="I1214" s="211" t="s">
        <v>1789</v>
      </c>
      <c r="J1214" s="212" t="s">
        <v>841</v>
      </c>
      <c r="K1214" s="211" t="s">
        <v>356</v>
      </c>
      <c r="L1214" s="211" t="s">
        <v>1998</v>
      </c>
    </row>
    <row r="1215" spans="1:12" s="211" customFormat="1" x14ac:dyDescent="0.25">
      <c r="A1215" s="211" t="s">
        <v>161</v>
      </c>
      <c r="B1215" s="211">
        <v>250</v>
      </c>
      <c r="C1215" s="211" t="s">
        <v>333</v>
      </c>
      <c r="D1215" s="211">
        <v>210205376</v>
      </c>
      <c r="E1215" s="218">
        <v>1060</v>
      </c>
      <c r="F1215" s="211">
        <v>1242</v>
      </c>
      <c r="G1215" s="211">
        <v>1004</v>
      </c>
      <c r="H1215" s="218" t="s">
        <v>1954</v>
      </c>
      <c r="I1215" s="211" t="s">
        <v>4950</v>
      </c>
      <c r="J1215" s="212" t="s">
        <v>841</v>
      </c>
      <c r="K1215" s="211" t="s">
        <v>356</v>
      </c>
      <c r="L1215" s="211" t="s">
        <v>1998</v>
      </c>
    </row>
    <row r="1216" spans="1:12" s="211" customFormat="1" x14ac:dyDescent="0.25">
      <c r="A1216" s="211" t="s">
        <v>161</v>
      </c>
      <c r="B1216" s="211">
        <v>250</v>
      </c>
      <c r="C1216" s="211" t="s">
        <v>333</v>
      </c>
      <c r="D1216" s="211">
        <v>210205377</v>
      </c>
      <c r="E1216" s="218">
        <v>1060</v>
      </c>
      <c r="F1216" s="211">
        <v>1242</v>
      </c>
      <c r="G1216" s="211">
        <v>1004</v>
      </c>
      <c r="H1216" s="218" t="s">
        <v>1954</v>
      </c>
      <c r="I1216" s="211" t="s">
        <v>4951</v>
      </c>
      <c r="J1216" s="212" t="s">
        <v>841</v>
      </c>
      <c r="K1216" s="211" t="s">
        <v>356</v>
      </c>
      <c r="L1216" s="211" t="s">
        <v>1998</v>
      </c>
    </row>
    <row r="1217" spans="1:12" s="211" customFormat="1" x14ac:dyDescent="0.25">
      <c r="A1217" s="211" t="s">
        <v>161</v>
      </c>
      <c r="B1217" s="211">
        <v>250</v>
      </c>
      <c r="C1217" s="211" t="s">
        <v>333</v>
      </c>
      <c r="D1217" s="211">
        <v>210205404</v>
      </c>
      <c r="E1217" s="218">
        <v>1060</v>
      </c>
      <c r="F1217" s="211">
        <v>1252</v>
      </c>
      <c r="G1217" s="211">
        <v>1004</v>
      </c>
      <c r="H1217" s="218" t="s">
        <v>1954</v>
      </c>
      <c r="I1217" s="211" t="s">
        <v>1790</v>
      </c>
      <c r="J1217" s="212" t="s">
        <v>841</v>
      </c>
      <c r="K1217" s="211" t="s">
        <v>356</v>
      </c>
      <c r="L1217" s="211" t="s">
        <v>1998</v>
      </c>
    </row>
    <row r="1218" spans="1:12" s="211" customFormat="1" x14ac:dyDescent="0.25">
      <c r="A1218" s="211" t="s">
        <v>161</v>
      </c>
      <c r="B1218" s="211">
        <v>250</v>
      </c>
      <c r="C1218" s="211" t="s">
        <v>333</v>
      </c>
      <c r="D1218" s="211">
        <v>210207355</v>
      </c>
      <c r="E1218" s="218">
        <v>1060</v>
      </c>
      <c r="F1218" s="211">
        <v>1261</v>
      </c>
      <c r="G1218" s="211">
        <v>1004</v>
      </c>
      <c r="H1218" s="218" t="s">
        <v>1954</v>
      </c>
      <c r="I1218" s="211" t="s">
        <v>1791</v>
      </c>
      <c r="J1218" s="212" t="s">
        <v>841</v>
      </c>
      <c r="K1218" s="211" t="s">
        <v>356</v>
      </c>
      <c r="L1218" s="211" t="s">
        <v>1998</v>
      </c>
    </row>
    <row r="1219" spans="1:12" s="211" customFormat="1" x14ac:dyDescent="0.25">
      <c r="A1219" s="211" t="s">
        <v>161</v>
      </c>
      <c r="B1219" s="211">
        <v>250</v>
      </c>
      <c r="C1219" s="211" t="s">
        <v>333</v>
      </c>
      <c r="D1219" s="211">
        <v>210207467</v>
      </c>
      <c r="E1219" s="218">
        <v>1060</v>
      </c>
      <c r="F1219" s="211">
        <v>1265</v>
      </c>
      <c r="G1219" s="211">
        <v>1004</v>
      </c>
      <c r="H1219" s="218" t="s">
        <v>1954</v>
      </c>
      <c r="I1219" s="211" t="s">
        <v>1792</v>
      </c>
      <c r="J1219" s="212" t="s">
        <v>841</v>
      </c>
      <c r="K1219" s="211" t="s">
        <v>356</v>
      </c>
      <c r="L1219" s="211" t="s">
        <v>1998</v>
      </c>
    </row>
    <row r="1220" spans="1:12" s="211" customFormat="1" x14ac:dyDescent="0.25">
      <c r="A1220" s="211" t="s">
        <v>161</v>
      </c>
      <c r="B1220" s="211">
        <v>250</v>
      </c>
      <c r="C1220" s="211" t="s">
        <v>333</v>
      </c>
      <c r="D1220" s="211">
        <v>210289656</v>
      </c>
      <c r="E1220" s="218">
        <v>1080</v>
      </c>
      <c r="F1220" s="211">
        <v>1274</v>
      </c>
      <c r="G1220" s="211">
        <v>1004</v>
      </c>
      <c r="H1220" s="218" t="s">
        <v>354</v>
      </c>
      <c r="I1220" s="211" t="s">
        <v>1793</v>
      </c>
      <c r="J1220" s="212" t="s">
        <v>841</v>
      </c>
      <c r="K1220" s="211" t="s">
        <v>356</v>
      </c>
      <c r="L1220" s="211" t="s">
        <v>1995</v>
      </c>
    </row>
    <row r="1221" spans="1:12" s="211" customFormat="1" x14ac:dyDescent="0.25">
      <c r="A1221" s="211" t="s">
        <v>161</v>
      </c>
      <c r="B1221" s="211">
        <v>250</v>
      </c>
      <c r="C1221" s="211" t="s">
        <v>333</v>
      </c>
      <c r="D1221" s="211">
        <v>210289674</v>
      </c>
      <c r="E1221" s="218">
        <v>1060</v>
      </c>
      <c r="F1221" s="211">
        <v>1274</v>
      </c>
      <c r="G1221" s="211">
        <v>1004</v>
      </c>
      <c r="H1221" s="218" t="s">
        <v>1954</v>
      </c>
      <c r="I1221" s="211" t="s">
        <v>2747</v>
      </c>
      <c r="J1221" s="212" t="s">
        <v>841</v>
      </c>
      <c r="K1221" s="211" t="s">
        <v>356</v>
      </c>
      <c r="L1221" s="211" t="s">
        <v>1998</v>
      </c>
    </row>
    <row r="1222" spans="1:12" s="211" customFormat="1" x14ac:dyDescent="0.25">
      <c r="A1222" s="211" t="s">
        <v>161</v>
      </c>
      <c r="B1222" s="211">
        <v>250</v>
      </c>
      <c r="C1222" s="211" t="s">
        <v>333</v>
      </c>
      <c r="D1222" s="211">
        <v>210289714</v>
      </c>
      <c r="E1222" s="218">
        <v>1060</v>
      </c>
      <c r="F1222" s="211">
        <v>1274</v>
      </c>
      <c r="G1222" s="211">
        <v>1004</v>
      </c>
      <c r="H1222" s="218" t="s">
        <v>1954</v>
      </c>
      <c r="I1222" s="211" t="s">
        <v>6787</v>
      </c>
      <c r="J1222" s="212" t="s">
        <v>841</v>
      </c>
      <c r="K1222" s="211" t="s">
        <v>356</v>
      </c>
      <c r="L1222" s="211" t="s">
        <v>1998</v>
      </c>
    </row>
    <row r="1223" spans="1:12" s="211" customFormat="1" x14ac:dyDescent="0.25">
      <c r="A1223" s="211" t="s">
        <v>161</v>
      </c>
      <c r="B1223" s="211">
        <v>250</v>
      </c>
      <c r="C1223" s="211" t="s">
        <v>333</v>
      </c>
      <c r="D1223" s="211">
        <v>210293981</v>
      </c>
      <c r="E1223" s="218">
        <v>1060</v>
      </c>
      <c r="F1223" s="211">
        <v>1242</v>
      </c>
      <c r="G1223" s="211">
        <v>1004</v>
      </c>
      <c r="H1223" s="218" t="s">
        <v>1954</v>
      </c>
      <c r="I1223" s="211" t="s">
        <v>4952</v>
      </c>
      <c r="J1223" s="212" t="s">
        <v>841</v>
      </c>
      <c r="K1223" s="211" t="s">
        <v>356</v>
      </c>
      <c r="L1223" s="211" t="s">
        <v>1998</v>
      </c>
    </row>
    <row r="1224" spans="1:12" s="211" customFormat="1" x14ac:dyDescent="0.25">
      <c r="A1224" s="211" t="s">
        <v>161</v>
      </c>
      <c r="B1224" s="211">
        <v>250</v>
      </c>
      <c r="C1224" s="211" t="s">
        <v>333</v>
      </c>
      <c r="D1224" s="211">
        <v>210297747</v>
      </c>
      <c r="E1224" s="218">
        <v>1060</v>
      </c>
      <c r="F1224" s="211">
        <v>1242</v>
      </c>
      <c r="G1224" s="211">
        <v>1004</v>
      </c>
      <c r="H1224" s="218" t="s">
        <v>1954</v>
      </c>
      <c r="I1224" s="211" t="s">
        <v>4953</v>
      </c>
      <c r="J1224" s="212" t="s">
        <v>841</v>
      </c>
      <c r="K1224" s="211" t="s">
        <v>356</v>
      </c>
      <c r="L1224" s="211" t="s">
        <v>1998</v>
      </c>
    </row>
    <row r="1225" spans="1:12" s="211" customFormat="1" x14ac:dyDescent="0.25">
      <c r="A1225" s="211" t="s">
        <v>161</v>
      </c>
      <c r="B1225" s="211">
        <v>250</v>
      </c>
      <c r="C1225" s="211" t="s">
        <v>333</v>
      </c>
      <c r="D1225" s="211">
        <v>210297750</v>
      </c>
      <c r="E1225" s="218">
        <v>1060</v>
      </c>
      <c r="F1225" s="211">
        <v>1242</v>
      </c>
      <c r="G1225" s="211">
        <v>1004</v>
      </c>
      <c r="H1225" s="218" t="s">
        <v>1954</v>
      </c>
      <c r="I1225" s="211" t="s">
        <v>2462</v>
      </c>
      <c r="J1225" s="212" t="s">
        <v>841</v>
      </c>
      <c r="K1225" s="211" t="s">
        <v>356</v>
      </c>
      <c r="L1225" s="211" t="s">
        <v>1998</v>
      </c>
    </row>
    <row r="1226" spans="1:12" s="211" customFormat="1" x14ac:dyDescent="0.25">
      <c r="A1226" s="211" t="s">
        <v>161</v>
      </c>
      <c r="B1226" s="211">
        <v>251</v>
      </c>
      <c r="C1226" s="211" t="s">
        <v>334</v>
      </c>
      <c r="D1226" s="211">
        <v>192005601</v>
      </c>
      <c r="E1226" s="218">
        <v>1060</v>
      </c>
      <c r="F1226" s="211">
        <v>1242</v>
      </c>
      <c r="G1226" s="211">
        <v>1004</v>
      </c>
      <c r="H1226" s="218" t="s">
        <v>1954</v>
      </c>
      <c r="I1226" s="211" t="s">
        <v>6112</v>
      </c>
      <c r="J1226" s="212" t="s">
        <v>841</v>
      </c>
      <c r="K1226" s="211" t="s">
        <v>356</v>
      </c>
      <c r="L1226" s="211" t="s">
        <v>1998</v>
      </c>
    </row>
    <row r="1227" spans="1:12" s="211" customFormat="1" x14ac:dyDescent="0.25">
      <c r="A1227" s="211" t="s">
        <v>161</v>
      </c>
      <c r="B1227" s="211">
        <v>251</v>
      </c>
      <c r="C1227" s="211" t="s">
        <v>334</v>
      </c>
      <c r="D1227" s="211">
        <v>192013993</v>
      </c>
      <c r="E1227" s="218">
        <v>1060</v>
      </c>
      <c r="F1227" s="211">
        <v>1251</v>
      </c>
      <c r="G1227" s="211">
        <v>1004</v>
      </c>
      <c r="H1227" s="218" t="s">
        <v>1954</v>
      </c>
      <c r="I1227" s="211" t="s">
        <v>4667</v>
      </c>
      <c r="J1227" s="212" t="s">
        <v>841</v>
      </c>
      <c r="K1227" s="211" t="s">
        <v>356</v>
      </c>
      <c r="L1227" s="211" t="s">
        <v>1998</v>
      </c>
    </row>
    <row r="1228" spans="1:12" s="211" customFormat="1" x14ac:dyDescent="0.25">
      <c r="A1228" s="211" t="s">
        <v>161</v>
      </c>
      <c r="B1228" s="211">
        <v>251</v>
      </c>
      <c r="C1228" s="211" t="s">
        <v>334</v>
      </c>
      <c r="D1228" s="211">
        <v>210208765</v>
      </c>
      <c r="E1228" s="218">
        <v>1060</v>
      </c>
      <c r="F1228" s="211">
        <v>1251</v>
      </c>
      <c r="G1228" s="211">
        <v>1004</v>
      </c>
      <c r="H1228" s="218" t="s">
        <v>1954</v>
      </c>
      <c r="I1228" s="211" t="s">
        <v>4539</v>
      </c>
      <c r="J1228" s="212" t="s">
        <v>841</v>
      </c>
      <c r="K1228" s="211" t="s">
        <v>356</v>
      </c>
      <c r="L1228" s="211" t="s">
        <v>1998</v>
      </c>
    </row>
    <row r="1229" spans="1:12" s="211" customFormat="1" x14ac:dyDescent="0.25">
      <c r="A1229" s="211" t="s">
        <v>161</v>
      </c>
      <c r="B1229" s="211">
        <v>251</v>
      </c>
      <c r="C1229" s="211" t="s">
        <v>334</v>
      </c>
      <c r="D1229" s="211">
        <v>210210175</v>
      </c>
      <c r="E1229" s="218">
        <v>1060</v>
      </c>
      <c r="F1229" s="211">
        <v>1251</v>
      </c>
      <c r="G1229" s="211">
        <v>1004</v>
      </c>
      <c r="H1229" s="218" t="s">
        <v>1954</v>
      </c>
      <c r="I1229" s="211" t="s">
        <v>4991</v>
      </c>
      <c r="J1229" s="212" t="s">
        <v>841</v>
      </c>
      <c r="K1229" s="211" t="s">
        <v>356</v>
      </c>
      <c r="L1229" s="211" t="s">
        <v>1998</v>
      </c>
    </row>
    <row r="1230" spans="1:12" s="211" customFormat="1" x14ac:dyDescent="0.25">
      <c r="A1230" s="211" t="s">
        <v>161</v>
      </c>
      <c r="B1230" s="211">
        <v>251</v>
      </c>
      <c r="C1230" s="211" t="s">
        <v>334</v>
      </c>
      <c r="D1230" s="211">
        <v>210212007</v>
      </c>
      <c r="E1230" s="218">
        <v>1060</v>
      </c>
      <c r="F1230" s="211">
        <v>1242</v>
      </c>
      <c r="G1230" s="211">
        <v>1003</v>
      </c>
      <c r="H1230" s="218" t="s">
        <v>1954</v>
      </c>
      <c r="I1230" s="211" t="s">
        <v>4138</v>
      </c>
      <c r="J1230" s="212" t="s">
        <v>841</v>
      </c>
      <c r="K1230" s="211" t="s">
        <v>356</v>
      </c>
      <c r="L1230" s="211" t="s">
        <v>1998</v>
      </c>
    </row>
    <row r="1231" spans="1:12" s="211" customFormat="1" x14ac:dyDescent="0.25">
      <c r="A1231" s="211" t="s">
        <v>161</v>
      </c>
      <c r="B1231" s="211">
        <v>261</v>
      </c>
      <c r="C1231" s="211" t="s">
        <v>160</v>
      </c>
      <c r="D1231" s="211">
        <v>150078</v>
      </c>
      <c r="E1231" s="218">
        <v>1030</v>
      </c>
      <c r="F1231" s="211">
        <v>1122</v>
      </c>
      <c r="G1231" s="211">
        <v>1004</v>
      </c>
      <c r="H1231" s="218" t="s">
        <v>1954</v>
      </c>
      <c r="I1231" s="211" t="s">
        <v>1794</v>
      </c>
      <c r="J1231" s="212" t="s">
        <v>841</v>
      </c>
      <c r="K1231" s="211" t="s">
        <v>356</v>
      </c>
      <c r="L1231" s="211" t="s">
        <v>2003</v>
      </c>
    </row>
    <row r="1232" spans="1:12" s="211" customFormat="1" x14ac:dyDescent="0.25">
      <c r="A1232" s="211" t="s">
        <v>161</v>
      </c>
      <c r="B1232" s="211">
        <v>261</v>
      </c>
      <c r="C1232" s="211" t="s">
        <v>160</v>
      </c>
      <c r="D1232" s="211">
        <v>2376875</v>
      </c>
      <c r="E1232" s="218">
        <v>1060</v>
      </c>
      <c r="F1232" s="211">
        <v>1230</v>
      </c>
      <c r="G1232" s="211">
        <v>1004</v>
      </c>
      <c r="H1232" s="218" t="s">
        <v>1954</v>
      </c>
      <c r="I1232" s="211" t="s">
        <v>1795</v>
      </c>
      <c r="J1232" s="212" t="s">
        <v>841</v>
      </c>
      <c r="K1232" s="211" t="s">
        <v>356</v>
      </c>
      <c r="L1232" s="211" t="s">
        <v>1998</v>
      </c>
    </row>
    <row r="1233" spans="1:12" s="211" customFormat="1" x14ac:dyDescent="0.25">
      <c r="A1233" s="211" t="s">
        <v>161</v>
      </c>
      <c r="B1233" s="211">
        <v>261</v>
      </c>
      <c r="C1233" s="211" t="s">
        <v>160</v>
      </c>
      <c r="D1233" s="211">
        <v>9001659</v>
      </c>
      <c r="E1233" s="218">
        <v>1060</v>
      </c>
      <c r="F1233" s="211">
        <v>1230</v>
      </c>
      <c r="G1233" s="211">
        <v>1004</v>
      </c>
      <c r="H1233" s="218" t="s">
        <v>1954</v>
      </c>
      <c r="I1233" s="211" t="s">
        <v>4047</v>
      </c>
      <c r="J1233" s="212" t="s">
        <v>841</v>
      </c>
      <c r="K1233" s="211" t="s">
        <v>356</v>
      </c>
      <c r="L1233" s="211" t="s">
        <v>1998</v>
      </c>
    </row>
    <row r="1234" spans="1:12" s="211" customFormat="1" x14ac:dyDescent="0.25">
      <c r="A1234" s="211" t="s">
        <v>161</v>
      </c>
      <c r="B1234" s="211">
        <v>261</v>
      </c>
      <c r="C1234" s="211" t="s">
        <v>160</v>
      </c>
      <c r="D1234" s="211">
        <v>302004043</v>
      </c>
      <c r="E1234" s="218">
        <v>1060</v>
      </c>
      <c r="F1234" s="211">
        <v>1251</v>
      </c>
      <c r="G1234" s="211">
        <v>1004</v>
      </c>
      <c r="H1234" s="218" t="s">
        <v>1954</v>
      </c>
      <c r="I1234" s="211" t="s">
        <v>1796</v>
      </c>
      <c r="J1234" s="212" t="s">
        <v>841</v>
      </c>
      <c r="K1234" s="211" t="s">
        <v>356</v>
      </c>
      <c r="L1234" s="211" t="s">
        <v>1998</v>
      </c>
    </row>
    <row r="1235" spans="1:12" s="211" customFormat="1" x14ac:dyDescent="0.25">
      <c r="A1235" s="211" t="s">
        <v>161</v>
      </c>
      <c r="B1235" s="211">
        <v>261</v>
      </c>
      <c r="C1235" s="211" t="s">
        <v>160</v>
      </c>
      <c r="D1235" s="211">
        <v>302004082</v>
      </c>
      <c r="E1235" s="218">
        <v>1060</v>
      </c>
      <c r="F1235" s="211">
        <v>1251</v>
      </c>
      <c r="G1235" s="211">
        <v>1004</v>
      </c>
      <c r="H1235" s="218" t="s">
        <v>1954</v>
      </c>
      <c r="I1235" s="211" t="s">
        <v>4048</v>
      </c>
      <c r="J1235" s="212" t="s">
        <v>841</v>
      </c>
      <c r="K1235" s="211" t="s">
        <v>356</v>
      </c>
      <c r="L1235" s="211" t="s">
        <v>1998</v>
      </c>
    </row>
    <row r="1236" spans="1:12" s="211" customFormat="1" x14ac:dyDescent="0.25">
      <c r="A1236" s="211" t="s">
        <v>161</v>
      </c>
      <c r="B1236" s="211">
        <v>261</v>
      </c>
      <c r="C1236" s="211" t="s">
        <v>160</v>
      </c>
      <c r="D1236" s="211">
        <v>302004197</v>
      </c>
      <c r="E1236" s="218">
        <v>1060</v>
      </c>
      <c r="F1236" s="211">
        <v>1251</v>
      </c>
      <c r="G1236" s="211">
        <v>1004</v>
      </c>
      <c r="H1236" s="218" t="s">
        <v>1954</v>
      </c>
      <c r="I1236" s="211" t="s">
        <v>3370</v>
      </c>
      <c r="J1236" s="212" t="s">
        <v>841</v>
      </c>
      <c r="K1236" s="211" t="s">
        <v>356</v>
      </c>
      <c r="L1236" s="211" t="s">
        <v>1998</v>
      </c>
    </row>
    <row r="1237" spans="1:12" s="211" customFormat="1" x14ac:dyDescent="0.25">
      <c r="A1237" s="211" t="s">
        <v>161</v>
      </c>
      <c r="B1237" s="211">
        <v>261</v>
      </c>
      <c r="C1237" s="211" t="s">
        <v>160</v>
      </c>
      <c r="D1237" s="211">
        <v>302004303</v>
      </c>
      <c r="E1237" s="218">
        <v>1060</v>
      </c>
      <c r="F1237" s="211">
        <v>1251</v>
      </c>
      <c r="G1237" s="211">
        <v>1004</v>
      </c>
      <c r="H1237" s="218" t="s">
        <v>1954</v>
      </c>
      <c r="I1237" s="211" t="s">
        <v>1797</v>
      </c>
      <c r="J1237" s="212" t="s">
        <v>841</v>
      </c>
      <c r="K1237" s="211" t="s">
        <v>356</v>
      </c>
      <c r="L1237" s="211" t="s">
        <v>1998</v>
      </c>
    </row>
    <row r="1238" spans="1:12" s="211" customFormat="1" x14ac:dyDescent="0.25">
      <c r="A1238" s="211" t="s">
        <v>161</v>
      </c>
      <c r="B1238" s="211">
        <v>261</v>
      </c>
      <c r="C1238" s="211" t="s">
        <v>160</v>
      </c>
      <c r="D1238" s="211">
        <v>302004344</v>
      </c>
      <c r="E1238" s="218">
        <v>1060</v>
      </c>
      <c r="F1238" s="211">
        <v>1251</v>
      </c>
      <c r="G1238" s="211">
        <v>1004</v>
      </c>
      <c r="H1238" s="218" t="s">
        <v>1954</v>
      </c>
      <c r="I1238" s="211" t="s">
        <v>1798</v>
      </c>
      <c r="J1238" s="212" t="s">
        <v>841</v>
      </c>
      <c r="K1238" s="211" t="s">
        <v>356</v>
      </c>
      <c r="L1238" s="211" t="s">
        <v>1998</v>
      </c>
    </row>
    <row r="1239" spans="1:12" s="211" customFormat="1" x14ac:dyDescent="0.25">
      <c r="A1239" s="211" t="s">
        <v>161</v>
      </c>
      <c r="B1239" s="211">
        <v>261</v>
      </c>
      <c r="C1239" s="211" t="s">
        <v>160</v>
      </c>
      <c r="D1239" s="211">
        <v>302004542</v>
      </c>
      <c r="E1239" s="218">
        <v>1060</v>
      </c>
      <c r="F1239" s="211">
        <v>1251</v>
      </c>
      <c r="G1239" s="211">
        <v>1004</v>
      </c>
      <c r="H1239" s="218" t="s">
        <v>1954</v>
      </c>
      <c r="I1239" s="211" t="s">
        <v>1799</v>
      </c>
      <c r="J1239" s="212" t="s">
        <v>841</v>
      </c>
      <c r="K1239" s="211" t="s">
        <v>356</v>
      </c>
      <c r="L1239" s="211" t="s">
        <v>1998</v>
      </c>
    </row>
    <row r="1240" spans="1:12" s="211" customFormat="1" x14ac:dyDescent="0.25">
      <c r="A1240" s="211" t="s">
        <v>161</v>
      </c>
      <c r="B1240" s="211">
        <v>261</v>
      </c>
      <c r="C1240" s="211" t="s">
        <v>160</v>
      </c>
      <c r="D1240" s="211">
        <v>302004606</v>
      </c>
      <c r="E1240" s="218">
        <v>1060</v>
      </c>
      <c r="F1240" s="211">
        <v>1272</v>
      </c>
      <c r="G1240" s="211">
        <v>1004</v>
      </c>
      <c r="H1240" s="218" t="s">
        <v>1954</v>
      </c>
      <c r="I1240" s="211" t="s">
        <v>1800</v>
      </c>
      <c r="J1240" s="212" t="s">
        <v>841</v>
      </c>
      <c r="K1240" s="211" t="s">
        <v>356</v>
      </c>
      <c r="L1240" s="211" t="s">
        <v>1998</v>
      </c>
    </row>
    <row r="1241" spans="1:12" s="211" customFormat="1" x14ac:dyDescent="0.25">
      <c r="A1241" s="211" t="s">
        <v>161</v>
      </c>
      <c r="B1241" s="211">
        <v>261</v>
      </c>
      <c r="C1241" s="211" t="s">
        <v>160</v>
      </c>
      <c r="D1241" s="211">
        <v>302004822</v>
      </c>
      <c r="E1241" s="218">
        <v>1060</v>
      </c>
      <c r="F1241" s="211">
        <v>1251</v>
      </c>
      <c r="G1241" s="211">
        <v>1004</v>
      </c>
      <c r="H1241" s="218" t="s">
        <v>1954</v>
      </c>
      <c r="I1241" s="211" t="s">
        <v>1801</v>
      </c>
      <c r="J1241" s="212" t="s">
        <v>841</v>
      </c>
      <c r="K1241" s="211" t="s">
        <v>356</v>
      </c>
      <c r="L1241" s="211" t="s">
        <v>1998</v>
      </c>
    </row>
    <row r="1242" spans="1:12" s="211" customFormat="1" x14ac:dyDescent="0.25">
      <c r="A1242" s="211" t="s">
        <v>161</v>
      </c>
      <c r="B1242" s="211">
        <v>261</v>
      </c>
      <c r="C1242" s="211" t="s">
        <v>160</v>
      </c>
      <c r="D1242" s="211">
        <v>302004832</v>
      </c>
      <c r="E1242" s="218">
        <v>1060</v>
      </c>
      <c r="F1242" s="211">
        <v>1251</v>
      </c>
      <c r="G1242" s="211">
        <v>1004</v>
      </c>
      <c r="H1242" s="218" t="s">
        <v>1954</v>
      </c>
      <c r="I1242" s="211" t="s">
        <v>1802</v>
      </c>
      <c r="J1242" s="212" t="s">
        <v>841</v>
      </c>
      <c r="K1242" s="211" t="s">
        <v>356</v>
      </c>
      <c r="L1242" s="211" t="s">
        <v>1998</v>
      </c>
    </row>
    <row r="1243" spans="1:12" s="211" customFormat="1" x14ac:dyDescent="0.25">
      <c r="A1243" s="211" t="s">
        <v>161</v>
      </c>
      <c r="B1243" s="211">
        <v>261</v>
      </c>
      <c r="C1243" s="211" t="s">
        <v>160</v>
      </c>
      <c r="D1243" s="211">
        <v>302005679</v>
      </c>
      <c r="E1243" s="218">
        <v>1060</v>
      </c>
      <c r="F1243" s="211">
        <v>1251</v>
      </c>
      <c r="G1243" s="211">
        <v>1004</v>
      </c>
      <c r="H1243" s="218" t="s">
        <v>1954</v>
      </c>
      <c r="I1243" s="211" t="s">
        <v>1803</v>
      </c>
      <c r="J1243" s="212" t="s">
        <v>841</v>
      </c>
      <c r="K1243" s="211" t="s">
        <v>356</v>
      </c>
      <c r="L1243" s="211" t="s">
        <v>1998</v>
      </c>
    </row>
    <row r="1244" spans="1:12" s="211" customFormat="1" x14ac:dyDescent="0.25">
      <c r="A1244" s="211" t="s">
        <v>161</v>
      </c>
      <c r="B1244" s="211">
        <v>261</v>
      </c>
      <c r="C1244" s="211" t="s">
        <v>160</v>
      </c>
      <c r="D1244" s="211">
        <v>302005797</v>
      </c>
      <c r="E1244" s="218">
        <v>1060</v>
      </c>
      <c r="F1244" s="211">
        <v>1251</v>
      </c>
      <c r="G1244" s="211">
        <v>1004</v>
      </c>
      <c r="H1244" s="218" t="s">
        <v>1954</v>
      </c>
      <c r="I1244" s="211" t="s">
        <v>3371</v>
      </c>
      <c r="J1244" s="212" t="s">
        <v>841</v>
      </c>
      <c r="K1244" s="211" t="s">
        <v>356</v>
      </c>
      <c r="L1244" s="211" t="s">
        <v>1998</v>
      </c>
    </row>
    <row r="1245" spans="1:12" s="211" customFormat="1" x14ac:dyDescent="0.25">
      <c r="A1245" s="211" t="s">
        <v>161</v>
      </c>
      <c r="B1245" s="211">
        <v>261</v>
      </c>
      <c r="C1245" s="211" t="s">
        <v>160</v>
      </c>
      <c r="D1245" s="211">
        <v>302005800</v>
      </c>
      <c r="E1245" s="218">
        <v>1060</v>
      </c>
      <c r="F1245" s="211">
        <v>1251</v>
      </c>
      <c r="G1245" s="211">
        <v>1004</v>
      </c>
      <c r="H1245" s="218" t="s">
        <v>1954</v>
      </c>
      <c r="I1245" s="211" t="s">
        <v>3372</v>
      </c>
      <c r="J1245" s="212" t="s">
        <v>841</v>
      </c>
      <c r="K1245" s="211" t="s">
        <v>356</v>
      </c>
      <c r="L1245" s="211" t="s">
        <v>1998</v>
      </c>
    </row>
    <row r="1246" spans="1:12" s="211" customFormat="1" x14ac:dyDescent="0.25">
      <c r="A1246" s="211" t="s">
        <v>161</v>
      </c>
      <c r="B1246" s="211">
        <v>261</v>
      </c>
      <c r="C1246" s="211" t="s">
        <v>160</v>
      </c>
      <c r="D1246" s="211">
        <v>302005802</v>
      </c>
      <c r="E1246" s="218">
        <v>1060</v>
      </c>
      <c r="F1246" s="211">
        <v>1251</v>
      </c>
      <c r="G1246" s="211">
        <v>1004</v>
      </c>
      <c r="H1246" s="218" t="s">
        <v>1954</v>
      </c>
      <c r="I1246" s="211" t="s">
        <v>3373</v>
      </c>
      <c r="J1246" s="212" t="s">
        <v>841</v>
      </c>
      <c r="K1246" s="211" t="s">
        <v>356</v>
      </c>
      <c r="L1246" s="211" t="s">
        <v>1998</v>
      </c>
    </row>
    <row r="1247" spans="1:12" s="211" customFormat="1" x14ac:dyDescent="0.25">
      <c r="A1247" s="211" t="s">
        <v>161</v>
      </c>
      <c r="B1247" s="211">
        <v>261</v>
      </c>
      <c r="C1247" s="211" t="s">
        <v>160</v>
      </c>
      <c r="D1247" s="211">
        <v>302005972</v>
      </c>
      <c r="E1247" s="218">
        <v>1060</v>
      </c>
      <c r="F1247" s="211">
        <v>1251</v>
      </c>
      <c r="G1247" s="211">
        <v>1004</v>
      </c>
      <c r="H1247" s="218" t="s">
        <v>1954</v>
      </c>
      <c r="I1247" s="211" t="s">
        <v>1804</v>
      </c>
      <c r="J1247" s="212" t="s">
        <v>841</v>
      </c>
      <c r="K1247" s="211" t="s">
        <v>356</v>
      </c>
      <c r="L1247" s="211" t="s">
        <v>1998</v>
      </c>
    </row>
    <row r="1248" spans="1:12" s="211" customFormat="1" x14ac:dyDescent="0.25">
      <c r="A1248" s="211" t="s">
        <v>161</v>
      </c>
      <c r="B1248" s="211">
        <v>261</v>
      </c>
      <c r="C1248" s="211" t="s">
        <v>160</v>
      </c>
      <c r="D1248" s="211">
        <v>302006003</v>
      </c>
      <c r="E1248" s="218">
        <v>1060</v>
      </c>
      <c r="F1248" s="211">
        <v>1264</v>
      </c>
      <c r="G1248" s="211">
        <v>1004</v>
      </c>
      <c r="H1248" s="218" t="s">
        <v>1954</v>
      </c>
      <c r="I1248" s="211" t="s">
        <v>1805</v>
      </c>
      <c r="J1248" s="212" t="s">
        <v>841</v>
      </c>
      <c r="K1248" s="211" t="s">
        <v>356</v>
      </c>
      <c r="L1248" s="211" t="s">
        <v>1998</v>
      </c>
    </row>
    <row r="1249" spans="1:12" s="211" customFormat="1" x14ac:dyDescent="0.25">
      <c r="A1249" s="211" t="s">
        <v>161</v>
      </c>
      <c r="B1249" s="211">
        <v>261</v>
      </c>
      <c r="C1249" s="211" t="s">
        <v>160</v>
      </c>
      <c r="D1249" s="211">
        <v>302006009</v>
      </c>
      <c r="E1249" s="218">
        <v>1060</v>
      </c>
      <c r="F1249" s="211">
        <v>1251</v>
      </c>
      <c r="G1249" s="211">
        <v>1004</v>
      </c>
      <c r="H1249" s="218" t="s">
        <v>1954</v>
      </c>
      <c r="I1249" s="211" t="s">
        <v>5933</v>
      </c>
      <c r="J1249" s="212" t="s">
        <v>841</v>
      </c>
      <c r="K1249" s="211" t="s">
        <v>356</v>
      </c>
      <c r="L1249" s="211" t="s">
        <v>1998</v>
      </c>
    </row>
    <row r="1250" spans="1:12" s="211" customFormat="1" x14ac:dyDescent="0.25">
      <c r="A1250" s="211" t="s">
        <v>161</v>
      </c>
      <c r="B1250" s="211">
        <v>261</v>
      </c>
      <c r="C1250" s="211" t="s">
        <v>160</v>
      </c>
      <c r="D1250" s="211">
        <v>302006027</v>
      </c>
      <c r="E1250" s="218">
        <v>1060</v>
      </c>
      <c r="F1250" s="211">
        <v>1251</v>
      </c>
      <c r="G1250" s="211">
        <v>1004</v>
      </c>
      <c r="H1250" s="218" t="s">
        <v>1954</v>
      </c>
      <c r="I1250" s="211" t="s">
        <v>4668</v>
      </c>
      <c r="J1250" s="212" t="s">
        <v>841</v>
      </c>
      <c r="K1250" s="211" t="s">
        <v>356</v>
      </c>
      <c r="L1250" s="211" t="s">
        <v>1998</v>
      </c>
    </row>
    <row r="1251" spans="1:12" s="211" customFormat="1" x14ac:dyDescent="0.25">
      <c r="A1251" s="211" t="s">
        <v>161</v>
      </c>
      <c r="B1251" s="211">
        <v>261</v>
      </c>
      <c r="C1251" s="211" t="s">
        <v>160</v>
      </c>
      <c r="D1251" s="211">
        <v>302006041</v>
      </c>
      <c r="E1251" s="218">
        <v>1060</v>
      </c>
      <c r="F1251" s="211">
        <v>1251</v>
      </c>
      <c r="G1251" s="211">
        <v>1004</v>
      </c>
      <c r="H1251" s="218" t="s">
        <v>1954</v>
      </c>
      <c r="I1251" s="211" t="s">
        <v>4669</v>
      </c>
      <c r="J1251" s="212" t="s">
        <v>841</v>
      </c>
      <c r="K1251" s="211" t="s">
        <v>356</v>
      </c>
      <c r="L1251" s="211" t="s">
        <v>1998</v>
      </c>
    </row>
    <row r="1252" spans="1:12" s="211" customFormat="1" x14ac:dyDescent="0.25">
      <c r="A1252" s="211" t="s">
        <v>161</v>
      </c>
      <c r="B1252" s="211">
        <v>261</v>
      </c>
      <c r="C1252" s="211" t="s">
        <v>160</v>
      </c>
      <c r="D1252" s="211">
        <v>302006044</v>
      </c>
      <c r="E1252" s="218">
        <v>1060</v>
      </c>
      <c r="F1252" s="211">
        <v>1251</v>
      </c>
      <c r="G1252" s="211">
        <v>1004</v>
      </c>
      <c r="H1252" s="218" t="s">
        <v>1954</v>
      </c>
      <c r="I1252" s="211" t="s">
        <v>4670</v>
      </c>
      <c r="J1252" s="212" t="s">
        <v>841</v>
      </c>
      <c r="K1252" s="211" t="s">
        <v>356</v>
      </c>
      <c r="L1252" s="211" t="s">
        <v>1998</v>
      </c>
    </row>
    <row r="1253" spans="1:12" s="211" customFormat="1" x14ac:dyDescent="0.25">
      <c r="A1253" s="211" t="s">
        <v>161</v>
      </c>
      <c r="B1253" s="211">
        <v>261</v>
      </c>
      <c r="C1253" s="211" t="s">
        <v>160</v>
      </c>
      <c r="D1253" s="211">
        <v>302006048</v>
      </c>
      <c r="E1253" s="218">
        <v>1060</v>
      </c>
      <c r="F1253" s="211">
        <v>1251</v>
      </c>
      <c r="G1253" s="211">
        <v>1004</v>
      </c>
      <c r="H1253" s="218" t="s">
        <v>1954</v>
      </c>
      <c r="I1253" s="211" t="s">
        <v>3374</v>
      </c>
      <c r="J1253" s="212" t="s">
        <v>841</v>
      </c>
      <c r="K1253" s="211" t="s">
        <v>356</v>
      </c>
      <c r="L1253" s="211" t="s">
        <v>1998</v>
      </c>
    </row>
    <row r="1254" spans="1:12" s="211" customFormat="1" x14ac:dyDescent="0.25">
      <c r="A1254" s="211" t="s">
        <v>161</v>
      </c>
      <c r="B1254" s="211">
        <v>261</v>
      </c>
      <c r="C1254" s="211" t="s">
        <v>160</v>
      </c>
      <c r="D1254" s="211">
        <v>302006197</v>
      </c>
      <c r="E1254" s="218">
        <v>1060</v>
      </c>
      <c r="F1254" s="211">
        <v>1251</v>
      </c>
      <c r="G1254" s="211">
        <v>1004</v>
      </c>
      <c r="H1254" s="218" t="s">
        <v>1954</v>
      </c>
      <c r="I1254" s="211" t="s">
        <v>1806</v>
      </c>
      <c r="J1254" s="212" t="s">
        <v>841</v>
      </c>
      <c r="K1254" s="211" t="s">
        <v>356</v>
      </c>
      <c r="L1254" s="211" t="s">
        <v>1998</v>
      </c>
    </row>
    <row r="1255" spans="1:12" s="211" customFormat="1" x14ac:dyDescent="0.25">
      <c r="A1255" s="211" t="s">
        <v>161</v>
      </c>
      <c r="B1255" s="211">
        <v>261</v>
      </c>
      <c r="C1255" s="211" t="s">
        <v>160</v>
      </c>
      <c r="D1255" s="211">
        <v>302006511</v>
      </c>
      <c r="E1255" s="218">
        <v>1060</v>
      </c>
      <c r="F1255" s="211">
        <v>1251</v>
      </c>
      <c r="G1255" s="211">
        <v>1004</v>
      </c>
      <c r="H1255" s="218" t="s">
        <v>1954</v>
      </c>
      <c r="I1255" s="211" t="s">
        <v>3375</v>
      </c>
      <c r="J1255" s="212" t="s">
        <v>841</v>
      </c>
      <c r="K1255" s="211" t="s">
        <v>356</v>
      </c>
      <c r="L1255" s="211" t="s">
        <v>1998</v>
      </c>
    </row>
    <row r="1256" spans="1:12" s="211" customFormat="1" x14ac:dyDescent="0.25">
      <c r="A1256" s="211" t="s">
        <v>161</v>
      </c>
      <c r="B1256" s="211">
        <v>261</v>
      </c>
      <c r="C1256" s="211" t="s">
        <v>160</v>
      </c>
      <c r="D1256" s="211">
        <v>302006591</v>
      </c>
      <c r="E1256" s="218">
        <v>1060</v>
      </c>
      <c r="F1256" s="211">
        <v>1251</v>
      </c>
      <c r="G1256" s="211">
        <v>1004</v>
      </c>
      <c r="H1256" s="218" t="s">
        <v>1954</v>
      </c>
      <c r="I1256" s="211" t="s">
        <v>1807</v>
      </c>
      <c r="J1256" s="212" t="s">
        <v>841</v>
      </c>
      <c r="K1256" s="211" t="s">
        <v>356</v>
      </c>
      <c r="L1256" s="211" t="s">
        <v>1998</v>
      </c>
    </row>
    <row r="1257" spans="1:12" s="211" customFormat="1" x14ac:dyDescent="0.25">
      <c r="A1257" s="211" t="s">
        <v>161</v>
      </c>
      <c r="B1257" s="211">
        <v>261</v>
      </c>
      <c r="C1257" s="211" t="s">
        <v>160</v>
      </c>
      <c r="D1257" s="211">
        <v>302006626</v>
      </c>
      <c r="E1257" s="218">
        <v>1060</v>
      </c>
      <c r="F1257" s="211">
        <v>1251</v>
      </c>
      <c r="G1257" s="211">
        <v>1004</v>
      </c>
      <c r="H1257" s="218" t="s">
        <v>1954</v>
      </c>
      <c r="I1257" s="211" t="s">
        <v>6635</v>
      </c>
      <c r="J1257" s="212" t="s">
        <v>841</v>
      </c>
      <c r="K1257" s="211" t="s">
        <v>356</v>
      </c>
      <c r="L1257" s="211" t="s">
        <v>1998</v>
      </c>
    </row>
    <row r="1258" spans="1:12" s="211" customFormat="1" x14ac:dyDescent="0.25">
      <c r="A1258" s="211" t="s">
        <v>161</v>
      </c>
      <c r="B1258" s="211">
        <v>261</v>
      </c>
      <c r="C1258" s="211" t="s">
        <v>160</v>
      </c>
      <c r="D1258" s="211">
        <v>302006938</v>
      </c>
      <c r="E1258" s="218">
        <v>1020</v>
      </c>
      <c r="F1258" s="211">
        <v>1110</v>
      </c>
      <c r="G1258" s="211">
        <v>1004</v>
      </c>
      <c r="H1258" s="218" t="s">
        <v>1954</v>
      </c>
      <c r="I1258" s="211" t="s">
        <v>1808</v>
      </c>
      <c r="J1258" s="212" t="s">
        <v>841</v>
      </c>
      <c r="K1258" s="211" t="s">
        <v>356</v>
      </c>
      <c r="L1258" s="211" t="s">
        <v>2000</v>
      </c>
    </row>
    <row r="1259" spans="1:12" s="211" customFormat="1" x14ac:dyDescent="0.25">
      <c r="A1259" s="211" t="s">
        <v>161</v>
      </c>
      <c r="B1259" s="211">
        <v>261</v>
      </c>
      <c r="C1259" s="211" t="s">
        <v>160</v>
      </c>
      <c r="D1259" s="211">
        <v>302007107</v>
      </c>
      <c r="E1259" s="218">
        <v>1060</v>
      </c>
      <c r="F1259" s="211">
        <v>1251</v>
      </c>
      <c r="G1259" s="211">
        <v>1004</v>
      </c>
      <c r="H1259" s="218" t="s">
        <v>1954</v>
      </c>
      <c r="I1259" s="211" t="s">
        <v>1809</v>
      </c>
      <c r="J1259" s="212" t="s">
        <v>841</v>
      </c>
      <c r="K1259" s="211" t="s">
        <v>356</v>
      </c>
      <c r="L1259" s="211" t="s">
        <v>1998</v>
      </c>
    </row>
    <row r="1260" spans="1:12" s="211" customFormat="1" x14ac:dyDescent="0.25">
      <c r="A1260" s="211" t="s">
        <v>161</v>
      </c>
      <c r="B1260" s="211">
        <v>261</v>
      </c>
      <c r="C1260" s="211" t="s">
        <v>160</v>
      </c>
      <c r="D1260" s="211">
        <v>302007129</v>
      </c>
      <c r="E1260" s="218">
        <v>1060</v>
      </c>
      <c r="F1260" s="211">
        <v>1251</v>
      </c>
      <c r="G1260" s="211">
        <v>1004</v>
      </c>
      <c r="H1260" s="218" t="s">
        <v>1954</v>
      </c>
      <c r="I1260" s="211" t="s">
        <v>1810</v>
      </c>
      <c r="J1260" s="212" t="s">
        <v>841</v>
      </c>
      <c r="K1260" s="211" t="s">
        <v>356</v>
      </c>
      <c r="L1260" s="211" t="s">
        <v>1998</v>
      </c>
    </row>
    <row r="1261" spans="1:12" s="211" customFormat="1" x14ac:dyDescent="0.25">
      <c r="A1261" s="211" t="s">
        <v>161</v>
      </c>
      <c r="B1261" s="211">
        <v>261</v>
      </c>
      <c r="C1261" s="211" t="s">
        <v>160</v>
      </c>
      <c r="D1261" s="211">
        <v>302007146</v>
      </c>
      <c r="E1261" s="218">
        <v>1060</v>
      </c>
      <c r="F1261" s="211">
        <v>1261</v>
      </c>
      <c r="G1261" s="211">
        <v>1004</v>
      </c>
      <c r="H1261" s="218" t="s">
        <v>1954</v>
      </c>
      <c r="I1261" s="211" t="s">
        <v>1811</v>
      </c>
      <c r="J1261" s="212" t="s">
        <v>841</v>
      </c>
      <c r="K1261" s="211" t="s">
        <v>356</v>
      </c>
      <c r="L1261" s="211" t="s">
        <v>1998</v>
      </c>
    </row>
    <row r="1262" spans="1:12" s="211" customFormat="1" x14ac:dyDescent="0.25">
      <c r="A1262" s="211" t="s">
        <v>161</v>
      </c>
      <c r="B1262" s="211">
        <v>261</v>
      </c>
      <c r="C1262" s="211" t="s">
        <v>160</v>
      </c>
      <c r="D1262" s="211">
        <v>302007148</v>
      </c>
      <c r="E1262" s="218">
        <v>1060</v>
      </c>
      <c r="F1262" s="211">
        <v>1251</v>
      </c>
      <c r="G1262" s="211">
        <v>1004</v>
      </c>
      <c r="H1262" s="218" t="s">
        <v>1954</v>
      </c>
      <c r="I1262" s="211" t="s">
        <v>1812</v>
      </c>
      <c r="J1262" s="212" t="s">
        <v>841</v>
      </c>
      <c r="K1262" s="211" t="s">
        <v>356</v>
      </c>
      <c r="L1262" s="211" t="s">
        <v>1998</v>
      </c>
    </row>
    <row r="1263" spans="1:12" s="211" customFormat="1" x14ac:dyDescent="0.25">
      <c r="A1263" s="211" t="s">
        <v>161</v>
      </c>
      <c r="B1263" s="211">
        <v>261</v>
      </c>
      <c r="C1263" s="211" t="s">
        <v>160</v>
      </c>
      <c r="D1263" s="211">
        <v>302007259</v>
      </c>
      <c r="E1263" s="218">
        <v>1060</v>
      </c>
      <c r="F1263" s="211">
        <v>1242</v>
      </c>
      <c r="G1263" s="211">
        <v>1007</v>
      </c>
      <c r="H1263" s="218" t="s">
        <v>1954</v>
      </c>
      <c r="I1263" s="211" t="s">
        <v>3376</v>
      </c>
      <c r="J1263" s="212" t="s">
        <v>841</v>
      </c>
      <c r="K1263" s="211" t="s">
        <v>356</v>
      </c>
      <c r="L1263" s="211" t="s">
        <v>5623</v>
      </c>
    </row>
    <row r="1264" spans="1:12" s="211" customFormat="1" x14ac:dyDescent="0.25">
      <c r="A1264" s="211" t="s">
        <v>161</v>
      </c>
      <c r="B1264" s="211">
        <v>261</v>
      </c>
      <c r="C1264" s="211" t="s">
        <v>160</v>
      </c>
      <c r="D1264" s="211">
        <v>302007312</v>
      </c>
      <c r="E1264" s="218">
        <v>1060</v>
      </c>
      <c r="F1264" s="211">
        <v>1251</v>
      </c>
      <c r="G1264" s="211">
        <v>1004</v>
      </c>
      <c r="H1264" s="218" t="s">
        <v>1954</v>
      </c>
      <c r="I1264" s="211" t="s">
        <v>1813</v>
      </c>
      <c r="J1264" s="212" t="s">
        <v>841</v>
      </c>
      <c r="K1264" s="211" t="s">
        <v>356</v>
      </c>
      <c r="L1264" s="211" t="s">
        <v>1998</v>
      </c>
    </row>
    <row r="1265" spans="1:12" s="211" customFormat="1" x14ac:dyDescent="0.25">
      <c r="A1265" s="211" t="s">
        <v>161</v>
      </c>
      <c r="B1265" s="211">
        <v>261</v>
      </c>
      <c r="C1265" s="211" t="s">
        <v>160</v>
      </c>
      <c r="D1265" s="211">
        <v>302007368</v>
      </c>
      <c r="E1265" s="218">
        <v>1060</v>
      </c>
      <c r="F1265" s="211">
        <v>1261</v>
      </c>
      <c r="G1265" s="211">
        <v>1004</v>
      </c>
      <c r="H1265" s="218" t="s">
        <v>1954</v>
      </c>
      <c r="I1265" s="211" t="s">
        <v>4049</v>
      </c>
      <c r="J1265" s="212" t="s">
        <v>841</v>
      </c>
      <c r="K1265" s="211" t="s">
        <v>356</v>
      </c>
      <c r="L1265" s="211" t="s">
        <v>1998</v>
      </c>
    </row>
    <row r="1266" spans="1:12" s="211" customFormat="1" x14ac:dyDescent="0.25">
      <c r="A1266" s="211" t="s">
        <v>161</v>
      </c>
      <c r="B1266" s="211">
        <v>261</v>
      </c>
      <c r="C1266" s="211" t="s">
        <v>160</v>
      </c>
      <c r="D1266" s="211">
        <v>302007801</v>
      </c>
      <c r="E1266" s="218">
        <v>1060</v>
      </c>
      <c r="F1266" s="211">
        <v>1261</v>
      </c>
      <c r="G1266" s="211">
        <v>1004</v>
      </c>
      <c r="H1266" s="218" t="s">
        <v>1954</v>
      </c>
      <c r="I1266" s="211" t="s">
        <v>1814</v>
      </c>
      <c r="J1266" s="212" t="s">
        <v>841</v>
      </c>
      <c r="K1266" s="211" t="s">
        <v>356</v>
      </c>
      <c r="L1266" s="211" t="s">
        <v>1998</v>
      </c>
    </row>
    <row r="1267" spans="1:12" s="211" customFormat="1" x14ac:dyDescent="0.25">
      <c r="A1267" s="211" t="s">
        <v>161</v>
      </c>
      <c r="B1267" s="211">
        <v>261</v>
      </c>
      <c r="C1267" s="211" t="s">
        <v>160</v>
      </c>
      <c r="D1267" s="211">
        <v>302007803</v>
      </c>
      <c r="E1267" s="218">
        <v>1060</v>
      </c>
      <c r="F1267" s="211">
        <v>1261</v>
      </c>
      <c r="G1267" s="211">
        <v>1004</v>
      </c>
      <c r="H1267" s="218" t="s">
        <v>1954</v>
      </c>
      <c r="I1267" s="211" t="s">
        <v>1815</v>
      </c>
      <c r="J1267" s="212" t="s">
        <v>841</v>
      </c>
      <c r="K1267" s="211" t="s">
        <v>356</v>
      </c>
      <c r="L1267" s="211" t="s">
        <v>1998</v>
      </c>
    </row>
    <row r="1268" spans="1:12" s="211" customFormat="1" x14ac:dyDescent="0.25">
      <c r="A1268" s="211" t="s">
        <v>161</v>
      </c>
      <c r="B1268" s="211">
        <v>261</v>
      </c>
      <c r="C1268" s="211" t="s">
        <v>160</v>
      </c>
      <c r="D1268" s="211">
        <v>302007807</v>
      </c>
      <c r="E1268" s="218">
        <v>1060</v>
      </c>
      <c r="F1268" s="211">
        <v>1261</v>
      </c>
      <c r="G1268" s="211">
        <v>1004</v>
      </c>
      <c r="H1268" s="218" t="s">
        <v>1954</v>
      </c>
      <c r="I1268" s="211" t="s">
        <v>1816</v>
      </c>
      <c r="J1268" s="212" t="s">
        <v>841</v>
      </c>
      <c r="K1268" s="211" t="s">
        <v>356</v>
      </c>
      <c r="L1268" s="211" t="s">
        <v>1998</v>
      </c>
    </row>
    <row r="1269" spans="1:12" s="211" customFormat="1" x14ac:dyDescent="0.25">
      <c r="A1269" s="211" t="s">
        <v>161</v>
      </c>
      <c r="B1269" s="211">
        <v>261</v>
      </c>
      <c r="C1269" s="211" t="s">
        <v>160</v>
      </c>
      <c r="D1269" s="211">
        <v>302007851</v>
      </c>
      <c r="E1269" s="218">
        <v>1060</v>
      </c>
      <c r="F1269" s="211">
        <v>1251</v>
      </c>
      <c r="G1269" s="211">
        <v>1004</v>
      </c>
      <c r="H1269" s="218" t="s">
        <v>1954</v>
      </c>
      <c r="I1269" s="211" t="s">
        <v>1817</v>
      </c>
      <c r="J1269" s="212" t="s">
        <v>841</v>
      </c>
      <c r="K1269" s="211" t="s">
        <v>356</v>
      </c>
      <c r="L1269" s="211" t="s">
        <v>1998</v>
      </c>
    </row>
    <row r="1270" spans="1:12" s="211" customFormat="1" x14ac:dyDescent="0.25">
      <c r="A1270" s="211" t="s">
        <v>161</v>
      </c>
      <c r="B1270" s="211">
        <v>261</v>
      </c>
      <c r="C1270" s="211" t="s">
        <v>160</v>
      </c>
      <c r="D1270" s="211">
        <v>302007888</v>
      </c>
      <c r="E1270" s="218">
        <v>1060</v>
      </c>
      <c r="F1270" s="211">
        <v>1261</v>
      </c>
      <c r="G1270" s="211">
        <v>1004</v>
      </c>
      <c r="H1270" s="218" t="s">
        <v>1954</v>
      </c>
      <c r="I1270" s="211" t="s">
        <v>1818</v>
      </c>
      <c r="J1270" s="212" t="s">
        <v>841</v>
      </c>
      <c r="K1270" s="211" t="s">
        <v>356</v>
      </c>
      <c r="L1270" s="211" t="s">
        <v>1998</v>
      </c>
    </row>
    <row r="1271" spans="1:12" s="211" customFormat="1" x14ac:dyDescent="0.25">
      <c r="A1271" s="211" t="s">
        <v>161</v>
      </c>
      <c r="B1271" s="211">
        <v>261</v>
      </c>
      <c r="C1271" s="211" t="s">
        <v>160</v>
      </c>
      <c r="D1271" s="211">
        <v>302008200</v>
      </c>
      <c r="E1271" s="218">
        <v>1060</v>
      </c>
      <c r="F1271" s="211">
        <v>1251</v>
      </c>
      <c r="G1271" s="211">
        <v>1004</v>
      </c>
      <c r="H1271" s="218" t="s">
        <v>1954</v>
      </c>
      <c r="I1271" s="211" t="s">
        <v>1819</v>
      </c>
      <c r="J1271" s="212" t="s">
        <v>841</v>
      </c>
      <c r="K1271" s="211" t="s">
        <v>356</v>
      </c>
      <c r="L1271" s="211" t="s">
        <v>1998</v>
      </c>
    </row>
    <row r="1272" spans="1:12" s="211" customFormat="1" x14ac:dyDescent="0.25">
      <c r="A1272" s="211" t="s">
        <v>161</v>
      </c>
      <c r="B1272" s="211">
        <v>261</v>
      </c>
      <c r="C1272" s="211" t="s">
        <v>160</v>
      </c>
      <c r="D1272" s="211">
        <v>302008232</v>
      </c>
      <c r="E1272" s="218">
        <v>1060</v>
      </c>
      <c r="F1272" s="211">
        <v>1265</v>
      </c>
      <c r="G1272" s="211">
        <v>1004</v>
      </c>
      <c r="H1272" s="218" t="s">
        <v>1954</v>
      </c>
      <c r="I1272" s="211" t="s">
        <v>1820</v>
      </c>
      <c r="J1272" s="212" t="s">
        <v>841</v>
      </c>
      <c r="K1272" s="211" t="s">
        <v>356</v>
      </c>
      <c r="L1272" s="211" t="s">
        <v>1998</v>
      </c>
    </row>
    <row r="1273" spans="1:12" s="211" customFormat="1" x14ac:dyDescent="0.25">
      <c r="A1273" s="211" t="s">
        <v>161</v>
      </c>
      <c r="B1273" s="211">
        <v>261</v>
      </c>
      <c r="C1273" s="211" t="s">
        <v>160</v>
      </c>
      <c r="D1273" s="211">
        <v>302008260</v>
      </c>
      <c r="E1273" s="218">
        <v>1060</v>
      </c>
      <c r="F1273" s="211">
        <v>1251</v>
      </c>
      <c r="G1273" s="211">
        <v>1004</v>
      </c>
      <c r="H1273" s="218" t="s">
        <v>1954</v>
      </c>
      <c r="I1273" s="211" t="s">
        <v>3377</v>
      </c>
      <c r="J1273" s="212" t="s">
        <v>841</v>
      </c>
      <c r="K1273" s="211" t="s">
        <v>356</v>
      </c>
      <c r="L1273" s="211" t="s">
        <v>1998</v>
      </c>
    </row>
    <row r="1274" spans="1:12" s="211" customFormat="1" x14ac:dyDescent="0.25">
      <c r="A1274" s="211" t="s">
        <v>161</v>
      </c>
      <c r="B1274" s="211">
        <v>261</v>
      </c>
      <c r="C1274" s="211" t="s">
        <v>160</v>
      </c>
      <c r="D1274" s="211">
        <v>302008364</v>
      </c>
      <c r="E1274" s="218">
        <v>1060</v>
      </c>
      <c r="F1274" s="211">
        <v>1265</v>
      </c>
      <c r="G1274" s="211">
        <v>1004</v>
      </c>
      <c r="H1274" s="218" t="s">
        <v>1954</v>
      </c>
      <c r="I1274" s="211" t="s">
        <v>4671</v>
      </c>
      <c r="J1274" s="212" t="s">
        <v>841</v>
      </c>
      <c r="K1274" s="211" t="s">
        <v>356</v>
      </c>
      <c r="L1274" s="211" t="s">
        <v>1998</v>
      </c>
    </row>
    <row r="1275" spans="1:12" s="211" customFormat="1" x14ac:dyDescent="0.25">
      <c r="A1275" s="211" t="s">
        <v>161</v>
      </c>
      <c r="B1275" s="211">
        <v>261</v>
      </c>
      <c r="C1275" s="211" t="s">
        <v>160</v>
      </c>
      <c r="D1275" s="211">
        <v>302008449</v>
      </c>
      <c r="E1275" s="218">
        <v>1060</v>
      </c>
      <c r="F1275" s="211">
        <v>1251</v>
      </c>
      <c r="G1275" s="211">
        <v>1004</v>
      </c>
      <c r="H1275" s="218" t="s">
        <v>1954</v>
      </c>
      <c r="I1275" s="211" t="s">
        <v>1821</v>
      </c>
      <c r="J1275" s="212" t="s">
        <v>841</v>
      </c>
      <c r="K1275" s="211" t="s">
        <v>356</v>
      </c>
      <c r="L1275" s="211" t="s">
        <v>1998</v>
      </c>
    </row>
    <row r="1276" spans="1:12" s="211" customFormat="1" x14ac:dyDescent="0.25">
      <c r="A1276" s="211" t="s">
        <v>161</v>
      </c>
      <c r="B1276" s="211">
        <v>261</v>
      </c>
      <c r="C1276" s="211" t="s">
        <v>160</v>
      </c>
      <c r="D1276" s="211">
        <v>302008751</v>
      </c>
      <c r="E1276" s="218">
        <v>1060</v>
      </c>
      <c r="F1276" s="211">
        <v>1251</v>
      </c>
      <c r="G1276" s="211">
        <v>1004</v>
      </c>
      <c r="H1276" s="218" t="s">
        <v>1954</v>
      </c>
      <c r="I1276" s="211" t="s">
        <v>1822</v>
      </c>
      <c r="J1276" s="212" t="s">
        <v>841</v>
      </c>
      <c r="K1276" s="211" t="s">
        <v>356</v>
      </c>
      <c r="L1276" s="211" t="s">
        <v>1998</v>
      </c>
    </row>
    <row r="1277" spans="1:12" s="211" customFormat="1" x14ac:dyDescent="0.25">
      <c r="A1277" s="211" t="s">
        <v>161</v>
      </c>
      <c r="B1277" s="211">
        <v>261</v>
      </c>
      <c r="C1277" s="211" t="s">
        <v>160</v>
      </c>
      <c r="D1277" s="211">
        <v>302008768</v>
      </c>
      <c r="E1277" s="218">
        <v>1060</v>
      </c>
      <c r="F1277" s="211">
        <v>1251</v>
      </c>
      <c r="G1277" s="211">
        <v>1004</v>
      </c>
      <c r="H1277" s="218" t="s">
        <v>1954</v>
      </c>
      <c r="I1277" s="211" t="s">
        <v>1823</v>
      </c>
      <c r="J1277" s="212" t="s">
        <v>841</v>
      </c>
      <c r="K1277" s="211" t="s">
        <v>356</v>
      </c>
      <c r="L1277" s="211" t="s">
        <v>1998</v>
      </c>
    </row>
    <row r="1278" spans="1:12" s="211" customFormat="1" x14ac:dyDescent="0.25">
      <c r="A1278" s="211" t="s">
        <v>161</v>
      </c>
      <c r="B1278" s="211">
        <v>261</v>
      </c>
      <c r="C1278" s="211" t="s">
        <v>160</v>
      </c>
      <c r="D1278" s="211">
        <v>302008796</v>
      </c>
      <c r="E1278" s="218">
        <v>1060</v>
      </c>
      <c r="F1278" s="211">
        <v>1251</v>
      </c>
      <c r="G1278" s="211">
        <v>1004</v>
      </c>
      <c r="H1278" s="218" t="s">
        <v>1954</v>
      </c>
      <c r="I1278" s="211" t="s">
        <v>1824</v>
      </c>
      <c r="J1278" s="212" t="s">
        <v>841</v>
      </c>
      <c r="K1278" s="211" t="s">
        <v>356</v>
      </c>
      <c r="L1278" s="211" t="s">
        <v>1998</v>
      </c>
    </row>
    <row r="1279" spans="1:12" s="211" customFormat="1" x14ac:dyDescent="0.25">
      <c r="A1279" s="211" t="s">
        <v>161</v>
      </c>
      <c r="B1279" s="211">
        <v>261</v>
      </c>
      <c r="C1279" s="211" t="s">
        <v>160</v>
      </c>
      <c r="D1279" s="211">
        <v>302008797</v>
      </c>
      <c r="E1279" s="218">
        <v>1060</v>
      </c>
      <c r="F1279" s="211">
        <v>1251</v>
      </c>
      <c r="G1279" s="211">
        <v>1004</v>
      </c>
      <c r="H1279" s="218" t="s">
        <v>1954</v>
      </c>
      <c r="I1279" s="211" t="s">
        <v>3378</v>
      </c>
      <c r="J1279" s="212" t="s">
        <v>841</v>
      </c>
      <c r="K1279" s="211" t="s">
        <v>356</v>
      </c>
      <c r="L1279" s="211" t="s">
        <v>1998</v>
      </c>
    </row>
    <row r="1280" spans="1:12" s="211" customFormat="1" x14ac:dyDescent="0.25">
      <c r="A1280" s="211" t="s">
        <v>161</v>
      </c>
      <c r="B1280" s="211">
        <v>261</v>
      </c>
      <c r="C1280" s="211" t="s">
        <v>160</v>
      </c>
      <c r="D1280" s="211">
        <v>302009066</v>
      </c>
      <c r="E1280" s="218">
        <v>1060</v>
      </c>
      <c r="F1280" s="211">
        <v>1251</v>
      </c>
      <c r="G1280" s="211">
        <v>1004</v>
      </c>
      <c r="H1280" s="218" t="s">
        <v>1954</v>
      </c>
      <c r="I1280" s="211" t="s">
        <v>1825</v>
      </c>
      <c r="J1280" s="212" t="s">
        <v>841</v>
      </c>
      <c r="K1280" s="211" t="s">
        <v>356</v>
      </c>
      <c r="L1280" s="211" t="s">
        <v>1998</v>
      </c>
    </row>
    <row r="1281" spans="1:12" s="211" customFormat="1" x14ac:dyDescent="0.25">
      <c r="A1281" s="211" t="s">
        <v>161</v>
      </c>
      <c r="B1281" s="211">
        <v>261</v>
      </c>
      <c r="C1281" s="211" t="s">
        <v>160</v>
      </c>
      <c r="D1281" s="211">
        <v>302009220</v>
      </c>
      <c r="E1281" s="218">
        <v>1060</v>
      </c>
      <c r="F1281" s="211">
        <v>1220</v>
      </c>
      <c r="G1281" s="211">
        <v>1004</v>
      </c>
      <c r="H1281" s="218" t="s">
        <v>1954</v>
      </c>
      <c r="I1281" s="211" t="s">
        <v>3379</v>
      </c>
      <c r="J1281" s="212" t="s">
        <v>841</v>
      </c>
      <c r="K1281" s="211" t="s">
        <v>356</v>
      </c>
      <c r="L1281" s="211" t="s">
        <v>1998</v>
      </c>
    </row>
    <row r="1282" spans="1:12" s="211" customFormat="1" x14ac:dyDescent="0.25">
      <c r="A1282" s="211" t="s">
        <v>161</v>
      </c>
      <c r="B1282" s="211">
        <v>261</v>
      </c>
      <c r="C1282" s="211" t="s">
        <v>160</v>
      </c>
      <c r="D1282" s="211">
        <v>302009305</v>
      </c>
      <c r="E1282" s="218">
        <v>1060</v>
      </c>
      <c r="F1282" s="211">
        <v>1251</v>
      </c>
      <c r="G1282" s="211">
        <v>1004</v>
      </c>
      <c r="H1282" s="218" t="s">
        <v>1954</v>
      </c>
      <c r="I1282" s="211" t="s">
        <v>1826</v>
      </c>
      <c r="J1282" s="212" t="s">
        <v>841</v>
      </c>
      <c r="K1282" s="211" t="s">
        <v>356</v>
      </c>
      <c r="L1282" s="211" t="s">
        <v>1998</v>
      </c>
    </row>
    <row r="1283" spans="1:12" s="211" customFormat="1" x14ac:dyDescent="0.25">
      <c r="A1283" s="211" t="s">
        <v>161</v>
      </c>
      <c r="B1283" s="211">
        <v>261</v>
      </c>
      <c r="C1283" s="211" t="s">
        <v>160</v>
      </c>
      <c r="D1283" s="211">
        <v>302009391</v>
      </c>
      <c r="E1283" s="218">
        <v>1060</v>
      </c>
      <c r="F1283" s="211">
        <v>1251</v>
      </c>
      <c r="G1283" s="211">
        <v>1004</v>
      </c>
      <c r="H1283" s="218" t="s">
        <v>1954</v>
      </c>
      <c r="I1283" s="211" t="s">
        <v>1827</v>
      </c>
      <c r="J1283" s="212" t="s">
        <v>841</v>
      </c>
      <c r="K1283" s="211" t="s">
        <v>356</v>
      </c>
      <c r="L1283" s="211" t="s">
        <v>1998</v>
      </c>
    </row>
    <row r="1284" spans="1:12" s="211" customFormat="1" x14ac:dyDescent="0.25">
      <c r="A1284" s="211" t="s">
        <v>161</v>
      </c>
      <c r="B1284" s="211">
        <v>261</v>
      </c>
      <c r="C1284" s="211" t="s">
        <v>160</v>
      </c>
      <c r="D1284" s="211">
        <v>302009605</v>
      </c>
      <c r="E1284" s="218">
        <v>1060</v>
      </c>
      <c r="F1284" s="211">
        <v>1265</v>
      </c>
      <c r="G1284" s="211">
        <v>1004</v>
      </c>
      <c r="H1284" s="218" t="s">
        <v>1954</v>
      </c>
      <c r="I1284" s="211" t="s">
        <v>1828</v>
      </c>
      <c r="J1284" s="212" t="s">
        <v>841</v>
      </c>
      <c r="K1284" s="211" t="s">
        <v>356</v>
      </c>
      <c r="L1284" s="211" t="s">
        <v>1998</v>
      </c>
    </row>
    <row r="1285" spans="1:12" s="211" customFormat="1" x14ac:dyDescent="0.25">
      <c r="A1285" s="211" t="s">
        <v>161</v>
      </c>
      <c r="B1285" s="211">
        <v>261</v>
      </c>
      <c r="C1285" s="211" t="s">
        <v>160</v>
      </c>
      <c r="D1285" s="211">
        <v>302009660</v>
      </c>
      <c r="E1285" s="218">
        <v>1060</v>
      </c>
      <c r="F1285" s="211">
        <v>1251</v>
      </c>
      <c r="G1285" s="211">
        <v>1004</v>
      </c>
      <c r="H1285" s="218" t="s">
        <v>1954</v>
      </c>
      <c r="I1285" s="211" t="s">
        <v>4672</v>
      </c>
      <c r="J1285" s="212" t="s">
        <v>841</v>
      </c>
      <c r="K1285" s="211" t="s">
        <v>356</v>
      </c>
      <c r="L1285" s="211" t="s">
        <v>1998</v>
      </c>
    </row>
    <row r="1286" spans="1:12" s="211" customFormat="1" x14ac:dyDescent="0.25">
      <c r="A1286" s="211" t="s">
        <v>161</v>
      </c>
      <c r="B1286" s="211">
        <v>261</v>
      </c>
      <c r="C1286" s="211" t="s">
        <v>160</v>
      </c>
      <c r="D1286" s="211">
        <v>302009892</v>
      </c>
      <c r="E1286" s="218">
        <v>1060</v>
      </c>
      <c r="F1286" s="211">
        <v>1251</v>
      </c>
      <c r="G1286" s="211">
        <v>1004</v>
      </c>
      <c r="H1286" s="218" t="s">
        <v>1954</v>
      </c>
      <c r="I1286" s="211" t="s">
        <v>1829</v>
      </c>
      <c r="J1286" s="212" t="s">
        <v>841</v>
      </c>
      <c r="K1286" s="211" t="s">
        <v>356</v>
      </c>
      <c r="L1286" s="211" t="s">
        <v>1998</v>
      </c>
    </row>
    <row r="1287" spans="1:12" s="211" customFormat="1" x14ac:dyDescent="0.25">
      <c r="A1287" s="211" t="s">
        <v>161</v>
      </c>
      <c r="B1287" s="211">
        <v>261</v>
      </c>
      <c r="C1287" s="211" t="s">
        <v>160</v>
      </c>
      <c r="D1287" s="211">
        <v>302010147</v>
      </c>
      <c r="E1287" s="218">
        <v>1060</v>
      </c>
      <c r="F1287" s="211">
        <v>1264</v>
      </c>
      <c r="G1287" s="211">
        <v>1004</v>
      </c>
      <c r="H1287" s="218" t="s">
        <v>1954</v>
      </c>
      <c r="I1287" s="211" t="s">
        <v>1830</v>
      </c>
      <c r="J1287" s="212" t="s">
        <v>841</v>
      </c>
      <c r="K1287" s="211" t="s">
        <v>356</v>
      </c>
      <c r="L1287" s="211" t="s">
        <v>1998</v>
      </c>
    </row>
    <row r="1288" spans="1:12" s="211" customFormat="1" x14ac:dyDescent="0.25">
      <c r="A1288" s="211" t="s">
        <v>161</v>
      </c>
      <c r="B1288" s="211">
        <v>261</v>
      </c>
      <c r="C1288" s="211" t="s">
        <v>160</v>
      </c>
      <c r="D1288" s="211">
        <v>302010361</v>
      </c>
      <c r="E1288" s="218">
        <v>1060</v>
      </c>
      <c r="F1288" s="211">
        <v>1220</v>
      </c>
      <c r="G1288" s="211">
        <v>1004</v>
      </c>
      <c r="H1288" s="218" t="s">
        <v>1954</v>
      </c>
      <c r="I1288" s="211" t="s">
        <v>1831</v>
      </c>
      <c r="J1288" s="212" t="s">
        <v>841</v>
      </c>
      <c r="K1288" s="211" t="s">
        <v>356</v>
      </c>
      <c r="L1288" s="211" t="s">
        <v>1998</v>
      </c>
    </row>
    <row r="1289" spans="1:12" s="211" customFormat="1" x14ac:dyDescent="0.25">
      <c r="A1289" s="211" t="s">
        <v>161</v>
      </c>
      <c r="B1289" s="211">
        <v>261</v>
      </c>
      <c r="C1289" s="211" t="s">
        <v>160</v>
      </c>
      <c r="D1289" s="211">
        <v>302010934</v>
      </c>
      <c r="E1289" s="218">
        <v>1060</v>
      </c>
      <c r="F1289" s="211">
        <v>1265</v>
      </c>
      <c r="G1289" s="211">
        <v>1004</v>
      </c>
      <c r="H1289" s="218" t="s">
        <v>1954</v>
      </c>
      <c r="I1289" s="211" t="s">
        <v>1832</v>
      </c>
      <c r="J1289" s="212" t="s">
        <v>841</v>
      </c>
      <c r="K1289" s="211" t="s">
        <v>356</v>
      </c>
      <c r="L1289" s="211" t="s">
        <v>1998</v>
      </c>
    </row>
    <row r="1290" spans="1:12" s="211" customFormat="1" x14ac:dyDescent="0.25">
      <c r="A1290" s="211" t="s">
        <v>161</v>
      </c>
      <c r="B1290" s="211">
        <v>261</v>
      </c>
      <c r="C1290" s="211" t="s">
        <v>160</v>
      </c>
      <c r="D1290" s="211">
        <v>302011287</v>
      </c>
      <c r="E1290" s="218">
        <v>1060</v>
      </c>
      <c r="F1290" s="211">
        <v>1251</v>
      </c>
      <c r="G1290" s="211">
        <v>1004</v>
      </c>
      <c r="H1290" s="218" t="s">
        <v>1954</v>
      </c>
      <c r="I1290" s="211" t="s">
        <v>3380</v>
      </c>
      <c r="J1290" s="212" t="s">
        <v>841</v>
      </c>
      <c r="K1290" s="211" t="s">
        <v>356</v>
      </c>
      <c r="L1290" s="211" t="s">
        <v>1998</v>
      </c>
    </row>
    <row r="1291" spans="1:12" s="211" customFormat="1" x14ac:dyDescent="0.25">
      <c r="A1291" s="211" t="s">
        <v>161</v>
      </c>
      <c r="B1291" s="211">
        <v>261</v>
      </c>
      <c r="C1291" s="211" t="s">
        <v>160</v>
      </c>
      <c r="D1291" s="211">
        <v>302011325</v>
      </c>
      <c r="E1291" s="218">
        <v>1060</v>
      </c>
      <c r="F1291" s="211">
        <v>1265</v>
      </c>
      <c r="G1291" s="211">
        <v>1004</v>
      </c>
      <c r="H1291" s="218" t="s">
        <v>1954</v>
      </c>
      <c r="I1291" s="211" t="s">
        <v>1833</v>
      </c>
      <c r="J1291" s="212" t="s">
        <v>841</v>
      </c>
      <c r="K1291" s="211" t="s">
        <v>356</v>
      </c>
      <c r="L1291" s="211" t="s">
        <v>1998</v>
      </c>
    </row>
    <row r="1292" spans="1:12" s="211" customFormat="1" x14ac:dyDescent="0.25">
      <c r="A1292" s="211" t="s">
        <v>161</v>
      </c>
      <c r="B1292" s="211">
        <v>261</v>
      </c>
      <c r="C1292" s="211" t="s">
        <v>160</v>
      </c>
      <c r="D1292" s="211">
        <v>302011337</v>
      </c>
      <c r="E1292" s="218">
        <v>1060</v>
      </c>
      <c r="F1292" s="211">
        <v>1251</v>
      </c>
      <c r="G1292" s="211">
        <v>1004</v>
      </c>
      <c r="H1292" s="218" t="s">
        <v>1954</v>
      </c>
      <c r="I1292" s="211" t="s">
        <v>1834</v>
      </c>
      <c r="J1292" s="212" t="s">
        <v>841</v>
      </c>
      <c r="K1292" s="211" t="s">
        <v>356</v>
      </c>
      <c r="L1292" s="211" t="s">
        <v>1998</v>
      </c>
    </row>
    <row r="1293" spans="1:12" s="211" customFormat="1" x14ac:dyDescent="0.25">
      <c r="A1293" s="211" t="s">
        <v>161</v>
      </c>
      <c r="B1293" s="211">
        <v>261</v>
      </c>
      <c r="C1293" s="211" t="s">
        <v>160</v>
      </c>
      <c r="D1293" s="211">
        <v>302011373</v>
      </c>
      <c r="E1293" s="218">
        <v>1060</v>
      </c>
      <c r="F1293" s="211">
        <v>1265</v>
      </c>
      <c r="G1293" s="211">
        <v>1004</v>
      </c>
      <c r="H1293" s="218" t="s">
        <v>1954</v>
      </c>
      <c r="I1293" s="211" t="s">
        <v>1835</v>
      </c>
      <c r="J1293" s="212" t="s">
        <v>841</v>
      </c>
      <c r="K1293" s="211" t="s">
        <v>356</v>
      </c>
      <c r="L1293" s="211" t="s">
        <v>1998</v>
      </c>
    </row>
    <row r="1294" spans="1:12" s="211" customFormat="1" x14ac:dyDescent="0.25">
      <c r="A1294" s="211" t="s">
        <v>161</v>
      </c>
      <c r="B1294" s="211">
        <v>261</v>
      </c>
      <c r="C1294" s="211" t="s">
        <v>160</v>
      </c>
      <c r="D1294" s="211">
        <v>302011673</v>
      </c>
      <c r="E1294" s="218">
        <v>1060</v>
      </c>
      <c r="F1294" s="211">
        <v>1251</v>
      </c>
      <c r="G1294" s="211">
        <v>1004</v>
      </c>
      <c r="H1294" s="218" t="s">
        <v>1954</v>
      </c>
      <c r="I1294" s="211" t="s">
        <v>1836</v>
      </c>
      <c r="J1294" s="212" t="s">
        <v>841</v>
      </c>
      <c r="K1294" s="211" t="s">
        <v>356</v>
      </c>
      <c r="L1294" s="211" t="s">
        <v>1998</v>
      </c>
    </row>
    <row r="1295" spans="1:12" s="211" customFormat="1" x14ac:dyDescent="0.25">
      <c r="A1295" s="211" t="s">
        <v>161</v>
      </c>
      <c r="B1295" s="211">
        <v>261</v>
      </c>
      <c r="C1295" s="211" t="s">
        <v>160</v>
      </c>
      <c r="D1295" s="211">
        <v>302011697</v>
      </c>
      <c r="E1295" s="218">
        <v>1060</v>
      </c>
      <c r="F1295" s="211">
        <v>1251</v>
      </c>
      <c r="G1295" s="211">
        <v>1004</v>
      </c>
      <c r="H1295" s="218" t="s">
        <v>1954</v>
      </c>
      <c r="I1295" s="211" t="s">
        <v>4673</v>
      </c>
      <c r="J1295" s="212" t="s">
        <v>841</v>
      </c>
      <c r="K1295" s="211" t="s">
        <v>356</v>
      </c>
      <c r="L1295" s="211" t="s">
        <v>1998</v>
      </c>
    </row>
    <row r="1296" spans="1:12" s="211" customFormat="1" x14ac:dyDescent="0.25">
      <c r="A1296" s="211" t="s">
        <v>161</v>
      </c>
      <c r="B1296" s="211">
        <v>261</v>
      </c>
      <c r="C1296" s="211" t="s">
        <v>160</v>
      </c>
      <c r="D1296" s="211">
        <v>302011699</v>
      </c>
      <c r="E1296" s="218">
        <v>1060</v>
      </c>
      <c r="F1296" s="211">
        <v>1251</v>
      </c>
      <c r="G1296" s="211">
        <v>1004</v>
      </c>
      <c r="H1296" s="218" t="s">
        <v>1954</v>
      </c>
      <c r="I1296" s="211" t="s">
        <v>4674</v>
      </c>
      <c r="J1296" s="212" t="s">
        <v>841</v>
      </c>
      <c r="K1296" s="211" t="s">
        <v>356</v>
      </c>
      <c r="L1296" s="211" t="s">
        <v>1998</v>
      </c>
    </row>
    <row r="1297" spans="1:12" s="211" customFormat="1" x14ac:dyDescent="0.25">
      <c r="A1297" s="211" t="s">
        <v>161</v>
      </c>
      <c r="B1297" s="211">
        <v>261</v>
      </c>
      <c r="C1297" s="211" t="s">
        <v>160</v>
      </c>
      <c r="D1297" s="211">
        <v>302011801</v>
      </c>
      <c r="E1297" s="218">
        <v>1060</v>
      </c>
      <c r="F1297" s="211">
        <v>1251</v>
      </c>
      <c r="G1297" s="211">
        <v>1004</v>
      </c>
      <c r="H1297" s="218" t="s">
        <v>1954</v>
      </c>
      <c r="I1297" s="211" t="s">
        <v>3381</v>
      </c>
      <c r="J1297" s="212" t="s">
        <v>841</v>
      </c>
      <c r="K1297" s="211" t="s">
        <v>356</v>
      </c>
      <c r="L1297" s="211" t="s">
        <v>1998</v>
      </c>
    </row>
    <row r="1298" spans="1:12" s="211" customFormat="1" x14ac:dyDescent="0.25">
      <c r="A1298" s="211" t="s">
        <v>161</v>
      </c>
      <c r="B1298" s="211">
        <v>261</v>
      </c>
      <c r="C1298" s="211" t="s">
        <v>160</v>
      </c>
      <c r="D1298" s="211">
        <v>302011804</v>
      </c>
      <c r="E1298" s="218">
        <v>1060</v>
      </c>
      <c r="F1298" s="211">
        <v>1251</v>
      </c>
      <c r="G1298" s="211">
        <v>1004</v>
      </c>
      <c r="H1298" s="218" t="s">
        <v>1954</v>
      </c>
      <c r="I1298" s="211" t="s">
        <v>3382</v>
      </c>
      <c r="J1298" s="212" t="s">
        <v>841</v>
      </c>
      <c r="K1298" s="211" t="s">
        <v>356</v>
      </c>
      <c r="L1298" s="211" t="s">
        <v>1998</v>
      </c>
    </row>
    <row r="1299" spans="1:12" s="211" customFormat="1" x14ac:dyDescent="0.25">
      <c r="A1299" s="211" t="s">
        <v>161</v>
      </c>
      <c r="B1299" s="211">
        <v>261</v>
      </c>
      <c r="C1299" s="211" t="s">
        <v>160</v>
      </c>
      <c r="D1299" s="211">
        <v>302011829</v>
      </c>
      <c r="E1299" s="218">
        <v>1060</v>
      </c>
      <c r="F1299" s="211">
        <v>1251</v>
      </c>
      <c r="G1299" s="211">
        <v>1004</v>
      </c>
      <c r="H1299" s="218" t="s">
        <v>1954</v>
      </c>
      <c r="I1299" s="211" t="s">
        <v>1837</v>
      </c>
      <c r="J1299" s="212" t="s">
        <v>841</v>
      </c>
      <c r="K1299" s="211" t="s">
        <v>356</v>
      </c>
      <c r="L1299" s="211" t="s">
        <v>1998</v>
      </c>
    </row>
    <row r="1300" spans="1:12" s="211" customFormat="1" x14ac:dyDescent="0.25">
      <c r="A1300" s="211" t="s">
        <v>161</v>
      </c>
      <c r="B1300" s="211">
        <v>261</v>
      </c>
      <c r="C1300" s="211" t="s">
        <v>160</v>
      </c>
      <c r="D1300" s="211">
        <v>302011840</v>
      </c>
      <c r="E1300" s="218">
        <v>1060</v>
      </c>
      <c r="F1300" s="211">
        <v>1251</v>
      </c>
      <c r="G1300" s="211">
        <v>1004</v>
      </c>
      <c r="H1300" s="218" t="s">
        <v>1954</v>
      </c>
      <c r="I1300" s="211" t="s">
        <v>4675</v>
      </c>
      <c r="J1300" s="212" t="s">
        <v>841</v>
      </c>
      <c r="K1300" s="211" t="s">
        <v>356</v>
      </c>
      <c r="L1300" s="211" t="s">
        <v>1998</v>
      </c>
    </row>
    <row r="1301" spans="1:12" s="211" customFormat="1" x14ac:dyDescent="0.25">
      <c r="A1301" s="211" t="s">
        <v>161</v>
      </c>
      <c r="B1301" s="211">
        <v>261</v>
      </c>
      <c r="C1301" s="211" t="s">
        <v>160</v>
      </c>
      <c r="D1301" s="211">
        <v>302011841</v>
      </c>
      <c r="E1301" s="218">
        <v>1060</v>
      </c>
      <c r="F1301" s="211">
        <v>1251</v>
      </c>
      <c r="G1301" s="211">
        <v>1004</v>
      </c>
      <c r="H1301" s="218" t="s">
        <v>1954</v>
      </c>
      <c r="I1301" s="211" t="s">
        <v>1838</v>
      </c>
      <c r="J1301" s="212" t="s">
        <v>841</v>
      </c>
      <c r="K1301" s="211" t="s">
        <v>356</v>
      </c>
      <c r="L1301" s="211" t="s">
        <v>1998</v>
      </c>
    </row>
    <row r="1302" spans="1:12" s="211" customFormat="1" x14ac:dyDescent="0.25">
      <c r="A1302" s="211" t="s">
        <v>161</v>
      </c>
      <c r="B1302" s="211">
        <v>261</v>
      </c>
      <c r="C1302" s="211" t="s">
        <v>160</v>
      </c>
      <c r="D1302" s="211">
        <v>302011968</v>
      </c>
      <c r="E1302" s="218">
        <v>1060</v>
      </c>
      <c r="F1302" s="211">
        <v>1251</v>
      </c>
      <c r="G1302" s="211">
        <v>1004</v>
      </c>
      <c r="H1302" s="218" t="s">
        <v>1954</v>
      </c>
      <c r="I1302" s="211" t="s">
        <v>1839</v>
      </c>
      <c r="J1302" s="212" t="s">
        <v>841</v>
      </c>
      <c r="K1302" s="211" t="s">
        <v>356</v>
      </c>
      <c r="L1302" s="211" t="s">
        <v>1998</v>
      </c>
    </row>
    <row r="1303" spans="1:12" s="211" customFormat="1" x14ac:dyDescent="0.25">
      <c r="A1303" s="211" t="s">
        <v>161</v>
      </c>
      <c r="B1303" s="211">
        <v>261</v>
      </c>
      <c r="C1303" s="211" t="s">
        <v>160</v>
      </c>
      <c r="D1303" s="211">
        <v>302012016</v>
      </c>
      <c r="E1303" s="218">
        <v>1060</v>
      </c>
      <c r="F1303" s="211">
        <v>1251</v>
      </c>
      <c r="G1303" s="211">
        <v>1004</v>
      </c>
      <c r="H1303" s="218" t="s">
        <v>1954</v>
      </c>
      <c r="I1303" s="211" t="s">
        <v>3383</v>
      </c>
      <c r="J1303" s="212" t="s">
        <v>841</v>
      </c>
      <c r="K1303" s="211" t="s">
        <v>356</v>
      </c>
      <c r="L1303" s="211" t="s">
        <v>1998</v>
      </c>
    </row>
    <row r="1304" spans="1:12" s="211" customFormat="1" x14ac:dyDescent="0.25">
      <c r="A1304" s="211" t="s">
        <v>161</v>
      </c>
      <c r="B1304" s="211">
        <v>261</v>
      </c>
      <c r="C1304" s="211" t="s">
        <v>160</v>
      </c>
      <c r="D1304" s="211">
        <v>302012107</v>
      </c>
      <c r="E1304" s="218">
        <v>1060</v>
      </c>
      <c r="F1304" s="211">
        <v>1251</v>
      </c>
      <c r="G1304" s="211">
        <v>1004</v>
      </c>
      <c r="H1304" s="218" t="s">
        <v>1954</v>
      </c>
      <c r="I1304" s="211" t="s">
        <v>1840</v>
      </c>
      <c r="J1304" s="212" t="s">
        <v>841</v>
      </c>
      <c r="K1304" s="211" t="s">
        <v>356</v>
      </c>
      <c r="L1304" s="211" t="s">
        <v>1998</v>
      </c>
    </row>
    <row r="1305" spans="1:12" s="211" customFormat="1" x14ac:dyDescent="0.25">
      <c r="A1305" s="211" t="s">
        <v>161</v>
      </c>
      <c r="B1305" s="211">
        <v>261</v>
      </c>
      <c r="C1305" s="211" t="s">
        <v>160</v>
      </c>
      <c r="D1305" s="211">
        <v>302012110</v>
      </c>
      <c r="E1305" s="218">
        <v>1060</v>
      </c>
      <c r="F1305" s="211">
        <v>1251</v>
      </c>
      <c r="G1305" s="211">
        <v>1004</v>
      </c>
      <c r="H1305" s="218" t="s">
        <v>1954</v>
      </c>
      <c r="I1305" s="211" t="s">
        <v>1841</v>
      </c>
      <c r="J1305" s="212" t="s">
        <v>841</v>
      </c>
      <c r="K1305" s="211" t="s">
        <v>356</v>
      </c>
      <c r="L1305" s="211" t="s">
        <v>1998</v>
      </c>
    </row>
    <row r="1306" spans="1:12" s="211" customFormat="1" x14ac:dyDescent="0.25">
      <c r="A1306" s="211" t="s">
        <v>161</v>
      </c>
      <c r="B1306" s="211">
        <v>261</v>
      </c>
      <c r="C1306" s="211" t="s">
        <v>160</v>
      </c>
      <c r="D1306" s="211">
        <v>302012114</v>
      </c>
      <c r="E1306" s="218">
        <v>1060</v>
      </c>
      <c r="F1306" s="211">
        <v>1251</v>
      </c>
      <c r="G1306" s="211">
        <v>1004</v>
      </c>
      <c r="H1306" s="218" t="s">
        <v>1954</v>
      </c>
      <c r="I1306" s="211" t="s">
        <v>1842</v>
      </c>
      <c r="J1306" s="212" t="s">
        <v>841</v>
      </c>
      <c r="K1306" s="211" t="s">
        <v>356</v>
      </c>
      <c r="L1306" s="211" t="s">
        <v>1998</v>
      </c>
    </row>
    <row r="1307" spans="1:12" s="211" customFormat="1" x14ac:dyDescent="0.25">
      <c r="A1307" s="211" t="s">
        <v>161</v>
      </c>
      <c r="B1307" s="211">
        <v>261</v>
      </c>
      <c r="C1307" s="211" t="s">
        <v>160</v>
      </c>
      <c r="D1307" s="211">
        <v>302012115</v>
      </c>
      <c r="E1307" s="218">
        <v>1060</v>
      </c>
      <c r="F1307" s="211">
        <v>1251</v>
      </c>
      <c r="G1307" s="211">
        <v>1004</v>
      </c>
      <c r="H1307" s="218" t="s">
        <v>1954</v>
      </c>
      <c r="I1307" s="211" t="s">
        <v>1843</v>
      </c>
      <c r="J1307" s="212" t="s">
        <v>841</v>
      </c>
      <c r="K1307" s="211" t="s">
        <v>356</v>
      </c>
      <c r="L1307" s="211" t="s">
        <v>1998</v>
      </c>
    </row>
    <row r="1308" spans="1:12" s="211" customFormat="1" x14ac:dyDescent="0.25">
      <c r="A1308" s="211" t="s">
        <v>161</v>
      </c>
      <c r="B1308" s="211">
        <v>261</v>
      </c>
      <c r="C1308" s="211" t="s">
        <v>160</v>
      </c>
      <c r="D1308" s="211">
        <v>302012645</v>
      </c>
      <c r="E1308" s="218">
        <v>1060</v>
      </c>
      <c r="F1308" s="211">
        <v>1272</v>
      </c>
      <c r="G1308" s="211">
        <v>1004</v>
      </c>
      <c r="H1308" s="218" t="s">
        <v>1954</v>
      </c>
      <c r="I1308" s="211" t="s">
        <v>1844</v>
      </c>
      <c r="J1308" s="212" t="s">
        <v>841</v>
      </c>
      <c r="K1308" s="211" t="s">
        <v>356</v>
      </c>
      <c r="L1308" s="211" t="s">
        <v>1998</v>
      </c>
    </row>
    <row r="1309" spans="1:12" s="211" customFormat="1" x14ac:dyDescent="0.25">
      <c r="A1309" s="211" t="s">
        <v>161</v>
      </c>
      <c r="B1309" s="211">
        <v>261</v>
      </c>
      <c r="C1309" s="211" t="s">
        <v>160</v>
      </c>
      <c r="D1309" s="211">
        <v>302012660</v>
      </c>
      <c r="E1309" s="218">
        <v>1060</v>
      </c>
      <c r="F1309" s="211">
        <v>1251</v>
      </c>
      <c r="G1309" s="211">
        <v>1004</v>
      </c>
      <c r="H1309" s="218" t="s">
        <v>1954</v>
      </c>
      <c r="I1309" s="211" t="s">
        <v>4676</v>
      </c>
      <c r="J1309" s="212" t="s">
        <v>841</v>
      </c>
      <c r="K1309" s="211" t="s">
        <v>356</v>
      </c>
      <c r="L1309" s="211" t="s">
        <v>1998</v>
      </c>
    </row>
    <row r="1310" spans="1:12" s="211" customFormat="1" x14ac:dyDescent="0.25">
      <c r="A1310" s="211" t="s">
        <v>161</v>
      </c>
      <c r="B1310" s="211">
        <v>261</v>
      </c>
      <c r="C1310" s="211" t="s">
        <v>160</v>
      </c>
      <c r="D1310" s="211">
        <v>302012663</v>
      </c>
      <c r="E1310" s="218">
        <v>1060</v>
      </c>
      <c r="F1310" s="211">
        <v>1230</v>
      </c>
      <c r="G1310" s="211">
        <v>1004</v>
      </c>
      <c r="H1310" s="218" t="s">
        <v>1954</v>
      </c>
      <c r="I1310" s="211" t="s">
        <v>4050</v>
      </c>
      <c r="J1310" s="212" t="s">
        <v>841</v>
      </c>
      <c r="K1310" s="211" t="s">
        <v>356</v>
      </c>
      <c r="L1310" s="211" t="s">
        <v>1998</v>
      </c>
    </row>
    <row r="1311" spans="1:12" s="211" customFormat="1" x14ac:dyDescent="0.25">
      <c r="A1311" s="211" t="s">
        <v>161</v>
      </c>
      <c r="B1311" s="211">
        <v>261</v>
      </c>
      <c r="C1311" s="211" t="s">
        <v>160</v>
      </c>
      <c r="D1311" s="211">
        <v>302012766</v>
      </c>
      <c r="E1311" s="218">
        <v>1060</v>
      </c>
      <c r="F1311" s="211">
        <v>1251</v>
      </c>
      <c r="G1311" s="211">
        <v>1004</v>
      </c>
      <c r="H1311" s="218" t="s">
        <v>1954</v>
      </c>
      <c r="I1311" s="211" t="s">
        <v>1845</v>
      </c>
      <c r="J1311" s="212" t="s">
        <v>841</v>
      </c>
      <c r="K1311" s="211" t="s">
        <v>356</v>
      </c>
      <c r="L1311" s="211" t="s">
        <v>1998</v>
      </c>
    </row>
    <row r="1312" spans="1:12" s="211" customFormat="1" x14ac:dyDescent="0.25">
      <c r="A1312" s="211" t="s">
        <v>161</v>
      </c>
      <c r="B1312" s="211">
        <v>261</v>
      </c>
      <c r="C1312" s="211" t="s">
        <v>160</v>
      </c>
      <c r="D1312" s="211">
        <v>302012917</v>
      </c>
      <c r="E1312" s="218">
        <v>1060</v>
      </c>
      <c r="F1312" s="211">
        <v>1251</v>
      </c>
      <c r="G1312" s="211">
        <v>1004</v>
      </c>
      <c r="H1312" s="218" t="s">
        <v>1954</v>
      </c>
      <c r="I1312" s="211" t="s">
        <v>3384</v>
      </c>
      <c r="J1312" s="212" t="s">
        <v>841</v>
      </c>
      <c r="K1312" s="211" t="s">
        <v>356</v>
      </c>
      <c r="L1312" s="211" t="s">
        <v>1998</v>
      </c>
    </row>
    <row r="1313" spans="1:12" s="211" customFormat="1" x14ac:dyDescent="0.25">
      <c r="A1313" s="211" t="s">
        <v>161</v>
      </c>
      <c r="B1313" s="211">
        <v>261</v>
      </c>
      <c r="C1313" s="211" t="s">
        <v>160</v>
      </c>
      <c r="D1313" s="211">
        <v>302012999</v>
      </c>
      <c r="E1313" s="218">
        <v>1060</v>
      </c>
      <c r="F1313" s="211">
        <v>1251</v>
      </c>
      <c r="G1313" s="211">
        <v>1004</v>
      </c>
      <c r="H1313" s="218" t="s">
        <v>1954</v>
      </c>
      <c r="I1313" s="211" t="s">
        <v>1846</v>
      </c>
      <c r="J1313" s="212" t="s">
        <v>841</v>
      </c>
      <c r="K1313" s="211" t="s">
        <v>356</v>
      </c>
      <c r="L1313" s="211" t="s">
        <v>1998</v>
      </c>
    </row>
    <row r="1314" spans="1:12" s="211" customFormat="1" x14ac:dyDescent="0.25">
      <c r="A1314" s="211" t="s">
        <v>161</v>
      </c>
      <c r="B1314" s="211">
        <v>261</v>
      </c>
      <c r="C1314" s="211" t="s">
        <v>160</v>
      </c>
      <c r="D1314" s="211">
        <v>302013126</v>
      </c>
      <c r="E1314" s="218">
        <v>1060</v>
      </c>
      <c r="F1314" s="211">
        <v>1265</v>
      </c>
      <c r="G1314" s="211">
        <v>1004</v>
      </c>
      <c r="H1314" s="218" t="s">
        <v>1954</v>
      </c>
      <c r="I1314" s="211" t="s">
        <v>1847</v>
      </c>
      <c r="J1314" s="212" t="s">
        <v>841</v>
      </c>
      <c r="K1314" s="211" t="s">
        <v>356</v>
      </c>
      <c r="L1314" s="211" t="s">
        <v>1998</v>
      </c>
    </row>
    <row r="1315" spans="1:12" s="211" customFormat="1" x14ac:dyDescent="0.25">
      <c r="A1315" s="211" t="s">
        <v>161</v>
      </c>
      <c r="B1315" s="211">
        <v>261</v>
      </c>
      <c r="C1315" s="211" t="s">
        <v>160</v>
      </c>
      <c r="D1315" s="211">
        <v>302013128</v>
      </c>
      <c r="E1315" s="218">
        <v>1060</v>
      </c>
      <c r="F1315" s="211">
        <v>1251</v>
      </c>
      <c r="G1315" s="211">
        <v>1004</v>
      </c>
      <c r="H1315" s="218" t="s">
        <v>1954</v>
      </c>
      <c r="I1315" s="211" t="s">
        <v>1848</v>
      </c>
      <c r="J1315" s="212" t="s">
        <v>841</v>
      </c>
      <c r="K1315" s="211" t="s">
        <v>356</v>
      </c>
      <c r="L1315" s="211" t="s">
        <v>1998</v>
      </c>
    </row>
    <row r="1316" spans="1:12" s="211" customFormat="1" x14ac:dyDescent="0.25">
      <c r="A1316" s="211" t="s">
        <v>161</v>
      </c>
      <c r="B1316" s="211">
        <v>261</v>
      </c>
      <c r="C1316" s="211" t="s">
        <v>160</v>
      </c>
      <c r="D1316" s="211">
        <v>302013176</v>
      </c>
      <c r="E1316" s="218">
        <v>1060</v>
      </c>
      <c r="F1316" s="211">
        <v>1251</v>
      </c>
      <c r="G1316" s="211">
        <v>1004</v>
      </c>
      <c r="H1316" s="218" t="s">
        <v>1954</v>
      </c>
      <c r="I1316" s="211" t="s">
        <v>1849</v>
      </c>
      <c r="J1316" s="212" t="s">
        <v>841</v>
      </c>
      <c r="K1316" s="211" t="s">
        <v>356</v>
      </c>
      <c r="L1316" s="211" t="s">
        <v>1998</v>
      </c>
    </row>
    <row r="1317" spans="1:12" s="211" customFormat="1" x14ac:dyDescent="0.25">
      <c r="A1317" s="211" t="s">
        <v>161</v>
      </c>
      <c r="B1317" s="211">
        <v>261</v>
      </c>
      <c r="C1317" s="211" t="s">
        <v>160</v>
      </c>
      <c r="D1317" s="211">
        <v>302013178</v>
      </c>
      <c r="E1317" s="218">
        <v>1060</v>
      </c>
      <c r="F1317" s="211">
        <v>1251</v>
      </c>
      <c r="G1317" s="211">
        <v>1004</v>
      </c>
      <c r="H1317" s="218" t="s">
        <v>1954</v>
      </c>
      <c r="I1317" s="211" t="s">
        <v>1850</v>
      </c>
      <c r="J1317" s="212" t="s">
        <v>841</v>
      </c>
      <c r="K1317" s="211" t="s">
        <v>356</v>
      </c>
      <c r="L1317" s="211" t="s">
        <v>1998</v>
      </c>
    </row>
    <row r="1318" spans="1:12" s="211" customFormat="1" x14ac:dyDescent="0.25">
      <c r="A1318" s="211" t="s">
        <v>161</v>
      </c>
      <c r="B1318" s="211">
        <v>261</v>
      </c>
      <c r="C1318" s="211" t="s">
        <v>160</v>
      </c>
      <c r="D1318" s="211">
        <v>302013185</v>
      </c>
      <c r="E1318" s="218">
        <v>1060</v>
      </c>
      <c r="F1318" s="211">
        <v>1251</v>
      </c>
      <c r="G1318" s="211">
        <v>1004</v>
      </c>
      <c r="H1318" s="218" t="s">
        <v>1954</v>
      </c>
      <c r="I1318" s="211" t="s">
        <v>4677</v>
      </c>
      <c r="J1318" s="212" t="s">
        <v>841</v>
      </c>
      <c r="K1318" s="211" t="s">
        <v>356</v>
      </c>
      <c r="L1318" s="211" t="s">
        <v>1998</v>
      </c>
    </row>
    <row r="1319" spans="1:12" s="211" customFormat="1" x14ac:dyDescent="0.25">
      <c r="A1319" s="211" t="s">
        <v>161</v>
      </c>
      <c r="B1319" s="211">
        <v>261</v>
      </c>
      <c r="C1319" s="211" t="s">
        <v>160</v>
      </c>
      <c r="D1319" s="211">
        <v>302013248</v>
      </c>
      <c r="E1319" s="218">
        <v>1060</v>
      </c>
      <c r="F1319" s="211">
        <v>1251</v>
      </c>
      <c r="G1319" s="211">
        <v>1004</v>
      </c>
      <c r="H1319" s="218" t="s">
        <v>1954</v>
      </c>
      <c r="I1319" s="211" t="s">
        <v>3385</v>
      </c>
      <c r="J1319" s="212" t="s">
        <v>841</v>
      </c>
      <c r="K1319" s="211" t="s">
        <v>356</v>
      </c>
      <c r="L1319" s="211" t="s">
        <v>1998</v>
      </c>
    </row>
    <row r="1320" spans="1:12" s="211" customFormat="1" x14ac:dyDescent="0.25">
      <c r="A1320" s="211" t="s">
        <v>161</v>
      </c>
      <c r="B1320" s="211">
        <v>261</v>
      </c>
      <c r="C1320" s="211" t="s">
        <v>160</v>
      </c>
      <c r="D1320" s="211">
        <v>302013460</v>
      </c>
      <c r="E1320" s="218">
        <v>1060</v>
      </c>
      <c r="F1320" s="211">
        <v>1251</v>
      </c>
      <c r="G1320" s="211">
        <v>1004</v>
      </c>
      <c r="H1320" s="218" t="s">
        <v>1954</v>
      </c>
      <c r="I1320" s="211" t="s">
        <v>1851</v>
      </c>
      <c r="J1320" s="212" t="s">
        <v>841</v>
      </c>
      <c r="K1320" s="211" t="s">
        <v>356</v>
      </c>
      <c r="L1320" s="211" t="s">
        <v>1998</v>
      </c>
    </row>
    <row r="1321" spans="1:12" s="211" customFormat="1" x14ac:dyDescent="0.25">
      <c r="A1321" s="211" t="s">
        <v>161</v>
      </c>
      <c r="B1321" s="211">
        <v>261</v>
      </c>
      <c r="C1321" s="211" t="s">
        <v>160</v>
      </c>
      <c r="D1321" s="211">
        <v>302013563</v>
      </c>
      <c r="E1321" s="218">
        <v>1060</v>
      </c>
      <c r="F1321" s="211">
        <v>1263</v>
      </c>
      <c r="G1321" s="211">
        <v>1004</v>
      </c>
      <c r="H1321" s="218" t="s">
        <v>1954</v>
      </c>
      <c r="I1321" s="211" t="s">
        <v>1852</v>
      </c>
      <c r="J1321" s="212" t="s">
        <v>841</v>
      </c>
      <c r="K1321" s="211" t="s">
        <v>356</v>
      </c>
      <c r="L1321" s="211" t="s">
        <v>1998</v>
      </c>
    </row>
    <row r="1322" spans="1:12" s="211" customFormat="1" x14ac:dyDescent="0.25">
      <c r="A1322" s="211" t="s">
        <v>161</v>
      </c>
      <c r="B1322" s="211">
        <v>261</v>
      </c>
      <c r="C1322" s="211" t="s">
        <v>160</v>
      </c>
      <c r="D1322" s="211">
        <v>302013826</v>
      </c>
      <c r="E1322" s="218">
        <v>1060</v>
      </c>
      <c r="F1322" s="211">
        <v>1251</v>
      </c>
      <c r="G1322" s="211">
        <v>1004</v>
      </c>
      <c r="H1322" s="218" t="s">
        <v>1954</v>
      </c>
      <c r="I1322" s="211" t="s">
        <v>3386</v>
      </c>
      <c r="J1322" s="212" t="s">
        <v>841</v>
      </c>
      <c r="K1322" s="211" t="s">
        <v>356</v>
      </c>
      <c r="L1322" s="211" t="s">
        <v>1998</v>
      </c>
    </row>
    <row r="1323" spans="1:12" s="211" customFormat="1" x14ac:dyDescent="0.25">
      <c r="A1323" s="211" t="s">
        <v>161</v>
      </c>
      <c r="B1323" s="211">
        <v>261</v>
      </c>
      <c r="C1323" s="211" t="s">
        <v>160</v>
      </c>
      <c r="D1323" s="211">
        <v>302013862</v>
      </c>
      <c r="E1323" s="218">
        <v>1020</v>
      </c>
      <c r="F1323" s="211">
        <v>1110</v>
      </c>
      <c r="G1323" s="211">
        <v>1004</v>
      </c>
      <c r="H1323" s="218" t="s">
        <v>1954</v>
      </c>
      <c r="I1323" s="211" t="s">
        <v>1853</v>
      </c>
      <c r="J1323" s="212" t="s">
        <v>841</v>
      </c>
      <c r="K1323" s="211" t="s">
        <v>356</v>
      </c>
      <c r="L1323" s="211" t="s">
        <v>2000</v>
      </c>
    </row>
    <row r="1324" spans="1:12" s="211" customFormat="1" x14ac:dyDescent="0.25">
      <c r="A1324" s="211" t="s">
        <v>161</v>
      </c>
      <c r="B1324" s="211">
        <v>261</v>
      </c>
      <c r="C1324" s="211" t="s">
        <v>160</v>
      </c>
      <c r="D1324" s="211">
        <v>302013974</v>
      </c>
      <c r="E1324" s="218">
        <v>1060</v>
      </c>
      <c r="F1324" s="211">
        <v>1251</v>
      </c>
      <c r="G1324" s="211">
        <v>1004</v>
      </c>
      <c r="H1324" s="218" t="s">
        <v>1954</v>
      </c>
      <c r="I1324" s="211" t="s">
        <v>1854</v>
      </c>
      <c r="J1324" s="212" t="s">
        <v>841</v>
      </c>
      <c r="K1324" s="211" t="s">
        <v>356</v>
      </c>
      <c r="L1324" s="211" t="s">
        <v>1998</v>
      </c>
    </row>
    <row r="1325" spans="1:12" s="211" customFormat="1" x14ac:dyDescent="0.25">
      <c r="A1325" s="211" t="s">
        <v>161</v>
      </c>
      <c r="B1325" s="211">
        <v>261</v>
      </c>
      <c r="C1325" s="211" t="s">
        <v>160</v>
      </c>
      <c r="D1325" s="211">
        <v>302014053</v>
      </c>
      <c r="E1325" s="218">
        <v>1060</v>
      </c>
      <c r="F1325" s="211">
        <v>1251</v>
      </c>
      <c r="G1325" s="211">
        <v>1004</v>
      </c>
      <c r="H1325" s="218" t="s">
        <v>1954</v>
      </c>
      <c r="I1325" s="211" t="s">
        <v>1855</v>
      </c>
      <c r="J1325" s="212" t="s">
        <v>841</v>
      </c>
      <c r="K1325" s="211" t="s">
        <v>356</v>
      </c>
      <c r="L1325" s="211" t="s">
        <v>1998</v>
      </c>
    </row>
    <row r="1326" spans="1:12" s="211" customFormat="1" x14ac:dyDescent="0.25">
      <c r="A1326" s="211" t="s">
        <v>161</v>
      </c>
      <c r="B1326" s="211">
        <v>261</v>
      </c>
      <c r="C1326" s="211" t="s">
        <v>160</v>
      </c>
      <c r="D1326" s="211">
        <v>302014243</v>
      </c>
      <c r="E1326" s="218">
        <v>1060</v>
      </c>
      <c r="F1326" s="211">
        <v>1251</v>
      </c>
      <c r="G1326" s="211">
        <v>1004</v>
      </c>
      <c r="H1326" s="218" t="s">
        <v>1954</v>
      </c>
      <c r="I1326" s="211" t="s">
        <v>4678</v>
      </c>
      <c r="J1326" s="212" t="s">
        <v>841</v>
      </c>
      <c r="K1326" s="211" t="s">
        <v>356</v>
      </c>
      <c r="L1326" s="211" t="s">
        <v>1998</v>
      </c>
    </row>
    <row r="1327" spans="1:12" s="211" customFormat="1" x14ac:dyDescent="0.25">
      <c r="A1327" s="211" t="s">
        <v>161</v>
      </c>
      <c r="B1327" s="211">
        <v>261</v>
      </c>
      <c r="C1327" s="211" t="s">
        <v>160</v>
      </c>
      <c r="D1327" s="211">
        <v>302014257</v>
      </c>
      <c r="E1327" s="218">
        <v>1060</v>
      </c>
      <c r="F1327" s="211">
        <v>1251</v>
      </c>
      <c r="G1327" s="211">
        <v>1004</v>
      </c>
      <c r="H1327" s="218" t="s">
        <v>1954</v>
      </c>
      <c r="I1327" s="211" t="s">
        <v>4679</v>
      </c>
      <c r="J1327" s="212" t="s">
        <v>841</v>
      </c>
      <c r="K1327" s="211" t="s">
        <v>356</v>
      </c>
      <c r="L1327" s="211" t="s">
        <v>1998</v>
      </c>
    </row>
    <row r="1328" spans="1:12" s="211" customFormat="1" x14ac:dyDescent="0.25">
      <c r="A1328" s="211" t="s">
        <v>161</v>
      </c>
      <c r="B1328" s="211">
        <v>261</v>
      </c>
      <c r="C1328" s="211" t="s">
        <v>160</v>
      </c>
      <c r="D1328" s="211">
        <v>302014381</v>
      </c>
      <c r="E1328" s="218">
        <v>1060</v>
      </c>
      <c r="F1328" s="211">
        <v>1251</v>
      </c>
      <c r="G1328" s="211">
        <v>1004</v>
      </c>
      <c r="H1328" s="218" t="s">
        <v>1954</v>
      </c>
      <c r="I1328" s="211" t="s">
        <v>1856</v>
      </c>
      <c r="J1328" s="212" t="s">
        <v>841</v>
      </c>
      <c r="K1328" s="211" t="s">
        <v>356</v>
      </c>
      <c r="L1328" s="211" t="s">
        <v>1998</v>
      </c>
    </row>
    <row r="1329" spans="1:12" s="211" customFormat="1" x14ac:dyDescent="0.25">
      <c r="A1329" s="211" t="s">
        <v>161</v>
      </c>
      <c r="B1329" s="211">
        <v>261</v>
      </c>
      <c r="C1329" s="211" t="s">
        <v>160</v>
      </c>
      <c r="D1329" s="211">
        <v>302014394</v>
      </c>
      <c r="E1329" s="218">
        <v>1060</v>
      </c>
      <c r="F1329" s="211">
        <v>1251</v>
      </c>
      <c r="G1329" s="211">
        <v>1004</v>
      </c>
      <c r="H1329" s="218" t="s">
        <v>1954</v>
      </c>
      <c r="I1329" s="211" t="s">
        <v>1857</v>
      </c>
      <c r="J1329" s="212" t="s">
        <v>841</v>
      </c>
      <c r="K1329" s="211" t="s">
        <v>356</v>
      </c>
      <c r="L1329" s="211" t="s">
        <v>1998</v>
      </c>
    </row>
    <row r="1330" spans="1:12" s="211" customFormat="1" x14ac:dyDescent="0.25">
      <c r="A1330" s="211" t="s">
        <v>161</v>
      </c>
      <c r="B1330" s="211">
        <v>261</v>
      </c>
      <c r="C1330" s="211" t="s">
        <v>160</v>
      </c>
      <c r="D1330" s="211">
        <v>302014417</v>
      </c>
      <c r="E1330" s="218">
        <v>1060</v>
      </c>
      <c r="F1330" s="211">
        <v>1251</v>
      </c>
      <c r="G1330" s="211">
        <v>1004</v>
      </c>
      <c r="H1330" s="218" t="s">
        <v>1954</v>
      </c>
      <c r="I1330" s="211" t="s">
        <v>1858</v>
      </c>
      <c r="J1330" s="212" t="s">
        <v>841</v>
      </c>
      <c r="K1330" s="211" t="s">
        <v>356</v>
      </c>
      <c r="L1330" s="211" t="s">
        <v>1998</v>
      </c>
    </row>
    <row r="1331" spans="1:12" s="211" customFormat="1" x14ac:dyDescent="0.25">
      <c r="A1331" s="211" t="s">
        <v>161</v>
      </c>
      <c r="B1331" s="211">
        <v>261</v>
      </c>
      <c r="C1331" s="211" t="s">
        <v>160</v>
      </c>
      <c r="D1331" s="211">
        <v>302014457</v>
      </c>
      <c r="E1331" s="218">
        <v>1060</v>
      </c>
      <c r="F1331" s="211">
        <v>1251</v>
      </c>
      <c r="G1331" s="211">
        <v>1004</v>
      </c>
      <c r="H1331" s="218" t="s">
        <v>1954</v>
      </c>
      <c r="I1331" s="211" t="s">
        <v>1859</v>
      </c>
      <c r="J1331" s="212" t="s">
        <v>841</v>
      </c>
      <c r="K1331" s="211" t="s">
        <v>356</v>
      </c>
      <c r="L1331" s="211" t="s">
        <v>1998</v>
      </c>
    </row>
    <row r="1332" spans="1:12" s="211" customFormat="1" x14ac:dyDescent="0.25">
      <c r="A1332" s="211" t="s">
        <v>161</v>
      </c>
      <c r="B1332" s="211">
        <v>261</v>
      </c>
      <c r="C1332" s="211" t="s">
        <v>160</v>
      </c>
      <c r="D1332" s="211">
        <v>302014577</v>
      </c>
      <c r="E1332" s="218">
        <v>1060</v>
      </c>
      <c r="F1332" s="211">
        <v>1251</v>
      </c>
      <c r="G1332" s="211">
        <v>1004</v>
      </c>
      <c r="H1332" s="218" t="s">
        <v>1954</v>
      </c>
      <c r="I1332" s="211" t="s">
        <v>1860</v>
      </c>
      <c r="J1332" s="212" t="s">
        <v>841</v>
      </c>
      <c r="K1332" s="211" t="s">
        <v>356</v>
      </c>
      <c r="L1332" s="211" t="s">
        <v>1998</v>
      </c>
    </row>
    <row r="1333" spans="1:12" s="211" customFormat="1" x14ac:dyDescent="0.25">
      <c r="A1333" s="211" t="s">
        <v>161</v>
      </c>
      <c r="B1333" s="211">
        <v>261</v>
      </c>
      <c r="C1333" s="211" t="s">
        <v>160</v>
      </c>
      <c r="D1333" s="211">
        <v>302014766</v>
      </c>
      <c r="E1333" s="218">
        <v>1060</v>
      </c>
      <c r="F1333" s="211">
        <v>1251</v>
      </c>
      <c r="G1333" s="211">
        <v>1004</v>
      </c>
      <c r="H1333" s="218" t="s">
        <v>1954</v>
      </c>
      <c r="I1333" s="211" t="s">
        <v>1861</v>
      </c>
      <c r="J1333" s="212" t="s">
        <v>841</v>
      </c>
      <c r="K1333" s="211" t="s">
        <v>356</v>
      </c>
      <c r="L1333" s="211" t="s">
        <v>1998</v>
      </c>
    </row>
    <row r="1334" spans="1:12" s="211" customFormat="1" x14ac:dyDescent="0.25">
      <c r="A1334" s="211" t="s">
        <v>161</v>
      </c>
      <c r="B1334" s="211">
        <v>261</v>
      </c>
      <c r="C1334" s="211" t="s">
        <v>160</v>
      </c>
      <c r="D1334" s="211">
        <v>302014794</v>
      </c>
      <c r="E1334" s="218">
        <v>1020</v>
      </c>
      <c r="F1334" s="211">
        <v>1110</v>
      </c>
      <c r="G1334" s="211">
        <v>1004</v>
      </c>
      <c r="H1334" s="218" t="s">
        <v>1954</v>
      </c>
      <c r="I1334" s="211" t="s">
        <v>1862</v>
      </c>
      <c r="J1334" s="212" t="s">
        <v>841</v>
      </c>
      <c r="K1334" s="211" t="s">
        <v>356</v>
      </c>
      <c r="L1334" s="211" t="s">
        <v>2000</v>
      </c>
    </row>
    <row r="1335" spans="1:12" s="211" customFormat="1" x14ac:dyDescent="0.25">
      <c r="A1335" s="211" t="s">
        <v>161</v>
      </c>
      <c r="B1335" s="211">
        <v>261</v>
      </c>
      <c r="C1335" s="211" t="s">
        <v>160</v>
      </c>
      <c r="D1335" s="211">
        <v>302014854</v>
      </c>
      <c r="E1335" s="218">
        <v>1060</v>
      </c>
      <c r="F1335" s="211">
        <v>1251</v>
      </c>
      <c r="G1335" s="211">
        <v>1004</v>
      </c>
      <c r="H1335" s="218" t="s">
        <v>1954</v>
      </c>
      <c r="I1335" s="211" t="s">
        <v>1863</v>
      </c>
      <c r="J1335" s="212" t="s">
        <v>841</v>
      </c>
      <c r="K1335" s="211" t="s">
        <v>356</v>
      </c>
      <c r="L1335" s="211" t="s">
        <v>1998</v>
      </c>
    </row>
    <row r="1336" spans="1:12" s="211" customFormat="1" x14ac:dyDescent="0.25">
      <c r="A1336" s="211" t="s">
        <v>161</v>
      </c>
      <c r="B1336" s="211">
        <v>261</v>
      </c>
      <c r="C1336" s="211" t="s">
        <v>160</v>
      </c>
      <c r="D1336" s="211">
        <v>302014858</v>
      </c>
      <c r="E1336" s="218">
        <v>1060</v>
      </c>
      <c r="F1336" s="211">
        <v>1251</v>
      </c>
      <c r="G1336" s="211">
        <v>1004</v>
      </c>
      <c r="H1336" s="218" t="s">
        <v>1954</v>
      </c>
      <c r="I1336" s="211" t="s">
        <v>1864</v>
      </c>
      <c r="J1336" s="212" t="s">
        <v>841</v>
      </c>
      <c r="K1336" s="211" t="s">
        <v>356</v>
      </c>
      <c r="L1336" s="211" t="s">
        <v>1998</v>
      </c>
    </row>
    <row r="1337" spans="1:12" s="211" customFormat="1" x14ac:dyDescent="0.25">
      <c r="A1337" s="211" t="s">
        <v>161</v>
      </c>
      <c r="B1337" s="211">
        <v>261</v>
      </c>
      <c r="C1337" s="211" t="s">
        <v>160</v>
      </c>
      <c r="D1337" s="211">
        <v>302014869</v>
      </c>
      <c r="E1337" s="218">
        <v>1060</v>
      </c>
      <c r="F1337" s="211">
        <v>1263</v>
      </c>
      <c r="G1337" s="211">
        <v>1004</v>
      </c>
      <c r="H1337" s="218" t="s">
        <v>1954</v>
      </c>
      <c r="I1337" s="211" t="s">
        <v>1865</v>
      </c>
      <c r="J1337" s="212" t="s">
        <v>841</v>
      </c>
      <c r="K1337" s="211" t="s">
        <v>356</v>
      </c>
      <c r="L1337" s="211" t="s">
        <v>1998</v>
      </c>
    </row>
    <row r="1338" spans="1:12" s="211" customFormat="1" x14ac:dyDescent="0.25">
      <c r="A1338" s="211" t="s">
        <v>161</v>
      </c>
      <c r="B1338" s="211">
        <v>261</v>
      </c>
      <c r="C1338" s="211" t="s">
        <v>160</v>
      </c>
      <c r="D1338" s="211">
        <v>302014914</v>
      </c>
      <c r="E1338" s="218">
        <v>1060</v>
      </c>
      <c r="F1338" s="211">
        <v>1251</v>
      </c>
      <c r="G1338" s="211">
        <v>1004</v>
      </c>
      <c r="H1338" s="218" t="s">
        <v>1954</v>
      </c>
      <c r="I1338" s="211" t="s">
        <v>1866</v>
      </c>
      <c r="J1338" s="212" t="s">
        <v>841</v>
      </c>
      <c r="K1338" s="211" t="s">
        <v>356</v>
      </c>
      <c r="L1338" s="211" t="s">
        <v>1998</v>
      </c>
    </row>
    <row r="1339" spans="1:12" s="211" customFormat="1" x14ac:dyDescent="0.25">
      <c r="A1339" s="211" t="s">
        <v>161</v>
      </c>
      <c r="B1339" s="211">
        <v>261</v>
      </c>
      <c r="C1339" s="211" t="s">
        <v>160</v>
      </c>
      <c r="D1339" s="211">
        <v>302015004</v>
      </c>
      <c r="E1339" s="218">
        <v>1060</v>
      </c>
      <c r="F1339" s="211">
        <v>1251</v>
      </c>
      <c r="G1339" s="211">
        <v>1004</v>
      </c>
      <c r="H1339" s="218" t="s">
        <v>1954</v>
      </c>
      <c r="I1339" s="211" t="s">
        <v>3387</v>
      </c>
      <c r="J1339" s="212" t="s">
        <v>841</v>
      </c>
      <c r="K1339" s="211" t="s">
        <v>356</v>
      </c>
      <c r="L1339" s="211" t="s">
        <v>1998</v>
      </c>
    </row>
    <row r="1340" spans="1:12" s="211" customFormat="1" x14ac:dyDescent="0.25">
      <c r="A1340" s="211" t="s">
        <v>161</v>
      </c>
      <c r="B1340" s="211">
        <v>261</v>
      </c>
      <c r="C1340" s="211" t="s">
        <v>160</v>
      </c>
      <c r="D1340" s="211">
        <v>302015040</v>
      </c>
      <c r="E1340" s="218">
        <v>1060</v>
      </c>
      <c r="F1340" s="211">
        <v>1251</v>
      </c>
      <c r="G1340" s="211">
        <v>1004</v>
      </c>
      <c r="H1340" s="218" t="s">
        <v>1954</v>
      </c>
      <c r="I1340" s="211" t="s">
        <v>1867</v>
      </c>
      <c r="J1340" s="212" t="s">
        <v>841</v>
      </c>
      <c r="K1340" s="211" t="s">
        <v>356</v>
      </c>
      <c r="L1340" s="211" t="s">
        <v>1998</v>
      </c>
    </row>
    <row r="1341" spans="1:12" s="211" customFormat="1" x14ac:dyDescent="0.25">
      <c r="A1341" s="211" t="s">
        <v>161</v>
      </c>
      <c r="B1341" s="211">
        <v>261</v>
      </c>
      <c r="C1341" s="211" t="s">
        <v>160</v>
      </c>
      <c r="D1341" s="211">
        <v>302015041</v>
      </c>
      <c r="E1341" s="218">
        <v>1060</v>
      </c>
      <c r="F1341" s="211">
        <v>1251</v>
      </c>
      <c r="G1341" s="211">
        <v>1004</v>
      </c>
      <c r="H1341" s="218" t="s">
        <v>1954</v>
      </c>
      <c r="I1341" s="211" t="s">
        <v>1868</v>
      </c>
      <c r="J1341" s="212" t="s">
        <v>841</v>
      </c>
      <c r="K1341" s="211" t="s">
        <v>356</v>
      </c>
      <c r="L1341" s="211" t="s">
        <v>1998</v>
      </c>
    </row>
    <row r="1342" spans="1:12" s="211" customFormat="1" x14ac:dyDescent="0.25">
      <c r="A1342" s="211" t="s">
        <v>161</v>
      </c>
      <c r="B1342" s="211">
        <v>261</v>
      </c>
      <c r="C1342" s="211" t="s">
        <v>160</v>
      </c>
      <c r="D1342" s="211">
        <v>302015477</v>
      </c>
      <c r="E1342" s="218">
        <v>1060</v>
      </c>
      <c r="F1342" s="211">
        <v>1251</v>
      </c>
      <c r="G1342" s="211">
        <v>1004</v>
      </c>
      <c r="H1342" s="218" t="s">
        <v>1954</v>
      </c>
      <c r="I1342" s="211" t="s">
        <v>4051</v>
      </c>
      <c r="J1342" s="212" t="s">
        <v>841</v>
      </c>
      <c r="K1342" s="211" t="s">
        <v>356</v>
      </c>
      <c r="L1342" s="211" t="s">
        <v>1998</v>
      </c>
    </row>
    <row r="1343" spans="1:12" s="211" customFormat="1" x14ac:dyDescent="0.25">
      <c r="A1343" s="211" t="s">
        <v>161</v>
      </c>
      <c r="B1343" s="211">
        <v>261</v>
      </c>
      <c r="C1343" s="211" t="s">
        <v>160</v>
      </c>
      <c r="D1343" s="211">
        <v>302015531</v>
      </c>
      <c r="E1343" s="218">
        <v>1060</v>
      </c>
      <c r="F1343" s="211">
        <v>1251</v>
      </c>
      <c r="G1343" s="211">
        <v>1004</v>
      </c>
      <c r="H1343" s="218" t="s">
        <v>1954</v>
      </c>
      <c r="I1343" s="211" t="s">
        <v>1869</v>
      </c>
      <c r="J1343" s="212" t="s">
        <v>841</v>
      </c>
      <c r="K1343" s="211" t="s">
        <v>356</v>
      </c>
      <c r="L1343" s="211" t="s">
        <v>1998</v>
      </c>
    </row>
    <row r="1344" spans="1:12" s="211" customFormat="1" x14ac:dyDescent="0.25">
      <c r="A1344" s="211" t="s">
        <v>161</v>
      </c>
      <c r="B1344" s="211">
        <v>261</v>
      </c>
      <c r="C1344" s="211" t="s">
        <v>160</v>
      </c>
      <c r="D1344" s="211">
        <v>302015621</v>
      </c>
      <c r="E1344" s="218">
        <v>1060</v>
      </c>
      <c r="F1344" s="211">
        <v>1230</v>
      </c>
      <c r="G1344" s="211">
        <v>1004</v>
      </c>
      <c r="H1344" s="218" t="s">
        <v>1954</v>
      </c>
      <c r="I1344" s="211" t="s">
        <v>1870</v>
      </c>
      <c r="J1344" s="212" t="s">
        <v>841</v>
      </c>
      <c r="K1344" s="211" t="s">
        <v>356</v>
      </c>
      <c r="L1344" s="211" t="s">
        <v>1998</v>
      </c>
    </row>
    <row r="1345" spans="1:12" s="211" customFormat="1" x14ac:dyDescent="0.25">
      <c r="A1345" s="211" t="s">
        <v>161</v>
      </c>
      <c r="B1345" s="211">
        <v>261</v>
      </c>
      <c r="C1345" s="211" t="s">
        <v>160</v>
      </c>
      <c r="D1345" s="211">
        <v>302015755</v>
      </c>
      <c r="E1345" s="218">
        <v>1060</v>
      </c>
      <c r="F1345" s="211">
        <v>1251</v>
      </c>
      <c r="G1345" s="211">
        <v>1004</v>
      </c>
      <c r="H1345" s="218" t="s">
        <v>1954</v>
      </c>
      <c r="I1345" s="211" t="s">
        <v>3388</v>
      </c>
      <c r="J1345" s="212" t="s">
        <v>841</v>
      </c>
      <c r="K1345" s="211" t="s">
        <v>356</v>
      </c>
      <c r="L1345" s="211" t="s">
        <v>1998</v>
      </c>
    </row>
    <row r="1346" spans="1:12" s="211" customFormat="1" x14ac:dyDescent="0.25">
      <c r="A1346" s="211" t="s">
        <v>161</v>
      </c>
      <c r="B1346" s="211">
        <v>261</v>
      </c>
      <c r="C1346" s="211" t="s">
        <v>160</v>
      </c>
      <c r="D1346" s="211">
        <v>302015756</v>
      </c>
      <c r="E1346" s="218">
        <v>1060</v>
      </c>
      <c r="F1346" s="211">
        <v>1251</v>
      </c>
      <c r="G1346" s="211">
        <v>1004</v>
      </c>
      <c r="H1346" s="218" t="s">
        <v>1954</v>
      </c>
      <c r="I1346" s="211" t="s">
        <v>3389</v>
      </c>
      <c r="J1346" s="212" t="s">
        <v>841</v>
      </c>
      <c r="K1346" s="211" t="s">
        <v>356</v>
      </c>
      <c r="L1346" s="211" t="s">
        <v>1998</v>
      </c>
    </row>
    <row r="1347" spans="1:12" s="211" customFormat="1" x14ac:dyDescent="0.25">
      <c r="A1347" s="211" t="s">
        <v>161</v>
      </c>
      <c r="B1347" s="211">
        <v>261</v>
      </c>
      <c r="C1347" s="211" t="s">
        <v>160</v>
      </c>
      <c r="D1347" s="211">
        <v>302015790</v>
      </c>
      <c r="E1347" s="218">
        <v>1060</v>
      </c>
      <c r="F1347" s="211">
        <v>1251</v>
      </c>
      <c r="G1347" s="211">
        <v>1004</v>
      </c>
      <c r="H1347" s="218" t="s">
        <v>1954</v>
      </c>
      <c r="I1347" s="211" t="s">
        <v>1871</v>
      </c>
      <c r="J1347" s="212" t="s">
        <v>841</v>
      </c>
      <c r="K1347" s="211" t="s">
        <v>356</v>
      </c>
      <c r="L1347" s="211" t="s">
        <v>1998</v>
      </c>
    </row>
    <row r="1348" spans="1:12" s="211" customFormat="1" x14ac:dyDescent="0.25">
      <c r="A1348" s="211" t="s">
        <v>161</v>
      </c>
      <c r="B1348" s="211">
        <v>261</v>
      </c>
      <c r="C1348" s="211" t="s">
        <v>160</v>
      </c>
      <c r="D1348" s="211">
        <v>302015951</v>
      </c>
      <c r="E1348" s="218">
        <v>1060</v>
      </c>
      <c r="F1348" s="211">
        <v>1251</v>
      </c>
      <c r="G1348" s="211">
        <v>1004</v>
      </c>
      <c r="H1348" s="218" t="s">
        <v>1954</v>
      </c>
      <c r="I1348" s="211" t="s">
        <v>1872</v>
      </c>
      <c r="J1348" s="212" t="s">
        <v>841</v>
      </c>
      <c r="K1348" s="211" t="s">
        <v>356</v>
      </c>
      <c r="L1348" s="211" t="s">
        <v>1998</v>
      </c>
    </row>
    <row r="1349" spans="1:12" s="211" customFormat="1" x14ac:dyDescent="0.25">
      <c r="A1349" s="211" t="s">
        <v>161</v>
      </c>
      <c r="B1349" s="211">
        <v>261</v>
      </c>
      <c r="C1349" s="211" t="s">
        <v>160</v>
      </c>
      <c r="D1349" s="211">
        <v>302016136</v>
      </c>
      <c r="E1349" s="218">
        <v>1060</v>
      </c>
      <c r="F1349" s="211">
        <v>1251</v>
      </c>
      <c r="G1349" s="211">
        <v>1004</v>
      </c>
      <c r="H1349" s="218" t="s">
        <v>1954</v>
      </c>
      <c r="I1349" s="211" t="s">
        <v>1873</v>
      </c>
      <c r="J1349" s="212" t="s">
        <v>841</v>
      </c>
      <c r="K1349" s="211" t="s">
        <v>356</v>
      </c>
      <c r="L1349" s="211" t="s">
        <v>1998</v>
      </c>
    </row>
    <row r="1350" spans="1:12" s="211" customFormat="1" x14ac:dyDescent="0.25">
      <c r="A1350" s="211" t="s">
        <v>161</v>
      </c>
      <c r="B1350" s="211">
        <v>261</v>
      </c>
      <c r="C1350" s="211" t="s">
        <v>160</v>
      </c>
      <c r="D1350" s="211">
        <v>302016566</v>
      </c>
      <c r="E1350" s="218">
        <v>1060</v>
      </c>
      <c r="F1350" s="211">
        <v>1220</v>
      </c>
      <c r="G1350" s="211">
        <v>1004</v>
      </c>
      <c r="H1350" s="218" t="s">
        <v>1954</v>
      </c>
      <c r="I1350" s="211" t="s">
        <v>1874</v>
      </c>
      <c r="J1350" s="212" t="s">
        <v>841</v>
      </c>
      <c r="K1350" s="211" t="s">
        <v>356</v>
      </c>
      <c r="L1350" s="211" t="s">
        <v>1998</v>
      </c>
    </row>
    <row r="1351" spans="1:12" s="211" customFormat="1" x14ac:dyDescent="0.25">
      <c r="A1351" s="211" t="s">
        <v>161</v>
      </c>
      <c r="B1351" s="211">
        <v>261</v>
      </c>
      <c r="C1351" s="211" t="s">
        <v>160</v>
      </c>
      <c r="D1351" s="211">
        <v>302016760</v>
      </c>
      <c r="E1351" s="218">
        <v>1060</v>
      </c>
      <c r="F1351" s="211">
        <v>1251</v>
      </c>
      <c r="G1351" s="211">
        <v>1004</v>
      </c>
      <c r="H1351" s="218" t="s">
        <v>1954</v>
      </c>
      <c r="I1351" s="211" t="s">
        <v>4680</v>
      </c>
      <c r="J1351" s="212" t="s">
        <v>841</v>
      </c>
      <c r="K1351" s="211" t="s">
        <v>356</v>
      </c>
      <c r="L1351" s="211" t="s">
        <v>1998</v>
      </c>
    </row>
    <row r="1352" spans="1:12" s="211" customFormat="1" x14ac:dyDescent="0.25">
      <c r="A1352" s="211" t="s">
        <v>161</v>
      </c>
      <c r="B1352" s="211">
        <v>261</v>
      </c>
      <c r="C1352" s="211" t="s">
        <v>160</v>
      </c>
      <c r="D1352" s="211">
        <v>302016818</v>
      </c>
      <c r="E1352" s="218">
        <v>1060</v>
      </c>
      <c r="F1352" s="211">
        <v>1251</v>
      </c>
      <c r="G1352" s="211">
        <v>1004</v>
      </c>
      <c r="H1352" s="218" t="s">
        <v>1954</v>
      </c>
      <c r="I1352" s="211" t="s">
        <v>3390</v>
      </c>
      <c r="J1352" s="212" t="s">
        <v>841</v>
      </c>
      <c r="K1352" s="211" t="s">
        <v>356</v>
      </c>
      <c r="L1352" s="211" t="s">
        <v>1998</v>
      </c>
    </row>
    <row r="1353" spans="1:12" s="211" customFormat="1" x14ac:dyDescent="0.25">
      <c r="A1353" s="211" t="s">
        <v>161</v>
      </c>
      <c r="B1353" s="211">
        <v>261</v>
      </c>
      <c r="C1353" s="211" t="s">
        <v>160</v>
      </c>
      <c r="D1353" s="211">
        <v>302017029</v>
      </c>
      <c r="E1353" s="218">
        <v>1060</v>
      </c>
      <c r="F1353" s="211">
        <v>1265</v>
      </c>
      <c r="G1353" s="211">
        <v>1004</v>
      </c>
      <c r="H1353" s="218" t="s">
        <v>1954</v>
      </c>
      <c r="I1353" s="211" t="s">
        <v>6904</v>
      </c>
      <c r="J1353" s="212" t="s">
        <v>841</v>
      </c>
      <c r="K1353" s="211" t="s">
        <v>356</v>
      </c>
      <c r="L1353" s="211" t="s">
        <v>1998</v>
      </c>
    </row>
    <row r="1354" spans="1:12" s="211" customFormat="1" x14ac:dyDescent="0.25">
      <c r="A1354" s="211" t="s">
        <v>161</v>
      </c>
      <c r="B1354" s="211">
        <v>261</v>
      </c>
      <c r="C1354" s="211" t="s">
        <v>160</v>
      </c>
      <c r="D1354" s="211">
        <v>302017064</v>
      </c>
      <c r="E1354" s="218">
        <v>1060</v>
      </c>
      <c r="F1354" s="211">
        <v>1251</v>
      </c>
      <c r="G1354" s="211">
        <v>1004</v>
      </c>
      <c r="H1354" s="218" t="s">
        <v>1954</v>
      </c>
      <c r="I1354" s="211" t="s">
        <v>3391</v>
      </c>
      <c r="J1354" s="212" t="s">
        <v>841</v>
      </c>
      <c r="K1354" s="211" t="s">
        <v>356</v>
      </c>
      <c r="L1354" s="211" t="s">
        <v>1998</v>
      </c>
    </row>
    <row r="1355" spans="1:12" s="211" customFormat="1" x14ac:dyDescent="0.25">
      <c r="A1355" s="211" t="s">
        <v>161</v>
      </c>
      <c r="B1355" s="211">
        <v>261</v>
      </c>
      <c r="C1355" s="211" t="s">
        <v>160</v>
      </c>
      <c r="D1355" s="211">
        <v>302017087</v>
      </c>
      <c r="E1355" s="218">
        <v>1060</v>
      </c>
      <c r="F1355" s="211">
        <v>1251</v>
      </c>
      <c r="G1355" s="211">
        <v>1004</v>
      </c>
      <c r="H1355" s="218" t="s">
        <v>1954</v>
      </c>
      <c r="I1355" s="211" t="s">
        <v>4052</v>
      </c>
      <c r="J1355" s="212" t="s">
        <v>841</v>
      </c>
      <c r="K1355" s="211" t="s">
        <v>356</v>
      </c>
      <c r="L1355" s="211" t="s">
        <v>1998</v>
      </c>
    </row>
    <row r="1356" spans="1:12" s="211" customFormat="1" x14ac:dyDescent="0.25">
      <c r="A1356" s="211" t="s">
        <v>161</v>
      </c>
      <c r="B1356" s="211">
        <v>261</v>
      </c>
      <c r="C1356" s="211" t="s">
        <v>160</v>
      </c>
      <c r="D1356" s="211">
        <v>302017674</v>
      </c>
      <c r="E1356" s="218">
        <v>1060</v>
      </c>
      <c r="F1356" s="211">
        <v>1251</v>
      </c>
      <c r="G1356" s="211">
        <v>1004</v>
      </c>
      <c r="H1356" s="218" t="s">
        <v>1954</v>
      </c>
      <c r="I1356" s="211" t="s">
        <v>1875</v>
      </c>
      <c r="J1356" s="212" t="s">
        <v>841</v>
      </c>
      <c r="K1356" s="211" t="s">
        <v>356</v>
      </c>
      <c r="L1356" s="211" t="s">
        <v>1998</v>
      </c>
    </row>
    <row r="1357" spans="1:12" s="211" customFormat="1" x14ac:dyDescent="0.25">
      <c r="A1357" s="211" t="s">
        <v>161</v>
      </c>
      <c r="B1357" s="211">
        <v>261</v>
      </c>
      <c r="C1357" s="211" t="s">
        <v>160</v>
      </c>
      <c r="D1357" s="211">
        <v>302017743</v>
      </c>
      <c r="E1357" s="218">
        <v>1060</v>
      </c>
      <c r="F1357" s="211">
        <v>1251</v>
      </c>
      <c r="G1357" s="211">
        <v>1004</v>
      </c>
      <c r="H1357" s="218" t="s">
        <v>1954</v>
      </c>
      <c r="I1357" s="211" t="s">
        <v>1876</v>
      </c>
      <c r="J1357" s="212" t="s">
        <v>841</v>
      </c>
      <c r="K1357" s="211" t="s">
        <v>356</v>
      </c>
      <c r="L1357" s="211" t="s">
        <v>1998</v>
      </c>
    </row>
    <row r="1358" spans="1:12" s="211" customFormat="1" x14ac:dyDescent="0.25">
      <c r="A1358" s="211" t="s">
        <v>161</v>
      </c>
      <c r="B1358" s="211">
        <v>261</v>
      </c>
      <c r="C1358" s="211" t="s">
        <v>160</v>
      </c>
      <c r="D1358" s="211">
        <v>302017975</v>
      </c>
      <c r="E1358" s="218">
        <v>1060</v>
      </c>
      <c r="F1358" s="211">
        <v>1251</v>
      </c>
      <c r="G1358" s="211">
        <v>1004</v>
      </c>
      <c r="H1358" s="218" t="s">
        <v>1954</v>
      </c>
      <c r="I1358" s="211" t="s">
        <v>1877</v>
      </c>
      <c r="J1358" s="212" t="s">
        <v>841</v>
      </c>
      <c r="K1358" s="211" t="s">
        <v>356</v>
      </c>
      <c r="L1358" s="211" t="s">
        <v>1998</v>
      </c>
    </row>
    <row r="1359" spans="1:12" s="211" customFormat="1" x14ac:dyDescent="0.25">
      <c r="A1359" s="211" t="s">
        <v>161</v>
      </c>
      <c r="B1359" s="211">
        <v>261</v>
      </c>
      <c r="C1359" s="211" t="s">
        <v>160</v>
      </c>
      <c r="D1359" s="211">
        <v>302017980</v>
      </c>
      <c r="E1359" s="218">
        <v>1060</v>
      </c>
      <c r="F1359" s="211">
        <v>1251</v>
      </c>
      <c r="G1359" s="211">
        <v>1004</v>
      </c>
      <c r="H1359" s="218" t="s">
        <v>1954</v>
      </c>
      <c r="I1359" s="211" t="s">
        <v>1878</v>
      </c>
      <c r="J1359" s="212" t="s">
        <v>841</v>
      </c>
      <c r="K1359" s="211" t="s">
        <v>356</v>
      </c>
      <c r="L1359" s="211" t="s">
        <v>1998</v>
      </c>
    </row>
    <row r="1360" spans="1:12" s="211" customFormat="1" x14ac:dyDescent="0.25">
      <c r="A1360" s="211" t="s">
        <v>161</v>
      </c>
      <c r="B1360" s="211">
        <v>261</v>
      </c>
      <c r="C1360" s="211" t="s">
        <v>160</v>
      </c>
      <c r="D1360" s="211">
        <v>302017997</v>
      </c>
      <c r="E1360" s="218">
        <v>1060</v>
      </c>
      <c r="F1360" s="211">
        <v>1251</v>
      </c>
      <c r="G1360" s="211">
        <v>1004</v>
      </c>
      <c r="H1360" s="218" t="s">
        <v>1954</v>
      </c>
      <c r="I1360" s="211" t="s">
        <v>1879</v>
      </c>
      <c r="J1360" s="212" t="s">
        <v>841</v>
      </c>
      <c r="K1360" s="211" t="s">
        <v>356</v>
      </c>
      <c r="L1360" s="211" t="s">
        <v>1998</v>
      </c>
    </row>
    <row r="1361" spans="1:12" s="211" customFormat="1" x14ac:dyDescent="0.25">
      <c r="A1361" s="211" t="s">
        <v>161</v>
      </c>
      <c r="B1361" s="211">
        <v>261</v>
      </c>
      <c r="C1361" s="211" t="s">
        <v>160</v>
      </c>
      <c r="D1361" s="211">
        <v>302018122</v>
      </c>
      <c r="E1361" s="218">
        <v>1060</v>
      </c>
      <c r="F1361" s="211">
        <v>1251</v>
      </c>
      <c r="G1361" s="211">
        <v>1004</v>
      </c>
      <c r="H1361" s="218" t="s">
        <v>1954</v>
      </c>
      <c r="I1361" s="211" t="s">
        <v>1880</v>
      </c>
      <c r="J1361" s="212" t="s">
        <v>841</v>
      </c>
      <c r="K1361" s="211" t="s">
        <v>356</v>
      </c>
      <c r="L1361" s="211" t="s">
        <v>1998</v>
      </c>
    </row>
    <row r="1362" spans="1:12" s="211" customFormat="1" x14ac:dyDescent="0.25">
      <c r="A1362" s="211" t="s">
        <v>161</v>
      </c>
      <c r="B1362" s="211">
        <v>261</v>
      </c>
      <c r="C1362" s="211" t="s">
        <v>160</v>
      </c>
      <c r="D1362" s="211">
        <v>302018195</v>
      </c>
      <c r="E1362" s="218">
        <v>1060</v>
      </c>
      <c r="F1362" s="211">
        <v>1251</v>
      </c>
      <c r="G1362" s="211">
        <v>1004</v>
      </c>
      <c r="H1362" s="218" t="s">
        <v>1954</v>
      </c>
      <c r="I1362" s="211" t="s">
        <v>1881</v>
      </c>
      <c r="J1362" s="212" t="s">
        <v>841</v>
      </c>
      <c r="K1362" s="211" t="s">
        <v>356</v>
      </c>
      <c r="L1362" s="211" t="s">
        <v>1998</v>
      </c>
    </row>
    <row r="1363" spans="1:12" s="211" customFormat="1" x14ac:dyDescent="0.25">
      <c r="A1363" s="211" t="s">
        <v>161</v>
      </c>
      <c r="B1363" s="211">
        <v>261</v>
      </c>
      <c r="C1363" s="211" t="s">
        <v>160</v>
      </c>
      <c r="D1363" s="211">
        <v>302018203</v>
      </c>
      <c r="E1363" s="218">
        <v>1060</v>
      </c>
      <c r="F1363" s="211">
        <v>1251</v>
      </c>
      <c r="G1363" s="211">
        <v>1004</v>
      </c>
      <c r="H1363" s="218" t="s">
        <v>1954</v>
      </c>
      <c r="I1363" s="211" t="s">
        <v>1882</v>
      </c>
      <c r="J1363" s="212" t="s">
        <v>841</v>
      </c>
      <c r="K1363" s="211" t="s">
        <v>356</v>
      </c>
      <c r="L1363" s="211" t="s">
        <v>1998</v>
      </c>
    </row>
    <row r="1364" spans="1:12" s="211" customFormat="1" x14ac:dyDescent="0.25">
      <c r="A1364" s="211" t="s">
        <v>161</v>
      </c>
      <c r="B1364" s="211">
        <v>261</v>
      </c>
      <c r="C1364" s="211" t="s">
        <v>160</v>
      </c>
      <c r="D1364" s="211">
        <v>302018540</v>
      </c>
      <c r="E1364" s="218">
        <v>1060</v>
      </c>
      <c r="F1364" s="211">
        <v>1265</v>
      </c>
      <c r="G1364" s="211">
        <v>1004</v>
      </c>
      <c r="H1364" s="218" t="s">
        <v>1954</v>
      </c>
      <c r="I1364" s="211" t="s">
        <v>1883</v>
      </c>
      <c r="J1364" s="212" t="s">
        <v>841</v>
      </c>
      <c r="K1364" s="211" t="s">
        <v>356</v>
      </c>
      <c r="L1364" s="211" t="s">
        <v>1998</v>
      </c>
    </row>
    <row r="1365" spans="1:12" s="211" customFormat="1" x14ac:dyDescent="0.25">
      <c r="A1365" s="211" t="s">
        <v>161</v>
      </c>
      <c r="B1365" s="211">
        <v>261</v>
      </c>
      <c r="C1365" s="211" t="s">
        <v>160</v>
      </c>
      <c r="D1365" s="211">
        <v>302019616</v>
      </c>
      <c r="E1365" s="218">
        <v>1060</v>
      </c>
      <c r="F1365" s="211">
        <v>1251</v>
      </c>
      <c r="G1365" s="211">
        <v>1004</v>
      </c>
      <c r="H1365" s="218" t="s">
        <v>1954</v>
      </c>
      <c r="I1365" s="211" t="s">
        <v>1884</v>
      </c>
      <c r="J1365" s="212" t="s">
        <v>841</v>
      </c>
      <c r="K1365" s="211" t="s">
        <v>356</v>
      </c>
      <c r="L1365" s="211" t="s">
        <v>1998</v>
      </c>
    </row>
    <row r="1366" spans="1:12" s="211" customFormat="1" x14ac:dyDescent="0.25">
      <c r="A1366" s="211" t="s">
        <v>161</v>
      </c>
      <c r="B1366" s="211">
        <v>261</v>
      </c>
      <c r="C1366" s="211" t="s">
        <v>160</v>
      </c>
      <c r="D1366" s="211">
        <v>302019724</v>
      </c>
      <c r="E1366" s="218">
        <v>1060</v>
      </c>
      <c r="F1366" s="211">
        <v>1274</v>
      </c>
      <c r="G1366" s="211">
        <v>1007</v>
      </c>
      <c r="H1366" s="218" t="s">
        <v>1954</v>
      </c>
      <c r="I1366" s="211" t="s">
        <v>1885</v>
      </c>
      <c r="J1366" s="212" t="s">
        <v>841</v>
      </c>
      <c r="K1366" s="211" t="s">
        <v>356</v>
      </c>
      <c r="L1366" s="211" t="s">
        <v>3718</v>
      </c>
    </row>
    <row r="1367" spans="1:12" s="211" customFormat="1" x14ac:dyDescent="0.25">
      <c r="A1367" s="211" t="s">
        <v>161</v>
      </c>
      <c r="B1367" s="211">
        <v>261</v>
      </c>
      <c r="C1367" s="211" t="s">
        <v>160</v>
      </c>
      <c r="D1367" s="211">
        <v>302019859</v>
      </c>
      <c r="E1367" s="218">
        <v>1060</v>
      </c>
      <c r="F1367" s="211">
        <v>1251</v>
      </c>
      <c r="G1367" s="211">
        <v>1004</v>
      </c>
      <c r="H1367" s="218" t="s">
        <v>1954</v>
      </c>
      <c r="I1367" s="211" t="s">
        <v>3392</v>
      </c>
      <c r="J1367" s="212" t="s">
        <v>841</v>
      </c>
      <c r="K1367" s="211" t="s">
        <v>356</v>
      </c>
      <c r="L1367" s="211" t="s">
        <v>1998</v>
      </c>
    </row>
    <row r="1368" spans="1:12" s="211" customFormat="1" x14ac:dyDescent="0.25">
      <c r="A1368" s="211" t="s">
        <v>161</v>
      </c>
      <c r="B1368" s="211">
        <v>261</v>
      </c>
      <c r="C1368" s="211" t="s">
        <v>160</v>
      </c>
      <c r="D1368" s="211">
        <v>302019952</v>
      </c>
      <c r="E1368" s="218">
        <v>1060</v>
      </c>
      <c r="F1368" s="211">
        <v>1251</v>
      </c>
      <c r="G1368" s="211">
        <v>1004</v>
      </c>
      <c r="H1368" s="218" t="s">
        <v>1954</v>
      </c>
      <c r="I1368" s="211" t="s">
        <v>1886</v>
      </c>
      <c r="J1368" s="212" t="s">
        <v>841</v>
      </c>
      <c r="K1368" s="211" t="s">
        <v>356</v>
      </c>
      <c r="L1368" s="211" t="s">
        <v>1998</v>
      </c>
    </row>
    <row r="1369" spans="1:12" s="211" customFormat="1" x14ac:dyDescent="0.25">
      <c r="A1369" s="211" t="s">
        <v>161</v>
      </c>
      <c r="B1369" s="211">
        <v>261</v>
      </c>
      <c r="C1369" s="211" t="s">
        <v>160</v>
      </c>
      <c r="D1369" s="211">
        <v>302020089</v>
      </c>
      <c r="E1369" s="218">
        <v>1060</v>
      </c>
      <c r="F1369" s="211">
        <v>1251</v>
      </c>
      <c r="G1369" s="211">
        <v>1004</v>
      </c>
      <c r="H1369" s="218" t="s">
        <v>1954</v>
      </c>
      <c r="I1369" s="211" t="s">
        <v>4053</v>
      </c>
      <c r="J1369" s="212" t="s">
        <v>841</v>
      </c>
      <c r="K1369" s="211" t="s">
        <v>356</v>
      </c>
      <c r="L1369" s="211" t="s">
        <v>1998</v>
      </c>
    </row>
    <row r="1370" spans="1:12" s="211" customFormat="1" x14ac:dyDescent="0.25">
      <c r="A1370" s="211" t="s">
        <v>161</v>
      </c>
      <c r="B1370" s="211">
        <v>261</v>
      </c>
      <c r="C1370" s="211" t="s">
        <v>160</v>
      </c>
      <c r="D1370" s="211">
        <v>302020092</v>
      </c>
      <c r="E1370" s="218">
        <v>1060</v>
      </c>
      <c r="F1370" s="211">
        <v>1251</v>
      </c>
      <c r="G1370" s="211">
        <v>1004</v>
      </c>
      <c r="H1370" s="218" t="s">
        <v>1954</v>
      </c>
      <c r="I1370" s="211" t="s">
        <v>4054</v>
      </c>
      <c r="J1370" s="212" t="s">
        <v>841</v>
      </c>
      <c r="K1370" s="211" t="s">
        <v>356</v>
      </c>
      <c r="L1370" s="211" t="s">
        <v>1998</v>
      </c>
    </row>
    <row r="1371" spans="1:12" s="211" customFormat="1" x14ac:dyDescent="0.25">
      <c r="A1371" s="211" t="s">
        <v>161</v>
      </c>
      <c r="B1371" s="211">
        <v>261</v>
      </c>
      <c r="C1371" s="211" t="s">
        <v>160</v>
      </c>
      <c r="D1371" s="211">
        <v>302020093</v>
      </c>
      <c r="E1371" s="218">
        <v>1060</v>
      </c>
      <c r="F1371" s="211">
        <v>1251</v>
      </c>
      <c r="G1371" s="211">
        <v>1004</v>
      </c>
      <c r="H1371" s="218" t="s">
        <v>1954</v>
      </c>
      <c r="I1371" s="211" t="s">
        <v>4055</v>
      </c>
      <c r="J1371" s="212" t="s">
        <v>841</v>
      </c>
      <c r="K1371" s="211" t="s">
        <v>356</v>
      </c>
      <c r="L1371" s="211" t="s">
        <v>1998</v>
      </c>
    </row>
    <row r="1372" spans="1:12" s="211" customFormat="1" x14ac:dyDescent="0.25">
      <c r="A1372" s="211" t="s">
        <v>161</v>
      </c>
      <c r="B1372" s="211">
        <v>261</v>
      </c>
      <c r="C1372" s="211" t="s">
        <v>160</v>
      </c>
      <c r="D1372" s="211">
        <v>302020094</v>
      </c>
      <c r="E1372" s="218">
        <v>1060</v>
      </c>
      <c r="F1372" s="211">
        <v>1251</v>
      </c>
      <c r="G1372" s="211">
        <v>1004</v>
      </c>
      <c r="H1372" s="218" t="s">
        <v>1954</v>
      </c>
      <c r="I1372" s="211" t="s">
        <v>4056</v>
      </c>
      <c r="J1372" s="212" t="s">
        <v>841</v>
      </c>
      <c r="K1372" s="211" t="s">
        <v>356</v>
      </c>
      <c r="L1372" s="211" t="s">
        <v>1998</v>
      </c>
    </row>
    <row r="1373" spans="1:12" s="211" customFormat="1" x14ac:dyDescent="0.25">
      <c r="A1373" s="211" t="s">
        <v>161</v>
      </c>
      <c r="B1373" s="211">
        <v>261</v>
      </c>
      <c r="C1373" s="211" t="s">
        <v>160</v>
      </c>
      <c r="D1373" s="211">
        <v>302020095</v>
      </c>
      <c r="E1373" s="218">
        <v>1060</v>
      </c>
      <c r="F1373" s="211">
        <v>1251</v>
      </c>
      <c r="G1373" s="211">
        <v>1004</v>
      </c>
      <c r="H1373" s="218" t="s">
        <v>1954</v>
      </c>
      <c r="I1373" s="211" t="s">
        <v>1887</v>
      </c>
      <c r="J1373" s="212" t="s">
        <v>841</v>
      </c>
      <c r="K1373" s="211" t="s">
        <v>356</v>
      </c>
      <c r="L1373" s="211" t="s">
        <v>1998</v>
      </c>
    </row>
    <row r="1374" spans="1:12" s="211" customFormat="1" x14ac:dyDescent="0.25">
      <c r="A1374" s="211" t="s">
        <v>161</v>
      </c>
      <c r="B1374" s="211">
        <v>261</v>
      </c>
      <c r="C1374" s="211" t="s">
        <v>160</v>
      </c>
      <c r="D1374" s="211">
        <v>302020212</v>
      </c>
      <c r="E1374" s="218">
        <v>1060</v>
      </c>
      <c r="F1374" s="211">
        <v>1251</v>
      </c>
      <c r="G1374" s="211">
        <v>1004</v>
      </c>
      <c r="H1374" s="218" t="s">
        <v>1954</v>
      </c>
      <c r="I1374" s="211" t="s">
        <v>3393</v>
      </c>
      <c r="J1374" s="212" t="s">
        <v>841</v>
      </c>
      <c r="K1374" s="211" t="s">
        <v>356</v>
      </c>
      <c r="L1374" s="211" t="s">
        <v>1998</v>
      </c>
    </row>
    <row r="1375" spans="1:12" s="211" customFormat="1" x14ac:dyDescent="0.25">
      <c r="A1375" s="211" t="s">
        <v>161</v>
      </c>
      <c r="B1375" s="211">
        <v>261</v>
      </c>
      <c r="C1375" s="211" t="s">
        <v>160</v>
      </c>
      <c r="D1375" s="211">
        <v>302020485</v>
      </c>
      <c r="E1375" s="218">
        <v>1060</v>
      </c>
      <c r="F1375" s="211">
        <v>1251</v>
      </c>
      <c r="G1375" s="211">
        <v>1004</v>
      </c>
      <c r="H1375" s="218" t="s">
        <v>1954</v>
      </c>
      <c r="I1375" s="211" t="s">
        <v>3394</v>
      </c>
      <c r="J1375" s="212" t="s">
        <v>841</v>
      </c>
      <c r="K1375" s="211" t="s">
        <v>356</v>
      </c>
      <c r="L1375" s="211" t="s">
        <v>1998</v>
      </c>
    </row>
    <row r="1376" spans="1:12" s="211" customFormat="1" x14ac:dyDescent="0.25">
      <c r="A1376" s="211" t="s">
        <v>161</v>
      </c>
      <c r="B1376" s="211">
        <v>261</v>
      </c>
      <c r="C1376" s="211" t="s">
        <v>160</v>
      </c>
      <c r="D1376" s="211">
        <v>302021046</v>
      </c>
      <c r="E1376" s="218">
        <v>1060</v>
      </c>
      <c r="F1376" s="211">
        <v>1251</v>
      </c>
      <c r="G1376" s="211">
        <v>1004</v>
      </c>
      <c r="H1376" s="218" t="s">
        <v>1954</v>
      </c>
      <c r="I1376" s="211" t="s">
        <v>3395</v>
      </c>
      <c r="J1376" s="212" t="s">
        <v>841</v>
      </c>
      <c r="K1376" s="211" t="s">
        <v>356</v>
      </c>
      <c r="L1376" s="211" t="s">
        <v>1998</v>
      </c>
    </row>
    <row r="1377" spans="1:12" s="211" customFormat="1" x14ac:dyDescent="0.25">
      <c r="A1377" s="211" t="s">
        <v>161</v>
      </c>
      <c r="B1377" s="211">
        <v>261</v>
      </c>
      <c r="C1377" s="211" t="s">
        <v>160</v>
      </c>
      <c r="D1377" s="211">
        <v>302021583</v>
      </c>
      <c r="E1377" s="218">
        <v>1060</v>
      </c>
      <c r="F1377" s="211">
        <v>1251</v>
      </c>
      <c r="G1377" s="211">
        <v>1004</v>
      </c>
      <c r="H1377" s="218" t="s">
        <v>1954</v>
      </c>
      <c r="I1377" s="211" t="s">
        <v>1888</v>
      </c>
      <c r="J1377" s="212" t="s">
        <v>841</v>
      </c>
      <c r="K1377" s="211" t="s">
        <v>356</v>
      </c>
      <c r="L1377" s="211" t="s">
        <v>1998</v>
      </c>
    </row>
    <row r="1378" spans="1:12" s="211" customFormat="1" x14ac:dyDescent="0.25">
      <c r="A1378" s="211" t="s">
        <v>161</v>
      </c>
      <c r="B1378" s="211">
        <v>261</v>
      </c>
      <c r="C1378" s="211" t="s">
        <v>160</v>
      </c>
      <c r="D1378" s="211">
        <v>302021598</v>
      </c>
      <c r="E1378" s="218">
        <v>1060</v>
      </c>
      <c r="F1378" s="211">
        <v>1265</v>
      </c>
      <c r="G1378" s="211">
        <v>1004</v>
      </c>
      <c r="H1378" s="218" t="s">
        <v>1954</v>
      </c>
      <c r="I1378" s="211" t="s">
        <v>1889</v>
      </c>
      <c r="J1378" s="212" t="s">
        <v>841</v>
      </c>
      <c r="K1378" s="211" t="s">
        <v>356</v>
      </c>
      <c r="L1378" s="211" t="s">
        <v>1998</v>
      </c>
    </row>
    <row r="1379" spans="1:12" s="211" customFormat="1" x14ac:dyDescent="0.25">
      <c r="A1379" s="211" t="s">
        <v>161</v>
      </c>
      <c r="B1379" s="211">
        <v>261</v>
      </c>
      <c r="C1379" s="211" t="s">
        <v>160</v>
      </c>
      <c r="D1379" s="211">
        <v>302021621</v>
      </c>
      <c r="E1379" s="218">
        <v>1040</v>
      </c>
      <c r="F1379" s="211">
        <v>1220</v>
      </c>
      <c r="G1379" s="211">
        <v>1004</v>
      </c>
      <c r="H1379" s="218" t="s">
        <v>1954</v>
      </c>
      <c r="I1379" s="211" t="s">
        <v>4681</v>
      </c>
      <c r="J1379" s="212" t="s">
        <v>841</v>
      </c>
      <c r="K1379" s="211" t="s">
        <v>356</v>
      </c>
      <c r="L1379" s="211" t="s">
        <v>2001</v>
      </c>
    </row>
    <row r="1380" spans="1:12" s="211" customFormat="1" x14ac:dyDescent="0.25">
      <c r="A1380" s="211" t="s">
        <v>161</v>
      </c>
      <c r="B1380" s="211">
        <v>261</v>
      </c>
      <c r="C1380" s="211" t="s">
        <v>160</v>
      </c>
      <c r="D1380" s="211">
        <v>302023097</v>
      </c>
      <c r="E1380" s="218">
        <v>1060</v>
      </c>
      <c r="F1380" s="211">
        <v>1251</v>
      </c>
      <c r="G1380" s="211">
        <v>1004</v>
      </c>
      <c r="H1380" s="218" t="s">
        <v>1954</v>
      </c>
      <c r="I1380" s="211" t="s">
        <v>1890</v>
      </c>
      <c r="J1380" s="212" t="s">
        <v>841</v>
      </c>
      <c r="K1380" s="211" t="s">
        <v>356</v>
      </c>
      <c r="L1380" s="211" t="s">
        <v>1998</v>
      </c>
    </row>
    <row r="1381" spans="1:12" s="211" customFormat="1" x14ac:dyDescent="0.25">
      <c r="A1381" s="211" t="s">
        <v>161</v>
      </c>
      <c r="B1381" s="211">
        <v>261</v>
      </c>
      <c r="C1381" s="211" t="s">
        <v>160</v>
      </c>
      <c r="D1381" s="211">
        <v>302030660</v>
      </c>
      <c r="E1381" s="218">
        <v>1060</v>
      </c>
      <c r="F1381" s="211">
        <v>1251</v>
      </c>
      <c r="G1381" s="211">
        <v>1004</v>
      </c>
      <c r="H1381" s="218" t="s">
        <v>1954</v>
      </c>
      <c r="I1381" s="211" t="s">
        <v>1891</v>
      </c>
      <c r="J1381" s="212" t="s">
        <v>841</v>
      </c>
      <c r="K1381" s="211" t="s">
        <v>356</v>
      </c>
      <c r="L1381" s="211" t="s">
        <v>1998</v>
      </c>
    </row>
    <row r="1382" spans="1:12" s="211" customFormat="1" x14ac:dyDescent="0.25">
      <c r="A1382" s="211" t="s">
        <v>161</v>
      </c>
      <c r="B1382" s="211">
        <v>261</v>
      </c>
      <c r="C1382" s="211" t="s">
        <v>160</v>
      </c>
      <c r="D1382" s="211">
        <v>302030926</v>
      </c>
      <c r="E1382" s="218">
        <v>1060</v>
      </c>
      <c r="F1382" s="211">
        <v>1251</v>
      </c>
      <c r="G1382" s="211">
        <v>1004</v>
      </c>
      <c r="H1382" s="218" t="s">
        <v>1954</v>
      </c>
      <c r="I1382" s="211" t="s">
        <v>3396</v>
      </c>
      <c r="J1382" s="212" t="s">
        <v>841</v>
      </c>
      <c r="K1382" s="211" t="s">
        <v>356</v>
      </c>
      <c r="L1382" s="211" t="s">
        <v>1998</v>
      </c>
    </row>
    <row r="1383" spans="1:12" s="211" customFormat="1" x14ac:dyDescent="0.25">
      <c r="A1383" s="211" t="s">
        <v>161</v>
      </c>
      <c r="B1383" s="211">
        <v>261</v>
      </c>
      <c r="C1383" s="211" t="s">
        <v>160</v>
      </c>
      <c r="D1383" s="211">
        <v>302030931</v>
      </c>
      <c r="E1383" s="218">
        <v>1060</v>
      </c>
      <c r="F1383" s="211">
        <v>1211</v>
      </c>
      <c r="G1383" s="211">
        <v>1004</v>
      </c>
      <c r="H1383" s="218" t="s">
        <v>1954</v>
      </c>
      <c r="I1383" s="211" t="s">
        <v>1892</v>
      </c>
      <c r="J1383" s="212" t="s">
        <v>841</v>
      </c>
      <c r="K1383" s="211" t="s">
        <v>356</v>
      </c>
      <c r="L1383" s="211" t="s">
        <v>1998</v>
      </c>
    </row>
    <row r="1384" spans="1:12" s="211" customFormat="1" x14ac:dyDescent="0.25">
      <c r="A1384" s="211" t="s">
        <v>161</v>
      </c>
      <c r="B1384" s="211">
        <v>261</v>
      </c>
      <c r="C1384" s="211" t="s">
        <v>160</v>
      </c>
      <c r="D1384" s="211">
        <v>302031204</v>
      </c>
      <c r="E1384" s="218">
        <v>1060</v>
      </c>
      <c r="F1384" s="211">
        <v>1251</v>
      </c>
      <c r="G1384" s="211">
        <v>1004</v>
      </c>
      <c r="H1384" s="218" t="s">
        <v>1954</v>
      </c>
      <c r="I1384" s="211" t="s">
        <v>1893</v>
      </c>
      <c r="J1384" s="212" t="s">
        <v>841</v>
      </c>
      <c r="K1384" s="211" t="s">
        <v>356</v>
      </c>
      <c r="L1384" s="211" t="s">
        <v>1998</v>
      </c>
    </row>
    <row r="1385" spans="1:12" s="211" customFormat="1" x14ac:dyDescent="0.25">
      <c r="A1385" s="211" t="s">
        <v>161</v>
      </c>
      <c r="B1385" s="211">
        <v>261</v>
      </c>
      <c r="C1385" s="211" t="s">
        <v>160</v>
      </c>
      <c r="D1385" s="211">
        <v>302031469</v>
      </c>
      <c r="E1385" s="218">
        <v>1060</v>
      </c>
      <c r="F1385" s="211">
        <v>1251</v>
      </c>
      <c r="G1385" s="211">
        <v>1004</v>
      </c>
      <c r="H1385" s="218" t="s">
        <v>1954</v>
      </c>
      <c r="I1385" s="211" t="s">
        <v>3397</v>
      </c>
      <c r="J1385" s="212" t="s">
        <v>841</v>
      </c>
      <c r="K1385" s="211" t="s">
        <v>356</v>
      </c>
      <c r="L1385" s="211" t="s">
        <v>1998</v>
      </c>
    </row>
    <row r="1386" spans="1:12" s="211" customFormat="1" x14ac:dyDescent="0.25">
      <c r="A1386" s="211" t="s">
        <v>161</v>
      </c>
      <c r="B1386" s="211">
        <v>261</v>
      </c>
      <c r="C1386" s="211" t="s">
        <v>160</v>
      </c>
      <c r="D1386" s="211">
        <v>302031483</v>
      </c>
      <c r="E1386" s="218">
        <v>1060</v>
      </c>
      <c r="F1386" s="211">
        <v>1261</v>
      </c>
      <c r="G1386" s="211">
        <v>1004</v>
      </c>
      <c r="H1386" s="218" t="s">
        <v>1954</v>
      </c>
      <c r="I1386" s="211" t="s">
        <v>1894</v>
      </c>
      <c r="J1386" s="212" t="s">
        <v>841</v>
      </c>
      <c r="K1386" s="211" t="s">
        <v>356</v>
      </c>
      <c r="L1386" s="211" t="s">
        <v>1998</v>
      </c>
    </row>
    <row r="1387" spans="1:12" s="211" customFormat="1" x14ac:dyDescent="0.25">
      <c r="A1387" s="211" t="s">
        <v>161</v>
      </c>
      <c r="B1387" s="211">
        <v>261</v>
      </c>
      <c r="C1387" s="211" t="s">
        <v>160</v>
      </c>
      <c r="D1387" s="211">
        <v>302031615</v>
      </c>
      <c r="E1387" s="218">
        <v>1020</v>
      </c>
      <c r="F1387" s="211">
        <v>1110</v>
      </c>
      <c r="G1387" s="211">
        <v>1004</v>
      </c>
      <c r="H1387" s="218" t="s">
        <v>1954</v>
      </c>
      <c r="I1387" s="211" t="s">
        <v>1895</v>
      </c>
      <c r="J1387" s="212" t="s">
        <v>841</v>
      </c>
      <c r="K1387" s="211" t="s">
        <v>356</v>
      </c>
      <c r="L1387" s="211" t="s">
        <v>2000</v>
      </c>
    </row>
    <row r="1388" spans="1:12" s="211" customFormat="1" x14ac:dyDescent="0.25">
      <c r="A1388" s="211" t="s">
        <v>161</v>
      </c>
      <c r="B1388" s="211">
        <v>261</v>
      </c>
      <c r="C1388" s="211" t="s">
        <v>160</v>
      </c>
      <c r="D1388" s="211">
        <v>302031960</v>
      </c>
      <c r="E1388" s="218">
        <v>1060</v>
      </c>
      <c r="F1388" s="211">
        <v>1265</v>
      </c>
      <c r="G1388" s="211">
        <v>1004</v>
      </c>
      <c r="H1388" s="218" t="s">
        <v>1954</v>
      </c>
      <c r="I1388" s="211" t="s">
        <v>1896</v>
      </c>
      <c r="J1388" s="212" t="s">
        <v>841</v>
      </c>
      <c r="K1388" s="211" t="s">
        <v>356</v>
      </c>
      <c r="L1388" s="211" t="s">
        <v>1998</v>
      </c>
    </row>
    <row r="1389" spans="1:12" s="211" customFormat="1" x14ac:dyDescent="0.25">
      <c r="A1389" s="211" t="s">
        <v>161</v>
      </c>
      <c r="B1389" s="211">
        <v>261</v>
      </c>
      <c r="C1389" s="211" t="s">
        <v>160</v>
      </c>
      <c r="D1389" s="211">
        <v>302032048</v>
      </c>
      <c r="E1389" s="218">
        <v>1060</v>
      </c>
      <c r="F1389" s="211">
        <v>1251</v>
      </c>
      <c r="G1389" s="211">
        <v>1004</v>
      </c>
      <c r="H1389" s="218" t="s">
        <v>1954</v>
      </c>
      <c r="I1389" s="211" t="s">
        <v>4682</v>
      </c>
      <c r="J1389" s="212" t="s">
        <v>841</v>
      </c>
      <c r="K1389" s="211" t="s">
        <v>356</v>
      </c>
      <c r="L1389" s="211" t="s">
        <v>1998</v>
      </c>
    </row>
    <row r="1390" spans="1:12" s="211" customFormat="1" x14ac:dyDescent="0.25">
      <c r="A1390" s="211" t="s">
        <v>161</v>
      </c>
      <c r="B1390" s="211">
        <v>261</v>
      </c>
      <c r="C1390" s="211" t="s">
        <v>160</v>
      </c>
      <c r="D1390" s="211">
        <v>302032049</v>
      </c>
      <c r="E1390" s="218">
        <v>1060</v>
      </c>
      <c r="F1390" s="211">
        <v>1251</v>
      </c>
      <c r="G1390" s="211">
        <v>1004</v>
      </c>
      <c r="H1390" s="218" t="s">
        <v>1954</v>
      </c>
      <c r="I1390" s="211" t="s">
        <v>2533</v>
      </c>
      <c r="J1390" s="212" t="s">
        <v>841</v>
      </c>
      <c r="K1390" s="211" t="s">
        <v>356</v>
      </c>
      <c r="L1390" s="211" t="s">
        <v>1998</v>
      </c>
    </row>
    <row r="1391" spans="1:12" s="211" customFormat="1" x14ac:dyDescent="0.25">
      <c r="A1391" s="211" t="s">
        <v>161</v>
      </c>
      <c r="B1391" s="211">
        <v>261</v>
      </c>
      <c r="C1391" s="211" t="s">
        <v>160</v>
      </c>
      <c r="D1391" s="211">
        <v>302032299</v>
      </c>
      <c r="E1391" s="218">
        <v>1020</v>
      </c>
      <c r="F1391" s="211">
        <v>1110</v>
      </c>
      <c r="G1391" s="211">
        <v>1004</v>
      </c>
      <c r="H1391" s="218" t="s">
        <v>1954</v>
      </c>
      <c r="I1391" s="211" t="s">
        <v>1897</v>
      </c>
      <c r="J1391" s="212" t="s">
        <v>841</v>
      </c>
      <c r="K1391" s="211" t="s">
        <v>356</v>
      </c>
      <c r="L1391" s="211" t="s">
        <v>2000</v>
      </c>
    </row>
    <row r="1392" spans="1:12" s="211" customFormat="1" x14ac:dyDescent="0.25">
      <c r="A1392" s="211" t="s">
        <v>161</v>
      </c>
      <c r="B1392" s="211">
        <v>261</v>
      </c>
      <c r="C1392" s="211" t="s">
        <v>160</v>
      </c>
      <c r="D1392" s="211">
        <v>302032300</v>
      </c>
      <c r="E1392" s="218">
        <v>1020</v>
      </c>
      <c r="F1392" s="211">
        <v>1110</v>
      </c>
      <c r="G1392" s="211">
        <v>1004</v>
      </c>
      <c r="H1392" s="218" t="s">
        <v>1954</v>
      </c>
      <c r="I1392" s="211" t="s">
        <v>1898</v>
      </c>
      <c r="J1392" s="212" t="s">
        <v>841</v>
      </c>
      <c r="K1392" s="211" t="s">
        <v>356</v>
      </c>
      <c r="L1392" s="211" t="s">
        <v>2000</v>
      </c>
    </row>
    <row r="1393" spans="1:12" s="211" customFormat="1" x14ac:dyDescent="0.25">
      <c r="A1393" s="211" t="s">
        <v>161</v>
      </c>
      <c r="B1393" s="211">
        <v>261</v>
      </c>
      <c r="C1393" s="211" t="s">
        <v>160</v>
      </c>
      <c r="D1393" s="211">
        <v>302032301</v>
      </c>
      <c r="E1393" s="218">
        <v>1020</v>
      </c>
      <c r="F1393" s="211">
        <v>1110</v>
      </c>
      <c r="G1393" s="211">
        <v>1004</v>
      </c>
      <c r="H1393" s="218" t="s">
        <v>1954</v>
      </c>
      <c r="I1393" s="211" t="s">
        <v>1899</v>
      </c>
      <c r="J1393" s="212" t="s">
        <v>841</v>
      </c>
      <c r="K1393" s="211" t="s">
        <v>356</v>
      </c>
      <c r="L1393" s="211" t="s">
        <v>2000</v>
      </c>
    </row>
    <row r="1394" spans="1:12" s="211" customFormat="1" x14ac:dyDescent="0.25">
      <c r="A1394" s="211" t="s">
        <v>161</v>
      </c>
      <c r="B1394" s="211">
        <v>261</v>
      </c>
      <c r="C1394" s="211" t="s">
        <v>160</v>
      </c>
      <c r="D1394" s="211">
        <v>302033998</v>
      </c>
      <c r="E1394" s="218">
        <v>1060</v>
      </c>
      <c r="F1394" s="211">
        <v>1272</v>
      </c>
      <c r="G1394" s="211">
        <v>1004</v>
      </c>
      <c r="H1394" s="218" t="s">
        <v>1954</v>
      </c>
      <c r="I1394" s="211" t="s">
        <v>1900</v>
      </c>
      <c r="J1394" s="212" t="s">
        <v>841</v>
      </c>
      <c r="K1394" s="211" t="s">
        <v>356</v>
      </c>
      <c r="L1394" s="211" t="s">
        <v>1998</v>
      </c>
    </row>
    <row r="1395" spans="1:12" s="211" customFormat="1" x14ac:dyDescent="0.25">
      <c r="A1395" s="211" t="s">
        <v>161</v>
      </c>
      <c r="B1395" s="211">
        <v>261</v>
      </c>
      <c r="C1395" s="211" t="s">
        <v>160</v>
      </c>
      <c r="D1395" s="211">
        <v>302034030</v>
      </c>
      <c r="E1395" s="218">
        <v>1060</v>
      </c>
      <c r="F1395" s="211">
        <v>1251</v>
      </c>
      <c r="G1395" s="211">
        <v>1004</v>
      </c>
      <c r="H1395" s="218" t="s">
        <v>1954</v>
      </c>
      <c r="I1395" s="211" t="s">
        <v>1901</v>
      </c>
      <c r="J1395" s="212" t="s">
        <v>841</v>
      </c>
      <c r="K1395" s="211" t="s">
        <v>356</v>
      </c>
      <c r="L1395" s="211" t="s">
        <v>1998</v>
      </c>
    </row>
    <row r="1396" spans="1:12" s="211" customFormat="1" x14ac:dyDescent="0.25">
      <c r="A1396" s="211" t="s">
        <v>161</v>
      </c>
      <c r="B1396" s="211">
        <v>261</v>
      </c>
      <c r="C1396" s="211" t="s">
        <v>160</v>
      </c>
      <c r="D1396" s="211">
        <v>302034121</v>
      </c>
      <c r="E1396" s="218">
        <v>1060</v>
      </c>
      <c r="F1396" s="211">
        <v>1251</v>
      </c>
      <c r="G1396" s="211">
        <v>1004</v>
      </c>
      <c r="H1396" s="218" t="s">
        <v>1954</v>
      </c>
      <c r="I1396" s="211" t="s">
        <v>4057</v>
      </c>
      <c r="J1396" s="212" t="s">
        <v>841</v>
      </c>
      <c r="K1396" s="211" t="s">
        <v>356</v>
      </c>
      <c r="L1396" s="211" t="s">
        <v>1998</v>
      </c>
    </row>
    <row r="1397" spans="1:12" s="211" customFormat="1" x14ac:dyDescent="0.25">
      <c r="A1397" s="211" t="s">
        <v>161</v>
      </c>
      <c r="B1397" s="211">
        <v>261</v>
      </c>
      <c r="C1397" s="211" t="s">
        <v>160</v>
      </c>
      <c r="D1397" s="211">
        <v>302034172</v>
      </c>
      <c r="E1397" s="218">
        <v>1060</v>
      </c>
      <c r="F1397" s="211">
        <v>1251</v>
      </c>
      <c r="G1397" s="211">
        <v>1004</v>
      </c>
      <c r="H1397" s="218" t="s">
        <v>1954</v>
      </c>
      <c r="I1397" s="211" t="s">
        <v>4683</v>
      </c>
      <c r="J1397" s="212" t="s">
        <v>841</v>
      </c>
      <c r="K1397" s="211" t="s">
        <v>356</v>
      </c>
      <c r="L1397" s="211" t="s">
        <v>1998</v>
      </c>
    </row>
    <row r="1398" spans="1:12" s="211" customFormat="1" x14ac:dyDescent="0.25">
      <c r="A1398" s="211" t="s">
        <v>161</v>
      </c>
      <c r="B1398" s="211">
        <v>261</v>
      </c>
      <c r="C1398" s="211" t="s">
        <v>160</v>
      </c>
      <c r="D1398" s="211">
        <v>302034379</v>
      </c>
      <c r="E1398" s="218">
        <v>1060</v>
      </c>
      <c r="F1398" s="211">
        <v>1251</v>
      </c>
      <c r="G1398" s="211">
        <v>1004</v>
      </c>
      <c r="H1398" s="218" t="s">
        <v>1954</v>
      </c>
      <c r="I1398" s="211" t="s">
        <v>3398</v>
      </c>
      <c r="J1398" s="212" t="s">
        <v>841</v>
      </c>
      <c r="K1398" s="211" t="s">
        <v>356</v>
      </c>
      <c r="L1398" s="211" t="s">
        <v>1998</v>
      </c>
    </row>
    <row r="1399" spans="1:12" s="211" customFormat="1" x14ac:dyDescent="0.25">
      <c r="A1399" s="211" t="s">
        <v>161</v>
      </c>
      <c r="B1399" s="211">
        <v>261</v>
      </c>
      <c r="C1399" s="211" t="s">
        <v>160</v>
      </c>
      <c r="D1399" s="211">
        <v>302034552</v>
      </c>
      <c r="E1399" s="218">
        <v>1060</v>
      </c>
      <c r="F1399" s="211">
        <v>1251</v>
      </c>
      <c r="G1399" s="211">
        <v>1004</v>
      </c>
      <c r="H1399" s="218" t="s">
        <v>1954</v>
      </c>
      <c r="I1399" s="211" t="s">
        <v>1902</v>
      </c>
      <c r="J1399" s="212" t="s">
        <v>841</v>
      </c>
      <c r="K1399" s="211" t="s">
        <v>356</v>
      </c>
      <c r="L1399" s="211" t="s">
        <v>1998</v>
      </c>
    </row>
    <row r="1400" spans="1:12" s="211" customFormat="1" x14ac:dyDescent="0.25">
      <c r="A1400" s="211" t="s">
        <v>161</v>
      </c>
      <c r="B1400" s="211">
        <v>261</v>
      </c>
      <c r="C1400" s="211" t="s">
        <v>160</v>
      </c>
      <c r="D1400" s="211">
        <v>302034654</v>
      </c>
      <c r="E1400" s="218">
        <v>1060</v>
      </c>
      <c r="F1400" s="211">
        <v>1264</v>
      </c>
      <c r="G1400" s="211">
        <v>1004</v>
      </c>
      <c r="H1400" s="218" t="s">
        <v>1954</v>
      </c>
      <c r="I1400" s="211" t="s">
        <v>4684</v>
      </c>
      <c r="J1400" s="212" t="s">
        <v>841</v>
      </c>
      <c r="K1400" s="211" t="s">
        <v>356</v>
      </c>
      <c r="L1400" s="211" t="s">
        <v>1998</v>
      </c>
    </row>
    <row r="1401" spans="1:12" s="211" customFormat="1" x14ac:dyDescent="0.25">
      <c r="A1401" s="211" t="s">
        <v>161</v>
      </c>
      <c r="B1401" s="211">
        <v>261</v>
      </c>
      <c r="C1401" s="211" t="s">
        <v>160</v>
      </c>
      <c r="D1401" s="211">
        <v>302040215</v>
      </c>
      <c r="E1401" s="218">
        <v>1060</v>
      </c>
      <c r="F1401" s="211">
        <v>1251</v>
      </c>
      <c r="G1401" s="211">
        <v>1004</v>
      </c>
      <c r="H1401" s="218" t="s">
        <v>1954</v>
      </c>
      <c r="I1401" s="211" t="s">
        <v>1903</v>
      </c>
      <c r="J1401" s="212" t="s">
        <v>841</v>
      </c>
      <c r="K1401" s="211" t="s">
        <v>356</v>
      </c>
      <c r="L1401" s="211" t="s">
        <v>1998</v>
      </c>
    </row>
    <row r="1402" spans="1:12" s="211" customFormat="1" x14ac:dyDescent="0.25">
      <c r="A1402" s="211" t="s">
        <v>161</v>
      </c>
      <c r="B1402" s="211">
        <v>261</v>
      </c>
      <c r="C1402" s="211" t="s">
        <v>160</v>
      </c>
      <c r="D1402" s="211">
        <v>302040356</v>
      </c>
      <c r="E1402" s="218">
        <v>1060</v>
      </c>
      <c r="F1402" s="211">
        <v>1262</v>
      </c>
      <c r="G1402" s="211">
        <v>1004</v>
      </c>
      <c r="H1402" s="218" t="s">
        <v>1954</v>
      </c>
      <c r="I1402" s="211" t="s">
        <v>4685</v>
      </c>
      <c r="J1402" s="212" t="s">
        <v>841</v>
      </c>
      <c r="K1402" s="211" t="s">
        <v>356</v>
      </c>
      <c r="L1402" s="211" t="s">
        <v>1998</v>
      </c>
    </row>
    <row r="1403" spans="1:12" s="211" customFormat="1" x14ac:dyDescent="0.25">
      <c r="A1403" s="211" t="s">
        <v>161</v>
      </c>
      <c r="B1403" s="211">
        <v>261</v>
      </c>
      <c r="C1403" s="211" t="s">
        <v>160</v>
      </c>
      <c r="D1403" s="211">
        <v>302040452</v>
      </c>
      <c r="E1403" s="218">
        <v>1060</v>
      </c>
      <c r="F1403" s="211">
        <v>1251</v>
      </c>
      <c r="G1403" s="211">
        <v>1004</v>
      </c>
      <c r="H1403" s="218" t="s">
        <v>1954</v>
      </c>
      <c r="I1403" s="211" t="s">
        <v>1904</v>
      </c>
      <c r="J1403" s="212" t="s">
        <v>841</v>
      </c>
      <c r="K1403" s="211" t="s">
        <v>356</v>
      </c>
      <c r="L1403" s="211" t="s">
        <v>1998</v>
      </c>
    </row>
    <row r="1404" spans="1:12" s="211" customFormat="1" x14ac:dyDescent="0.25">
      <c r="A1404" s="211" t="s">
        <v>161</v>
      </c>
      <c r="B1404" s="211">
        <v>261</v>
      </c>
      <c r="C1404" s="211" t="s">
        <v>160</v>
      </c>
      <c r="D1404" s="211">
        <v>302040757</v>
      </c>
      <c r="E1404" s="218">
        <v>1060</v>
      </c>
      <c r="F1404" s="211">
        <v>1251</v>
      </c>
      <c r="G1404" s="211">
        <v>1004</v>
      </c>
      <c r="H1404" s="218" t="s">
        <v>1954</v>
      </c>
      <c r="I1404" s="211" t="s">
        <v>1905</v>
      </c>
      <c r="J1404" s="212" t="s">
        <v>841</v>
      </c>
      <c r="K1404" s="211" t="s">
        <v>356</v>
      </c>
      <c r="L1404" s="211" t="s">
        <v>1998</v>
      </c>
    </row>
    <row r="1405" spans="1:12" s="211" customFormat="1" x14ac:dyDescent="0.25">
      <c r="A1405" s="211" t="s">
        <v>161</v>
      </c>
      <c r="B1405" s="211">
        <v>261</v>
      </c>
      <c r="C1405" s="211" t="s">
        <v>160</v>
      </c>
      <c r="D1405" s="211">
        <v>302040830</v>
      </c>
      <c r="E1405" s="218">
        <v>1060</v>
      </c>
      <c r="F1405" s="211">
        <v>1251</v>
      </c>
      <c r="G1405" s="211">
        <v>1004</v>
      </c>
      <c r="H1405" s="218" t="s">
        <v>1954</v>
      </c>
      <c r="I1405" s="211" t="s">
        <v>4686</v>
      </c>
      <c r="J1405" s="212" t="s">
        <v>841</v>
      </c>
      <c r="K1405" s="211" t="s">
        <v>356</v>
      </c>
      <c r="L1405" s="211" t="s">
        <v>1998</v>
      </c>
    </row>
    <row r="1406" spans="1:12" s="211" customFormat="1" x14ac:dyDescent="0.25">
      <c r="A1406" s="211" t="s">
        <v>161</v>
      </c>
      <c r="B1406" s="211">
        <v>261</v>
      </c>
      <c r="C1406" s="211" t="s">
        <v>160</v>
      </c>
      <c r="D1406" s="211">
        <v>302040831</v>
      </c>
      <c r="E1406" s="218">
        <v>1060</v>
      </c>
      <c r="F1406" s="211">
        <v>1251</v>
      </c>
      <c r="G1406" s="211">
        <v>1004</v>
      </c>
      <c r="H1406" s="218" t="s">
        <v>1954</v>
      </c>
      <c r="I1406" s="211" t="s">
        <v>3399</v>
      </c>
      <c r="J1406" s="212" t="s">
        <v>841</v>
      </c>
      <c r="K1406" s="211" t="s">
        <v>356</v>
      </c>
      <c r="L1406" s="211" t="s">
        <v>1998</v>
      </c>
    </row>
    <row r="1407" spans="1:12" s="211" customFormat="1" x14ac:dyDescent="0.25">
      <c r="A1407" s="211" t="s">
        <v>161</v>
      </c>
      <c r="B1407" s="211">
        <v>261</v>
      </c>
      <c r="C1407" s="211" t="s">
        <v>160</v>
      </c>
      <c r="D1407" s="211">
        <v>302040832</v>
      </c>
      <c r="E1407" s="218">
        <v>1060</v>
      </c>
      <c r="F1407" s="211">
        <v>1251</v>
      </c>
      <c r="G1407" s="211">
        <v>1004</v>
      </c>
      <c r="H1407" s="218" t="s">
        <v>1954</v>
      </c>
      <c r="I1407" s="211" t="s">
        <v>3400</v>
      </c>
      <c r="J1407" s="212" t="s">
        <v>841</v>
      </c>
      <c r="K1407" s="211" t="s">
        <v>356</v>
      </c>
      <c r="L1407" s="211" t="s">
        <v>1998</v>
      </c>
    </row>
    <row r="1408" spans="1:12" s="211" customFormat="1" x14ac:dyDescent="0.25">
      <c r="A1408" s="211" t="s">
        <v>161</v>
      </c>
      <c r="B1408" s="211">
        <v>261</v>
      </c>
      <c r="C1408" s="211" t="s">
        <v>160</v>
      </c>
      <c r="D1408" s="211">
        <v>302040833</v>
      </c>
      <c r="E1408" s="218">
        <v>1060</v>
      </c>
      <c r="F1408" s="211">
        <v>1251</v>
      </c>
      <c r="G1408" s="211">
        <v>1004</v>
      </c>
      <c r="H1408" s="218" t="s">
        <v>1954</v>
      </c>
      <c r="I1408" s="211" t="s">
        <v>3401</v>
      </c>
      <c r="J1408" s="212" t="s">
        <v>841</v>
      </c>
      <c r="K1408" s="211" t="s">
        <v>356</v>
      </c>
      <c r="L1408" s="211" t="s">
        <v>1998</v>
      </c>
    </row>
    <row r="1409" spans="1:12" s="211" customFormat="1" x14ac:dyDescent="0.25">
      <c r="A1409" s="211" t="s">
        <v>161</v>
      </c>
      <c r="B1409" s="211">
        <v>261</v>
      </c>
      <c r="C1409" s="211" t="s">
        <v>160</v>
      </c>
      <c r="D1409" s="211">
        <v>302040839</v>
      </c>
      <c r="E1409" s="218">
        <v>1060</v>
      </c>
      <c r="F1409" s="211">
        <v>1251</v>
      </c>
      <c r="G1409" s="211">
        <v>1004</v>
      </c>
      <c r="H1409" s="218" t="s">
        <v>1954</v>
      </c>
      <c r="I1409" s="211" t="s">
        <v>3402</v>
      </c>
      <c r="J1409" s="212" t="s">
        <v>841</v>
      </c>
      <c r="K1409" s="211" t="s">
        <v>356</v>
      </c>
      <c r="L1409" s="211" t="s">
        <v>1998</v>
      </c>
    </row>
    <row r="1410" spans="1:12" s="211" customFormat="1" x14ac:dyDescent="0.25">
      <c r="A1410" s="211" t="s">
        <v>161</v>
      </c>
      <c r="B1410" s="211">
        <v>261</v>
      </c>
      <c r="C1410" s="211" t="s">
        <v>160</v>
      </c>
      <c r="D1410" s="211">
        <v>302040840</v>
      </c>
      <c r="E1410" s="218">
        <v>1060</v>
      </c>
      <c r="F1410" s="211">
        <v>1251</v>
      </c>
      <c r="G1410" s="211">
        <v>1004</v>
      </c>
      <c r="H1410" s="218" t="s">
        <v>1954</v>
      </c>
      <c r="I1410" s="211" t="s">
        <v>4058</v>
      </c>
      <c r="J1410" s="212" t="s">
        <v>841</v>
      </c>
      <c r="K1410" s="211" t="s">
        <v>356</v>
      </c>
      <c r="L1410" s="211" t="s">
        <v>1998</v>
      </c>
    </row>
    <row r="1411" spans="1:12" s="211" customFormat="1" x14ac:dyDescent="0.25">
      <c r="A1411" s="211" t="s">
        <v>161</v>
      </c>
      <c r="B1411" s="211">
        <v>261</v>
      </c>
      <c r="C1411" s="211" t="s">
        <v>160</v>
      </c>
      <c r="D1411" s="211">
        <v>302040846</v>
      </c>
      <c r="E1411" s="218">
        <v>1060</v>
      </c>
      <c r="F1411" s="211">
        <v>1251</v>
      </c>
      <c r="G1411" s="211">
        <v>1004</v>
      </c>
      <c r="H1411" s="218" t="s">
        <v>1954</v>
      </c>
      <c r="I1411" s="211" t="s">
        <v>3403</v>
      </c>
      <c r="J1411" s="212" t="s">
        <v>841</v>
      </c>
      <c r="K1411" s="211" t="s">
        <v>356</v>
      </c>
      <c r="L1411" s="211" t="s">
        <v>1998</v>
      </c>
    </row>
    <row r="1412" spans="1:12" s="211" customFormat="1" x14ac:dyDescent="0.25">
      <c r="A1412" s="211" t="s">
        <v>161</v>
      </c>
      <c r="B1412" s="211">
        <v>261</v>
      </c>
      <c r="C1412" s="211" t="s">
        <v>160</v>
      </c>
      <c r="D1412" s="211">
        <v>302040848</v>
      </c>
      <c r="E1412" s="218">
        <v>1060</v>
      </c>
      <c r="F1412" s="211">
        <v>1251</v>
      </c>
      <c r="G1412" s="211">
        <v>1004</v>
      </c>
      <c r="H1412" s="218" t="s">
        <v>1954</v>
      </c>
      <c r="I1412" s="211" t="s">
        <v>4059</v>
      </c>
      <c r="J1412" s="212" t="s">
        <v>841</v>
      </c>
      <c r="K1412" s="211" t="s">
        <v>356</v>
      </c>
      <c r="L1412" s="211" t="s">
        <v>1998</v>
      </c>
    </row>
    <row r="1413" spans="1:12" s="211" customFormat="1" x14ac:dyDescent="0.25">
      <c r="A1413" s="211" t="s">
        <v>161</v>
      </c>
      <c r="B1413" s="211">
        <v>261</v>
      </c>
      <c r="C1413" s="211" t="s">
        <v>160</v>
      </c>
      <c r="D1413" s="211">
        <v>302045571</v>
      </c>
      <c r="E1413" s="218">
        <v>1060</v>
      </c>
      <c r="F1413" s="211">
        <v>1251</v>
      </c>
      <c r="G1413" s="211">
        <v>1004</v>
      </c>
      <c r="H1413" s="218" t="s">
        <v>1954</v>
      </c>
      <c r="I1413" s="211" t="s">
        <v>1906</v>
      </c>
      <c r="J1413" s="212" t="s">
        <v>841</v>
      </c>
      <c r="K1413" s="211" t="s">
        <v>356</v>
      </c>
      <c r="L1413" s="211" t="s">
        <v>1998</v>
      </c>
    </row>
    <row r="1414" spans="1:12" s="211" customFormat="1" x14ac:dyDescent="0.25">
      <c r="A1414" s="211" t="s">
        <v>161</v>
      </c>
      <c r="B1414" s="211">
        <v>261</v>
      </c>
      <c r="C1414" s="211" t="s">
        <v>160</v>
      </c>
      <c r="D1414" s="211">
        <v>302045675</v>
      </c>
      <c r="E1414" s="218">
        <v>1060</v>
      </c>
      <c r="F1414" s="211">
        <v>1251</v>
      </c>
      <c r="G1414" s="211">
        <v>1004</v>
      </c>
      <c r="H1414" s="218" t="s">
        <v>1954</v>
      </c>
      <c r="I1414" s="211" t="s">
        <v>1907</v>
      </c>
      <c r="J1414" s="212" t="s">
        <v>841</v>
      </c>
      <c r="K1414" s="211" t="s">
        <v>356</v>
      </c>
      <c r="L1414" s="211" t="s">
        <v>1998</v>
      </c>
    </row>
    <row r="1415" spans="1:12" s="211" customFormat="1" x14ac:dyDescent="0.25">
      <c r="A1415" s="211" t="s">
        <v>161</v>
      </c>
      <c r="B1415" s="211">
        <v>261</v>
      </c>
      <c r="C1415" s="211" t="s">
        <v>160</v>
      </c>
      <c r="D1415" s="211">
        <v>302045927</v>
      </c>
      <c r="E1415" s="218">
        <v>1020</v>
      </c>
      <c r="F1415" s="211">
        <v>1110</v>
      </c>
      <c r="G1415" s="211">
        <v>1004</v>
      </c>
      <c r="H1415" s="218" t="s">
        <v>1954</v>
      </c>
      <c r="I1415" s="211" t="s">
        <v>1908</v>
      </c>
      <c r="J1415" s="212" t="s">
        <v>841</v>
      </c>
      <c r="K1415" s="211" t="s">
        <v>356</v>
      </c>
      <c r="L1415" s="211" t="s">
        <v>2000</v>
      </c>
    </row>
    <row r="1416" spans="1:12" s="211" customFormat="1" x14ac:dyDescent="0.25">
      <c r="A1416" s="211" t="s">
        <v>161</v>
      </c>
      <c r="B1416" s="211">
        <v>261</v>
      </c>
      <c r="C1416" s="211" t="s">
        <v>160</v>
      </c>
      <c r="D1416" s="211">
        <v>302046319</v>
      </c>
      <c r="E1416" s="218">
        <v>1060</v>
      </c>
      <c r="F1416" s="211">
        <v>1251</v>
      </c>
      <c r="G1416" s="211">
        <v>1004</v>
      </c>
      <c r="H1416" s="218" t="s">
        <v>1954</v>
      </c>
      <c r="I1416" s="211" t="s">
        <v>1909</v>
      </c>
      <c r="J1416" s="212" t="s">
        <v>841</v>
      </c>
      <c r="K1416" s="211" t="s">
        <v>356</v>
      </c>
      <c r="L1416" s="211" t="s">
        <v>1998</v>
      </c>
    </row>
    <row r="1417" spans="1:12" s="211" customFormat="1" x14ac:dyDescent="0.25">
      <c r="A1417" s="211" t="s">
        <v>161</v>
      </c>
      <c r="B1417" s="211">
        <v>261</v>
      </c>
      <c r="C1417" s="211" t="s">
        <v>160</v>
      </c>
      <c r="D1417" s="211">
        <v>302046383</v>
      </c>
      <c r="E1417" s="218">
        <v>1060</v>
      </c>
      <c r="F1417" s="211">
        <v>1251</v>
      </c>
      <c r="G1417" s="211">
        <v>1004</v>
      </c>
      <c r="H1417" s="218" t="s">
        <v>1954</v>
      </c>
      <c r="I1417" s="211" t="s">
        <v>4687</v>
      </c>
      <c r="J1417" s="212" t="s">
        <v>841</v>
      </c>
      <c r="K1417" s="211" t="s">
        <v>356</v>
      </c>
      <c r="L1417" s="211" t="s">
        <v>1998</v>
      </c>
    </row>
    <row r="1418" spans="1:12" s="211" customFormat="1" x14ac:dyDescent="0.25">
      <c r="A1418" s="211" t="s">
        <v>161</v>
      </c>
      <c r="B1418" s="211">
        <v>261</v>
      </c>
      <c r="C1418" s="211" t="s">
        <v>160</v>
      </c>
      <c r="D1418" s="211">
        <v>302046663</v>
      </c>
      <c r="E1418" s="218">
        <v>1060</v>
      </c>
      <c r="F1418" s="211">
        <v>1251</v>
      </c>
      <c r="G1418" s="211">
        <v>1004</v>
      </c>
      <c r="H1418" s="218" t="s">
        <v>1954</v>
      </c>
      <c r="I1418" s="211" t="s">
        <v>4688</v>
      </c>
      <c r="J1418" s="212" t="s">
        <v>841</v>
      </c>
      <c r="K1418" s="211" t="s">
        <v>356</v>
      </c>
      <c r="L1418" s="211" t="s">
        <v>1998</v>
      </c>
    </row>
    <row r="1419" spans="1:12" s="211" customFormat="1" x14ac:dyDescent="0.25">
      <c r="A1419" s="211" t="s">
        <v>161</v>
      </c>
      <c r="B1419" s="211">
        <v>261</v>
      </c>
      <c r="C1419" s="211" t="s">
        <v>160</v>
      </c>
      <c r="D1419" s="211">
        <v>302046738</v>
      </c>
      <c r="E1419" s="218">
        <v>1060</v>
      </c>
      <c r="F1419" s="211">
        <v>1251</v>
      </c>
      <c r="G1419" s="211">
        <v>1004</v>
      </c>
      <c r="H1419" s="218" t="s">
        <v>1954</v>
      </c>
      <c r="I1419" s="211" t="s">
        <v>4060</v>
      </c>
      <c r="J1419" s="212" t="s">
        <v>841</v>
      </c>
      <c r="K1419" s="211" t="s">
        <v>356</v>
      </c>
      <c r="L1419" s="211" t="s">
        <v>1998</v>
      </c>
    </row>
    <row r="1420" spans="1:12" s="211" customFormat="1" x14ac:dyDescent="0.25">
      <c r="A1420" s="211" t="s">
        <v>161</v>
      </c>
      <c r="B1420" s="211">
        <v>261</v>
      </c>
      <c r="C1420" s="211" t="s">
        <v>160</v>
      </c>
      <c r="D1420" s="211">
        <v>302046772</v>
      </c>
      <c r="E1420" s="218">
        <v>1060</v>
      </c>
      <c r="F1420" s="211">
        <v>1261</v>
      </c>
      <c r="G1420" s="211">
        <v>1004</v>
      </c>
      <c r="H1420" s="218" t="s">
        <v>1954</v>
      </c>
      <c r="I1420" s="211" t="s">
        <v>1910</v>
      </c>
      <c r="J1420" s="212" t="s">
        <v>841</v>
      </c>
      <c r="K1420" s="211" t="s">
        <v>356</v>
      </c>
      <c r="L1420" s="211" t="s">
        <v>1998</v>
      </c>
    </row>
    <row r="1421" spans="1:12" s="211" customFormat="1" x14ac:dyDescent="0.25">
      <c r="A1421" s="211" t="s">
        <v>161</v>
      </c>
      <c r="B1421" s="211">
        <v>261</v>
      </c>
      <c r="C1421" s="211" t="s">
        <v>160</v>
      </c>
      <c r="D1421" s="211">
        <v>302046797</v>
      </c>
      <c r="E1421" s="218">
        <v>1060</v>
      </c>
      <c r="F1421" s="211">
        <v>1251</v>
      </c>
      <c r="G1421" s="211">
        <v>1004</v>
      </c>
      <c r="H1421" s="218" t="s">
        <v>1954</v>
      </c>
      <c r="I1421" s="211" t="s">
        <v>4061</v>
      </c>
      <c r="J1421" s="212" t="s">
        <v>841</v>
      </c>
      <c r="K1421" s="211" t="s">
        <v>356</v>
      </c>
      <c r="L1421" s="211" t="s">
        <v>1998</v>
      </c>
    </row>
    <row r="1422" spans="1:12" s="211" customFormat="1" x14ac:dyDescent="0.25">
      <c r="A1422" s="211" t="s">
        <v>161</v>
      </c>
      <c r="B1422" s="211">
        <v>261</v>
      </c>
      <c r="C1422" s="211" t="s">
        <v>160</v>
      </c>
      <c r="D1422" s="211">
        <v>302047407</v>
      </c>
      <c r="E1422" s="218">
        <v>1060</v>
      </c>
      <c r="F1422" s="211">
        <v>1265</v>
      </c>
      <c r="G1422" s="211">
        <v>1004</v>
      </c>
      <c r="H1422" s="218" t="s">
        <v>1954</v>
      </c>
      <c r="I1422" s="211" t="s">
        <v>1911</v>
      </c>
      <c r="J1422" s="212" t="s">
        <v>841</v>
      </c>
      <c r="K1422" s="211" t="s">
        <v>356</v>
      </c>
      <c r="L1422" s="211" t="s">
        <v>1998</v>
      </c>
    </row>
    <row r="1423" spans="1:12" s="211" customFormat="1" x14ac:dyDescent="0.25">
      <c r="A1423" s="211" t="s">
        <v>161</v>
      </c>
      <c r="B1423" s="211">
        <v>261</v>
      </c>
      <c r="C1423" s="211" t="s">
        <v>160</v>
      </c>
      <c r="D1423" s="211">
        <v>302047434</v>
      </c>
      <c r="E1423" s="218">
        <v>1060</v>
      </c>
      <c r="F1423" s="211">
        <v>1251</v>
      </c>
      <c r="G1423" s="211">
        <v>1004</v>
      </c>
      <c r="H1423" s="218" t="s">
        <v>1954</v>
      </c>
      <c r="I1423" s="211" t="s">
        <v>3404</v>
      </c>
      <c r="J1423" s="212" t="s">
        <v>841</v>
      </c>
      <c r="K1423" s="211" t="s">
        <v>356</v>
      </c>
      <c r="L1423" s="211" t="s">
        <v>1998</v>
      </c>
    </row>
    <row r="1424" spans="1:12" s="211" customFormat="1" x14ac:dyDescent="0.25">
      <c r="A1424" s="211" t="s">
        <v>161</v>
      </c>
      <c r="B1424" s="211">
        <v>261</v>
      </c>
      <c r="C1424" s="211" t="s">
        <v>160</v>
      </c>
      <c r="D1424" s="211">
        <v>302047498</v>
      </c>
      <c r="E1424" s="218">
        <v>1060</v>
      </c>
      <c r="F1424" s="211">
        <v>1251</v>
      </c>
      <c r="G1424" s="211">
        <v>1004</v>
      </c>
      <c r="H1424" s="218" t="s">
        <v>1954</v>
      </c>
      <c r="I1424" s="211" t="s">
        <v>1912</v>
      </c>
      <c r="J1424" s="212" t="s">
        <v>841</v>
      </c>
      <c r="K1424" s="211" t="s">
        <v>356</v>
      </c>
      <c r="L1424" s="211" t="s">
        <v>1998</v>
      </c>
    </row>
    <row r="1425" spans="1:12" s="211" customFormat="1" x14ac:dyDescent="0.25">
      <c r="A1425" s="211" t="s">
        <v>161</v>
      </c>
      <c r="B1425" s="211">
        <v>261</v>
      </c>
      <c r="C1425" s="211" t="s">
        <v>160</v>
      </c>
      <c r="D1425" s="211">
        <v>302047571</v>
      </c>
      <c r="E1425" s="218">
        <v>1060</v>
      </c>
      <c r="F1425" s="211">
        <v>1251</v>
      </c>
      <c r="G1425" s="211">
        <v>1004</v>
      </c>
      <c r="H1425" s="218" t="s">
        <v>1954</v>
      </c>
      <c r="I1425" s="211" t="s">
        <v>1913</v>
      </c>
      <c r="J1425" s="212" t="s">
        <v>841</v>
      </c>
      <c r="K1425" s="211" t="s">
        <v>356</v>
      </c>
      <c r="L1425" s="211" t="s">
        <v>1998</v>
      </c>
    </row>
    <row r="1426" spans="1:12" s="211" customFormat="1" x14ac:dyDescent="0.25">
      <c r="A1426" s="211" t="s">
        <v>161</v>
      </c>
      <c r="B1426" s="211">
        <v>261</v>
      </c>
      <c r="C1426" s="211" t="s">
        <v>160</v>
      </c>
      <c r="D1426" s="211">
        <v>302047582</v>
      </c>
      <c r="E1426" s="218">
        <v>1060</v>
      </c>
      <c r="F1426" s="211">
        <v>1251</v>
      </c>
      <c r="G1426" s="211">
        <v>1004</v>
      </c>
      <c r="H1426" s="218" t="s">
        <v>1954</v>
      </c>
      <c r="I1426" s="211" t="s">
        <v>1914</v>
      </c>
      <c r="J1426" s="212" t="s">
        <v>841</v>
      </c>
      <c r="K1426" s="211" t="s">
        <v>356</v>
      </c>
      <c r="L1426" s="211" t="s">
        <v>1998</v>
      </c>
    </row>
    <row r="1427" spans="1:12" s="211" customFormat="1" x14ac:dyDescent="0.25">
      <c r="A1427" s="211" t="s">
        <v>161</v>
      </c>
      <c r="B1427" s="211">
        <v>261</v>
      </c>
      <c r="C1427" s="211" t="s">
        <v>160</v>
      </c>
      <c r="D1427" s="211">
        <v>302048111</v>
      </c>
      <c r="E1427" s="218">
        <v>1060</v>
      </c>
      <c r="F1427" s="211">
        <v>1251</v>
      </c>
      <c r="G1427" s="211">
        <v>1004</v>
      </c>
      <c r="H1427" s="218" t="s">
        <v>1954</v>
      </c>
      <c r="I1427" s="211" t="s">
        <v>1915</v>
      </c>
      <c r="J1427" s="212" t="s">
        <v>841</v>
      </c>
      <c r="K1427" s="211" t="s">
        <v>356</v>
      </c>
      <c r="L1427" s="211" t="s">
        <v>1998</v>
      </c>
    </row>
    <row r="1428" spans="1:12" s="211" customFormat="1" x14ac:dyDescent="0.25">
      <c r="A1428" s="211" t="s">
        <v>161</v>
      </c>
      <c r="B1428" s="211">
        <v>261</v>
      </c>
      <c r="C1428" s="211" t="s">
        <v>160</v>
      </c>
      <c r="D1428" s="211">
        <v>302048518</v>
      </c>
      <c r="E1428" s="218">
        <v>1060</v>
      </c>
      <c r="F1428" s="211">
        <v>1251</v>
      </c>
      <c r="G1428" s="211">
        <v>1004</v>
      </c>
      <c r="H1428" s="218" t="s">
        <v>1954</v>
      </c>
      <c r="I1428" s="211" t="s">
        <v>1916</v>
      </c>
      <c r="J1428" s="212" t="s">
        <v>841</v>
      </c>
      <c r="K1428" s="211" t="s">
        <v>356</v>
      </c>
      <c r="L1428" s="211" t="s">
        <v>1998</v>
      </c>
    </row>
    <row r="1429" spans="1:12" s="211" customFormat="1" x14ac:dyDescent="0.25">
      <c r="A1429" s="211" t="s">
        <v>161</v>
      </c>
      <c r="B1429" s="211">
        <v>261</v>
      </c>
      <c r="C1429" s="211" t="s">
        <v>160</v>
      </c>
      <c r="D1429" s="211">
        <v>302049515</v>
      </c>
      <c r="E1429" s="218">
        <v>1060</v>
      </c>
      <c r="F1429" s="211">
        <v>1220</v>
      </c>
      <c r="G1429" s="211">
        <v>1004</v>
      </c>
      <c r="H1429" s="218" t="s">
        <v>1954</v>
      </c>
      <c r="I1429" s="211" t="s">
        <v>4062</v>
      </c>
      <c r="J1429" s="212" t="s">
        <v>841</v>
      </c>
      <c r="K1429" s="211" t="s">
        <v>356</v>
      </c>
      <c r="L1429" s="211" t="s">
        <v>1998</v>
      </c>
    </row>
    <row r="1430" spans="1:12" s="211" customFormat="1" x14ac:dyDescent="0.25">
      <c r="A1430" s="211" t="s">
        <v>161</v>
      </c>
      <c r="B1430" s="211">
        <v>261</v>
      </c>
      <c r="C1430" s="211" t="s">
        <v>160</v>
      </c>
      <c r="D1430" s="211">
        <v>302049697</v>
      </c>
      <c r="E1430" s="218">
        <v>1060</v>
      </c>
      <c r="F1430" s="211">
        <v>1263</v>
      </c>
      <c r="G1430" s="211">
        <v>1004</v>
      </c>
      <c r="H1430" s="218" t="s">
        <v>1954</v>
      </c>
      <c r="I1430" s="211" t="s">
        <v>1917</v>
      </c>
      <c r="J1430" s="212" t="s">
        <v>841</v>
      </c>
      <c r="K1430" s="211" t="s">
        <v>356</v>
      </c>
      <c r="L1430" s="211" t="s">
        <v>1998</v>
      </c>
    </row>
    <row r="1431" spans="1:12" s="211" customFormat="1" x14ac:dyDescent="0.25">
      <c r="A1431" s="211" t="s">
        <v>161</v>
      </c>
      <c r="B1431" s="211">
        <v>261</v>
      </c>
      <c r="C1431" s="211" t="s">
        <v>160</v>
      </c>
      <c r="D1431" s="211">
        <v>302051064</v>
      </c>
      <c r="E1431" s="218">
        <v>1060</v>
      </c>
      <c r="F1431" s="211">
        <v>1251</v>
      </c>
      <c r="G1431" s="211">
        <v>1004</v>
      </c>
      <c r="H1431" s="218" t="s">
        <v>1954</v>
      </c>
      <c r="I1431" s="211" t="s">
        <v>1918</v>
      </c>
      <c r="J1431" s="212" t="s">
        <v>841</v>
      </c>
      <c r="K1431" s="211" t="s">
        <v>356</v>
      </c>
      <c r="L1431" s="211" t="s">
        <v>1998</v>
      </c>
    </row>
    <row r="1432" spans="1:12" s="211" customFormat="1" x14ac:dyDescent="0.25">
      <c r="A1432" s="211" t="s">
        <v>161</v>
      </c>
      <c r="B1432" s="211">
        <v>261</v>
      </c>
      <c r="C1432" s="211" t="s">
        <v>160</v>
      </c>
      <c r="D1432" s="211">
        <v>302051685</v>
      </c>
      <c r="E1432" s="218">
        <v>1060</v>
      </c>
      <c r="F1432" s="211">
        <v>1251</v>
      </c>
      <c r="G1432" s="211">
        <v>1004</v>
      </c>
      <c r="H1432" s="218" t="s">
        <v>1954</v>
      </c>
      <c r="I1432" s="211" t="s">
        <v>1919</v>
      </c>
      <c r="J1432" s="212" t="s">
        <v>841</v>
      </c>
      <c r="K1432" s="211" t="s">
        <v>356</v>
      </c>
      <c r="L1432" s="211" t="s">
        <v>1998</v>
      </c>
    </row>
    <row r="1433" spans="1:12" s="211" customFormat="1" x14ac:dyDescent="0.25">
      <c r="A1433" s="211" t="s">
        <v>161</v>
      </c>
      <c r="B1433" s="211">
        <v>261</v>
      </c>
      <c r="C1433" s="211" t="s">
        <v>160</v>
      </c>
      <c r="D1433" s="211">
        <v>302060101</v>
      </c>
      <c r="E1433" s="218">
        <v>1060</v>
      </c>
      <c r="F1433" s="211">
        <v>1251</v>
      </c>
      <c r="G1433" s="211">
        <v>1004</v>
      </c>
      <c r="H1433" s="218" t="s">
        <v>1954</v>
      </c>
      <c r="I1433" s="211" t="s">
        <v>1920</v>
      </c>
      <c r="J1433" s="212" t="s">
        <v>841</v>
      </c>
      <c r="K1433" s="211" t="s">
        <v>356</v>
      </c>
      <c r="L1433" s="211" t="s">
        <v>1998</v>
      </c>
    </row>
    <row r="1434" spans="1:12" s="211" customFormat="1" x14ac:dyDescent="0.25">
      <c r="A1434" s="211" t="s">
        <v>161</v>
      </c>
      <c r="B1434" s="211">
        <v>261</v>
      </c>
      <c r="C1434" s="211" t="s">
        <v>160</v>
      </c>
      <c r="D1434" s="211">
        <v>302060200</v>
      </c>
      <c r="E1434" s="218">
        <v>1060</v>
      </c>
      <c r="F1434" s="211">
        <v>1251</v>
      </c>
      <c r="G1434" s="211">
        <v>1004</v>
      </c>
      <c r="H1434" s="218" t="s">
        <v>1954</v>
      </c>
      <c r="I1434" s="211" t="s">
        <v>3405</v>
      </c>
      <c r="J1434" s="212" t="s">
        <v>841</v>
      </c>
      <c r="K1434" s="211" t="s">
        <v>356</v>
      </c>
      <c r="L1434" s="211" t="s">
        <v>1998</v>
      </c>
    </row>
    <row r="1435" spans="1:12" s="211" customFormat="1" x14ac:dyDescent="0.25">
      <c r="A1435" s="211" t="s">
        <v>161</v>
      </c>
      <c r="B1435" s="211">
        <v>261</v>
      </c>
      <c r="C1435" s="211" t="s">
        <v>160</v>
      </c>
      <c r="D1435" s="211">
        <v>302060303</v>
      </c>
      <c r="E1435" s="218">
        <v>1060</v>
      </c>
      <c r="F1435" s="211">
        <v>1251</v>
      </c>
      <c r="G1435" s="211">
        <v>1004</v>
      </c>
      <c r="H1435" s="218" t="s">
        <v>1954</v>
      </c>
      <c r="I1435" s="211" t="s">
        <v>1921</v>
      </c>
      <c r="J1435" s="212" t="s">
        <v>841</v>
      </c>
      <c r="K1435" s="211" t="s">
        <v>356</v>
      </c>
      <c r="L1435" s="211" t="s">
        <v>1998</v>
      </c>
    </row>
    <row r="1436" spans="1:12" s="211" customFormat="1" x14ac:dyDescent="0.25">
      <c r="A1436" s="211" t="s">
        <v>161</v>
      </c>
      <c r="B1436" s="211">
        <v>261</v>
      </c>
      <c r="C1436" s="211" t="s">
        <v>160</v>
      </c>
      <c r="D1436" s="211">
        <v>302060330</v>
      </c>
      <c r="E1436" s="218">
        <v>1060</v>
      </c>
      <c r="F1436" s="211">
        <v>1251</v>
      </c>
      <c r="G1436" s="211">
        <v>1004</v>
      </c>
      <c r="H1436" s="218" t="s">
        <v>1954</v>
      </c>
      <c r="I1436" s="211" t="s">
        <v>3406</v>
      </c>
      <c r="J1436" s="212" t="s">
        <v>841</v>
      </c>
      <c r="K1436" s="211" t="s">
        <v>356</v>
      </c>
      <c r="L1436" s="211" t="s">
        <v>1998</v>
      </c>
    </row>
    <row r="1437" spans="1:12" s="211" customFormat="1" x14ac:dyDescent="0.25">
      <c r="A1437" s="211" t="s">
        <v>161</v>
      </c>
      <c r="B1437" s="211">
        <v>261</v>
      </c>
      <c r="C1437" s="211" t="s">
        <v>160</v>
      </c>
      <c r="D1437" s="211">
        <v>302060366</v>
      </c>
      <c r="E1437" s="218">
        <v>1060</v>
      </c>
      <c r="F1437" s="211">
        <v>1251</v>
      </c>
      <c r="G1437" s="211">
        <v>1004</v>
      </c>
      <c r="H1437" s="218" t="s">
        <v>1954</v>
      </c>
      <c r="I1437" s="211" t="s">
        <v>3407</v>
      </c>
      <c r="J1437" s="212" t="s">
        <v>841</v>
      </c>
      <c r="K1437" s="211" t="s">
        <v>356</v>
      </c>
      <c r="L1437" s="211" t="s">
        <v>1998</v>
      </c>
    </row>
    <row r="1438" spans="1:12" s="211" customFormat="1" x14ac:dyDescent="0.25">
      <c r="A1438" s="211" t="s">
        <v>161</v>
      </c>
      <c r="B1438" s="211">
        <v>261</v>
      </c>
      <c r="C1438" s="211" t="s">
        <v>160</v>
      </c>
      <c r="D1438" s="211">
        <v>302060592</v>
      </c>
      <c r="E1438" s="218">
        <v>1060</v>
      </c>
      <c r="F1438" s="211">
        <v>1251</v>
      </c>
      <c r="G1438" s="211">
        <v>1004</v>
      </c>
      <c r="H1438" s="218" t="s">
        <v>1954</v>
      </c>
      <c r="I1438" s="211" t="s">
        <v>1922</v>
      </c>
      <c r="J1438" s="212" t="s">
        <v>841</v>
      </c>
      <c r="K1438" s="211" t="s">
        <v>356</v>
      </c>
      <c r="L1438" s="211" t="s">
        <v>1998</v>
      </c>
    </row>
    <row r="1439" spans="1:12" s="211" customFormat="1" x14ac:dyDescent="0.25">
      <c r="A1439" s="211" t="s">
        <v>161</v>
      </c>
      <c r="B1439" s="211">
        <v>261</v>
      </c>
      <c r="C1439" s="211" t="s">
        <v>160</v>
      </c>
      <c r="D1439" s="211">
        <v>302060597</v>
      </c>
      <c r="E1439" s="218">
        <v>1060</v>
      </c>
      <c r="F1439" s="211">
        <v>1264</v>
      </c>
      <c r="G1439" s="211">
        <v>1004</v>
      </c>
      <c r="H1439" s="218" t="s">
        <v>1954</v>
      </c>
      <c r="I1439" s="211" t="s">
        <v>4689</v>
      </c>
      <c r="J1439" s="212" t="s">
        <v>841</v>
      </c>
      <c r="K1439" s="211" t="s">
        <v>356</v>
      </c>
      <c r="L1439" s="211" t="s">
        <v>1998</v>
      </c>
    </row>
    <row r="1440" spans="1:12" s="211" customFormat="1" x14ac:dyDescent="0.25">
      <c r="A1440" s="211" t="s">
        <v>161</v>
      </c>
      <c r="B1440" s="211">
        <v>261</v>
      </c>
      <c r="C1440" s="211" t="s">
        <v>160</v>
      </c>
      <c r="D1440" s="211">
        <v>302060869</v>
      </c>
      <c r="E1440" s="218">
        <v>1060</v>
      </c>
      <c r="F1440" s="211">
        <v>1251</v>
      </c>
      <c r="G1440" s="211">
        <v>1004</v>
      </c>
      <c r="H1440" s="218" t="s">
        <v>1954</v>
      </c>
      <c r="I1440" s="211" t="s">
        <v>1923</v>
      </c>
      <c r="J1440" s="212" t="s">
        <v>841</v>
      </c>
      <c r="K1440" s="211" t="s">
        <v>356</v>
      </c>
      <c r="L1440" s="211" t="s">
        <v>1998</v>
      </c>
    </row>
    <row r="1441" spans="1:12" s="211" customFormat="1" x14ac:dyDescent="0.25">
      <c r="A1441" s="211" t="s">
        <v>161</v>
      </c>
      <c r="B1441" s="211">
        <v>261</v>
      </c>
      <c r="C1441" s="211" t="s">
        <v>160</v>
      </c>
      <c r="D1441" s="211">
        <v>302061519</v>
      </c>
      <c r="E1441" s="218">
        <v>1060</v>
      </c>
      <c r="F1441" s="211">
        <v>1251</v>
      </c>
      <c r="G1441" s="211">
        <v>1004</v>
      </c>
      <c r="H1441" s="218" t="s">
        <v>1954</v>
      </c>
      <c r="I1441" s="211" t="s">
        <v>1924</v>
      </c>
      <c r="J1441" s="212" t="s">
        <v>841</v>
      </c>
      <c r="K1441" s="211" t="s">
        <v>356</v>
      </c>
      <c r="L1441" s="211" t="s">
        <v>1998</v>
      </c>
    </row>
    <row r="1442" spans="1:12" s="211" customFormat="1" x14ac:dyDescent="0.25">
      <c r="A1442" s="211" t="s">
        <v>161</v>
      </c>
      <c r="B1442" s="211">
        <v>261</v>
      </c>
      <c r="C1442" s="211" t="s">
        <v>160</v>
      </c>
      <c r="D1442" s="211">
        <v>302061792</v>
      </c>
      <c r="E1442" s="218">
        <v>1060</v>
      </c>
      <c r="F1442" s="211">
        <v>1220</v>
      </c>
      <c r="G1442" s="211">
        <v>1004</v>
      </c>
      <c r="H1442" s="218" t="s">
        <v>1954</v>
      </c>
      <c r="I1442" s="211" t="s">
        <v>3408</v>
      </c>
      <c r="J1442" s="212" t="s">
        <v>841</v>
      </c>
      <c r="K1442" s="211" t="s">
        <v>356</v>
      </c>
      <c r="L1442" s="211" t="s">
        <v>1998</v>
      </c>
    </row>
    <row r="1443" spans="1:12" s="211" customFormat="1" x14ac:dyDescent="0.25">
      <c r="A1443" s="211" t="s">
        <v>161</v>
      </c>
      <c r="B1443" s="211">
        <v>261</v>
      </c>
      <c r="C1443" s="211" t="s">
        <v>160</v>
      </c>
      <c r="D1443" s="211">
        <v>302061852</v>
      </c>
      <c r="E1443" s="218">
        <v>1060</v>
      </c>
      <c r="F1443" s="211">
        <v>1263</v>
      </c>
      <c r="G1443" s="211">
        <v>1004</v>
      </c>
      <c r="H1443" s="218" t="s">
        <v>1954</v>
      </c>
      <c r="I1443" s="211" t="s">
        <v>4063</v>
      </c>
      <c r="J1443" s="212" t="s">
        <v>841</v>
      </c>
      <c r="K1443" s="211" t="s">
        <v>356</v>
      </c>
      <c r="L1443" s="211" t="s">
        <v>1998</v>
      </c>
    </row>
    <row r="1444" spans="1:12" s="211" customFormat="1" x14ac:dyDescent="0.25">
      <c r="A1444" s="211" t="s">
        <v>161</v>
      </c>
      <c r="B1444" s="211">
        <v>261</v>
      </c>
      <c r="C1444" s="211" t="s">
        <v>160</v>
      </c>
      <c r="D1444" s="211">
        <v>302061853</v>
      </c>
      <c r="E1444" s="218">
        <v>1060</v>
      </c>
      <c r="F1444" s="211">
        <v>1251</v>
      </c>
      <c r="G1444" s="211">
        <v>1004</v>
      </c>
      <c r="H1444" s="218" t="s">
        <v>1954</v>
      </c>
      <c r="I1444" s="211" t="s">
        <v>4064</v>
      </c>
      <c r="J1444" s="212" t="s">
        <v>841</v>
      </c>
      <c r="K1444" s="211" t="s">
        <v>356</v>
      </c>
      <c r="L1444" s="211" t="s">
        <v>1998</v>
      </c>
    </row>
    <row r="1445" spans="1:12" s="211" customFormat="1" x14ac:dyDescent="0.25">
      <c r="A1445" s="211" t="s">
        <v>161</v>
      </c>
      <c r="B1445" s="211">
        <v>261</v>
      </c>
      <c r="C1445" s="211" t="s">
        <v>160</v>
      </c>
      <c r="D1445" s="211">
        <v>302062006</v>
      </c>
      <c r="E1445" s="218">
        <v>1060</v>
      </c>
      <c r="F1445" s="211">
        <v>1251</v>
      </c>
      <c r="G1445" s="211">
        <v>1004</v>
      </c>
      <c r="H1445" s="218" t="s">
        <v>1954</v>
      </c>
      <c r="I1445" s="211" t="s">
        <v>3409</v>
      </c>
      <c r="J1445" s="212" t="s">
        <v>841</v>
      </c>
      <c r="K1445" s="211" t="s">
        <v>356</v>
      </c>
      <c r="L1445" s="211" t="s">
        <v>1998</v>
      </c>
    </row>
    <row r="1446" spans="1:12" s="211" customFormat="1" x14ac:dyDescent="0.25">
      <c r="A1446" s="211" t="s">
        <v>161</v>
      </c>
      <c r="B1446" s="211">
        <v>261</v>
      </c>
      <c r="C1446" s="211" t="s">
        <v>160</v>
      </c>
      <c r="D1446" s="211">
        <v>302062007</v>
      </c>
      <c r="E1446" s="218">
        <v>1060</v>
      </c>
      <c r="F1446" s="211">
        <v>1251</v>
      </c>
      <c r="G1446" s="211">
        <v>1004</v>
      </c>
      <c r="H1446" s="218" t="s">
        <v>1954</v>
      </c>
      <c r="I1446" s="211" t="s">
        <v>4065</v>
      </c>
      <c r="J1446" s="212" t="s">
        <v>841</v>
      </c>
      <c r="K1446" s="211" t="s">
        <v>356</v>
      </c>
      <c r="L1446" s="211" t="s">
        <v>1998</v>
      </c>
    </row>
    <row r="1447" spans="1:12" s="211" customFormat="1" x14ac:dyDescent="0.25">
      <c r="A1447" s="211" t="s">
        <v>161</v>
      </c>
      <c r="B1447" s="211">
        <v>261</v>
      </c>
      <c r="C1447" s="211" t="s">
        <v>160</v>
      </c>
      <c r="D1447" s="211">
        <v>302062194</v>
      </c>
      <c r="E1447" s="218">
        <v>1060</v>
      </c>
      <c r="F1447" s="211">
        <v>1251</v>
      </c>
      <c r="G1447" s="211">
        <v>1004</v>
      </c>
      <c r="H1447" s="218" t="s">
        <v>1954</v>
      </c>
      <c r="I1447" s="211" t="s">
        <v>1925</v>
      </c>
      <c r="J1447" s="212" t="s">
        <v>841</v>
      </c>
      <c r="K1447" s="211" t="s">
        <v>356</v>
      </c>
      <c r="L1447" s="211" t="s">
        <v>1998</v>
      </c>
    </row>
    <row r="1448" spans="1:12" s="211" customFormat="1" x14ac:dyDescent="0.25">
      <c r="A1448" s="211" t="s">
        <v>161</v>
      </c>
      <c r="B1448" s="211">
        <v>261</v>
      </c>
      <c r="C1448" s="211" t="s">
        <v>160</v>
      </c>
      <c r="D1448" s="211">
        <v>302062250</v>
      </c>
      <c r="E1448" s="218">
        <v>1060</v>
      </c>
      <c r="F1448" s="211">
        <v>1251</v>
      </c>
      <c r="G1448" s="211">
        <v>1007</v>
      </c>
      <c r="H1448" s="218" t="s">
        <v>1954</v>
      </c>
      <c r="I1448" s="211" t="s">
        <v>3410</v>
      </c>
      <c r="J1448" s="212" t="s">
        <v>841</v>
      </c>
      <c r="K1448" s="211" t="s">
        <v>356</v>
      </c>
      <c r="L1448" s="211" t="s">
        <v>5298</v>
      </c>
    </row>
    <row r="1449" spans="1:12" s="211" customFormat="1" x14ac:dyDescent="0.25">
      <c r="A1449" s="211" t="s">
        <v>161</v>
      </c>
      <c r="B1449" s="211">
        <v>261</v>
      </c>
      <c r="C1449" s="211" t="s">
        <v>160</v>
      </c>
      <c r="D1449" s="211">
        <v>302062308</v>
      </c>
      <c r="E1449" s="218">
        <v>1060</v>
      </c>
      <c r="F1449" s="211">
        <v>1251</v>
      </c>
      <c r="G1449" s="211">
        <v>1004</v>
      </c>
      <c r="H1449" s="218" t="s">
        <v>1954</v>
      </c>
      <c r="I1449" s="211" t="s">
        <v>1926</v>
      </c>
      <c r="J1449" s="212" t="s">
        <v>841</v>
      </c>
      <c r="K1449" s="211" t="s">
        <v>356</v>
      </c>
      <c r="L1449" s="211" t="s">
        <v>1998</v>
      </c>
    </row>
    <row r="1450" spans="1:12" s="211" customFormat="1" x14ac:dyDescent="0.25">
      <c r="A1450" s="211" t="s">
        <v>161</v>
      </c>
      <c r="B1450" s="211">
        <v>261</v>
      </c>
      <c r="C1450" s="211" t="s">
        <v>160</v>
      </c>
      <c r="D1450" s="211">
        <v>302062382</v>
      </c>
      <c r="E1450" s="218">
        <v>1060</v>
      </c>
      <c r="F1450" s="211">
        <v>1263</v>
      </c>
      <c r="G1450" s="211">
        <v>1004</v>
      </c>
      <c r="H1450" s="218" t="s">
        <v>1954</v>
      </c>
      <c r="I1450" s="211" t="s">
        <v>4690</v>
      </c>
      <c r="J1450" s="212" t="s">
        <v>841</v>
      </c>
      <c r="K1450" s="211" t="s">
        <v>356</v>
      </c>
      <c r="L1450" s="211" t="s">
        <v>1998</v>
      </c>
    </row>
    <row r="1451" spans="1:12" s="211" customFormat="1" x14ac:dyDescent="0.25">
      <c r="A1451" s="211" t="s">
        <v>161</v>
      </c>
      <c r="B1451" s="211">
        <v>261</v>
      </c>
      <c r="C1451" s="211" t="s">
        <v>160</v>
      </c>
      <c r="D1451" s="211">
        <v>302062399</v>
      </c>
      <c r="E1451" s="218">
        <v>1060</v>
      </c>
      <c r="F1451" s="211">
        <v>1251</v>
      </c>
      <c r="G1451" s="211">
        <v>1004</v>
      </c>
      <c r="H1451" s="218" t="s">
        <v>1954</v>
      </c>
      <c r="I1451" s="211" t="s">
        <v>1927</v>
      </c>
      <c r="J1451" s="212" t="s">
        <v>841</v>
      </c>
      <c r="K1451" s="211" t="s">
        <v>356</v>
      </c>
      <c r="L1451" s="211" t="s">
        <v>1998</v>
      </c>
    </row>
    <row r="1452" spans="1:12" s="211" customFormat="1" x14ac:dyDescent="0.25">
      <c r="A1452" s="211" t="s">
        <v>161</v>
      </c>
      <c r="B1452" s="211">
        <v>261</v>
      </c>
      <c r="C1452" s="211" t="s">
        <v>160</v>
      </c>
      <c r="D1452" s="211">
        <v>302062782</v>
      </c>
      <c r="E1452" s="218">
        <v>1060</v>
      </c>
      <c r="F1452" s="211">
        <v>1251</v>
      </c>
      <c r="G1452" s="211">
        <v>1004</v>
      </c>
      <c r="H1452" s="218" t="s">
        <v>1954</v>
      </c>
      <c r="I1452" s="211" t="s">
        <v>1928</v>
      </c>
      <c r="J1452" s="212" t="s">
        <v>841</v>
      </c>
      <c r="K1452" s="211" t="s">
        <v>356</v>
      </c>
      <c r="L1452" s="211" t="s">
        <v>1998</v>
      </c>
    </row>
    <row r="1453" spans="1:12" s="211" customFormat="1" x14ac:dyDescent="0.25">
      <c r="A1453" s="211" t="s">
        <v>161</v>
      </c>
      <c r="B1453" s="211">
        <v>261</v>
      </c>
      <c r="C1453" s="211" t="s">
        <v>160</v>
      </c>
      <c r="D1453" s="211">
        <v>302062965</v>
      </c>
      <c r="E1453" s="218">
        <v>1060</v>
      </c>
      <c r="F1453" s="211">
        <v>1274</v>
      </c>
      <c r="G1453" s="211">
        <v>1007</v>
      </c>
      <c r="H1453" s="218" t="s">
        <v>1954</v>
      </c>
      <c r="I1453" s="211" t="s">
        <v>3411</v>
      </c>
      <c r="J1453" s="212" t="s">
        <v>841</v>
      </c>
      <c r="K1453" s="211" t="s">
        <v>356</v>
      </c>
      <c r="L1453" s="211" t="s">
        <v>5299</v>
      </c>
    </row>
    <row r="1454" spans="1:12" s="211" customFormat="1" x14ac:dyDescent="0.25">
      <c r="A1454" s="211" t="s">
        <v>161</v>
      </c>
      <c r="B1454" s="211">
        <v>261</v>
      </c>
      <c r="C1454" s="211" t="s">
        <v>160</v>
      </c>
      <c r="D1454" s="211">
        <v>302063221</v>
      </c>
      <c r="E1454" s="218">
        <v>1060</v>
      </c>
      <c r="F1454" s="211">
        <v>1263</v>
      </c>
      <c r="G1454" s="211">
        <v>1004</v>
      </c>
      <c r="H1454" s="218" t="s">
        <v>1954</v>
      </c>
      <c r="I1454" s="211" t="s">
        <v>4691</v>
      </c>
      <c r="J1454" s="212" t="s">
        <v>841</v>
      </c>
      <c r="K1454" s="211" t="s">
        <v>356</v>
      </c>
      <c r="L1454" s="211" t="s">
        <v>1998</v>
      </c>
    </row>
    <row r="1455" spans="1:12" s="211" customFormat="1" x14ac:dyDescent="0.25">
      <c r="A1455" s="211" t="s">
        <v>161</v>
      </c>
      <c r="B1455" s="211">
        <v>261</v>
      </c>
      <c r="C1455" s="211" t="s">
        <v>160</v>
      </c>
      <c r="D1455" s="211">
        <v>302063271</v>
      </c>
      <c r="E1455" s="218">
        <v>1060</v>
      </c>
      <c r="F1455" s="211">
        <v>1261</v>
      </c>
      <c r="G1455" s="211">
        <v>1004</v>
      </c>
      <c r="H1455" s="218" t="s">
        <v>1954</v>
      </c>
      <c r="I1455" s="211" t="s">
        <v>3412</v>
      </c>
      <c r="J1455" s="212" t="s">
        <v>841</v>
      </c>
      <c r="K1455" s="211" t="s">
        <v>356</v>
      </c>
      <c r="L1455" s="211" t="s">
        <v>1998</v>
      </c>
    </row>
    <row r="1456" spans="1:12" s="211" customFormat="1" x14ac:dyDescent="0.25">
      <c r="A1456" s="211" t="s">
        <v>161</v>
      </c>
      <c r="B1456" s="211">
        <v>261</v>
      </c>
      <c r="C1456" s="211" t="s">
        <v>160</v>
      </c>
      <c r="D1456" s="211">
        <v>302063272</v>
      </c>
      <c r="E1456" s="218">
        <v>1060</v>
      </c>
      <c r="F1456" s="211">
        <v>1261</v>
      </c>
      <c r="G1456" s="211">
        <v>1004</v>
      </c>
      <c r="H1456" s="218" t="s">
        <v>1954</v>
      </c>
      <c r="I1456" s="211" t="s">
        <v>3413</v>
      </c>
      <c r="J1456" s="212" t="s">
        <v>841</v>
      </c>
      <c r="K1456" s="211" t="s">
        <v>356</v>
      </c>
      <c r="L1456" s="211" t="s">
        <v>1998</v>
      </c>
    </row>
    <row r="1457" spans="1:12" s="211" customFormat="1" x14ac:dyDescent="0.25">
      <c r="A1457" s="211" t="s">
        <v>161</v>
      </c>
      <c r="B1457" s="211">
        <v>261</v>
      </c>
      <c r="C1457" s="211" t="s">
        <v>160</v>
      </c>
      <c r="D1457" s="211">
        <v>302063273</v>
      </c>
      <c r="E1457" s="218">
        <v>1060</v>
      </c>
      <c r="F1457" s="211">
        <v>1261</v>
      </c>
      <c r="G1457" s="211">
        <v>1004</v>
      </c>
      <c r="H1457" s="218" t="s">
        <v>1954</v>
      </c>
      <c r="I1457" s="211" t="s">
        <v>3414</v>
      </c>
      <c r="J1457" s="212" t="s">
        <v>841</v>
      </c>
      <c r="K1457" s="211" t="s">
        <v>356</v>
      </c>
      <c r="L1457" s="211" t="s">
        <v>1998</v>
      </c>
    </row>
    <row r="1458" spans="1:12" s="211" customFormat="1" x14ac:dyDescent="0.25">
      <c r="A1458" s="211" t="s">
        <v>161</v>
      </c>
      <c r="B1458" s="211">
        <v>261</v>
      </c>
      <c r="C1458" s="211" t="s">
        <v>160</v>
      </c>
      <c r="D1458" s="211">
        <v>302063276</v>
      </c>
      <c r="E1458" s="218">
        <v>1060</v>
      </c>
      <c r="F1458" s="211">
        <v>1261</v>
      </c>
      <c r="G1458" s="211">
        <v>1004</v>
      </c>
      <c r="H1458" s="218" t="s">
        <v>1954</v>
      </c>
      <c r="I1458" s="211" t="s">
        <v>3415</v>
      </c>
      <c r="J1458" s="212" t="s">
        <v>841</v>
      </c>
      <c r="K1458" s="211" t="s">
        <v>356</v>
      </c>
      <c r="L1458" s="211" t="s">
        <v>1998</v>
      </c>
    </row>
    <row r="1459" spans="1:12" s="211" customFormat="1" x14ac:dyDescent="0.25">
      <c r="A1459" s="211" t="s">
        <v>161</v>
      </c>
      <c r="B1459" s="211">
        <v>261</v>
      </c>
      <c r="C1459" s="211" t="s">
        <v>160</v>
      </c>
      <c r="D1459" s="211">
        <v>302063277</v>
      </c>
      <c r="E1459" s="218">
        <v>1060</v>
      </c>
      <c r="F1459" s="211">
        <v>1261</v>
      </c>
      <c r="G1459" s="211">
        <v>1004</v>
      </c>
      <c r="H1459" s="218" t="s">
        <v>1954</v>
      </c>
      <c r="I1459" s="211" t="s">
        <v>3416</v>
      </c>
      <c r="J1459" s="212" t="s">
        <v>841</v>
      </c>
      <c r="K1459" s="211" t="s">
        <v>356</v>
      </c>
      <c r="L1459" s="211" t="s">
        <v>1998</v>
      </c>
    </row>
    <row r="1460" spans="1:12" s="211" customFormat="1" x14ac:dyDescent="0.25">
      <c r="A1460" s="211" t="s">
        <v>161</v>
      </c>
      <c r="B1460" s="211">
        <v>261</v>
      </c>
      <c r="C1460" s="211" t="s">
        <v>160</v>
      </c>
      <c r="D1460" s="211">
        <v>302063289</v>
      </c>
      <c r="E1460" s="218">
        <v>1060</v>
      </c>
      <c r="F1460" s="211">
        <v>1261</v>
      </c>
      <c r="G1460" s="211">
        <v>1004</v>
      </c>
      <c r="H1460" s="218" t="s">
        <v>1954</v>
      </c>
      <c r="I1460" s="211" t="s">
        <v>4692</v>
      </c>
      <c r="J1460" s="212" t="s">
        <v>841</v>
      </c>
      <c r="K1460" s="211" t="s">
        <v>356</v>
      </c>
      <c r="L1460" s="211" t="s">
        <v>1998</v>
      </c>
    </row>
    <row r="1461" spans="1:12" s="211" customFormat="1" x14ac:dyDescent="0.25">
      <c r="A1461" s="211" t="s">
        <v>161</v>
      </c>
      <c r="B1461" s="211">
        <v>261</v>
      </c>
      <c r="C1461" s="211" t="s">
        <v>160</v>
      </c>
      <c r="D1461" s="211">
        <v>302063387</v>
      </c>
      <c r="E1461" s="218">
        <v>1060</v>
      </c>
      <c r="F1461" s="211">
        <v>1261</v>
      </c>
      <c r="G1461" s="211">
        <v>1004</v>
      </c>
      <c r="H1461" s="218" t="s">
        <v>1954</v>
      </c>
      <c r="I1461" s="211" t="s">
        <v>3417</v>
      </c>
      <c r="J1461" s="212" t="s">
        <v>841</v>
      </c>
      <c r="K1461" s="211" t="s">
        <v>356</v>
      </c>
      <c r="L1461" s="211" t="s">
        <v>1998</v>
      </c>
    </row>
    <row r="1462" spans="1:12" s="211" customFormat="1" x14ac:dyDescent="0.25">
      <c r="A1462" s="211" t="s">
        <v>161</v>
      </c>
      <c r="B1462" s="211">
        <v>261</v>
      </c>
      <c r="C1462" s="211" t="s">
        <v>160</v>
      </c>
      <c r="D1462" s="211">
        <v>302063388</v>
      </c>
      <c r="E1462" s="218">
        <v>1060</v>
      </c>
      <c r="F1462" s="211">
        <v>1261</v>
      </c>
      <c r="G1462" s="211">
        <v>1004</v>
      </c>
      <c r="H1462" s="218" t="s">
        <v>1954</v>
      </c>
      <c r="I1462" s="211" t="s">
        <v>1929</v>
      </c>
      <c r="J1462" s="212" t="s">
        <v>841</v>
      </c>
      <c r="K1462" s="211" t="s">
        <v>356</v>
      </c>
      <c r="L1462" s="211" t="s">
        <v>1998</v>
      </c>
    </row>
    <row r="1463" spans="1:12" s="211" customFormat="1" x14ac:dyDescent="0.25">
      <c r="A1463" s="211" t="s">
        <v>161</v>
      </c>
      <c r="B1463" s="211">
        <v>261</v>
      </c>
      <c r="C1463" s="211" t="s">
        <v>160</v>
      </c>
      <c r="D1463" s="211">
        <v>302063529</v>
      </c>
      <c r="E1463" s="218">
        <v>1060</v>
      </c>
      <c r="F1463" s="211">
        <v>1251</v>
      </c>
      <c r="G1463" s="211">
        <v>1004</v>
      </c>
      <c r="H1463" s="218" t="s">
        <v>1954</v>
      </c>
      <c r="I1463" s="211" t="s">
        <v>3418</v>
      </c>
      <c r="J1463" s="212" t="s">
        <v>841</v>
      </c>
      <c r="K1463" s="211" t="s">
        <v>356</v>
      </c>
      <c r="L1463" s="211" t="s">
        <v>1998</v>
      </c>
    </row>
    <row r="1464" spans="1:12" s="211" customFormat="1" x14ac:dyDescent="0.25">
      <c r="A1464" s="211" t="s">
        <v>161</v>
      </c>
      <c r="B1464" s="211">
        <v>261</v>
      </c>
      <c r="C1464" s="211" t="s">
        <v>160</v>
      </c>
      <c r="D1464" s="211">
        <v>302063643</v>
      </c>
      <c r="E1464" s="218">
        <v>1060</v>
      </c>
      <c r="F1464" s="211">
        <v>1261</v>
      </c>
      <c r="G1464" s="211">
        <v>1004</v>
      </c>
      <c r="H1464" s="218" t="s">
        <v>1954</v>
      </c>
      <c r="I1464" s="211" t="s">
        <v>1930</v>
      </c>
      <c r="J1464" s="212" t="s">
        <v>841</v>
      </c>
      <c r="K1464" s="211" t="s">
        <v>356</v>
      </c>
      <c r="L1464" s="211" t="s">
        <v>1998</v>
      </c>
    </row>
    <row r="1465" spans="1:12" s="211" customFormat="1" x14ac:dyDescent="0.25">
      <c r="A1465" s="211" t="s">
        <v>161</v>
      </c>
      <c r="B1465" s="211">
        <v>261</v>
      </c>
      <c r="C1465" s="211" t="s">
        <v>160</v>
      </c>
      <c r="D1465" s="211">
        <v>302063647</v>
      </c>
      <c r="E1465" s="218">
        <v>1060</v>
      </c>
      <c r="F1465" s="211">
        <v>1251</v>
      </c>
      <c r="G1465" s="211">
        <v>1004</v>
      </c>
      <c r="H1465" s="218" t="s">
        <v>1954</v>
      </c>
      <c r="I1465" s="211" t="s">
        <v>1931</v>
      </c>
      <c r="J1465" s="212" t="s">
        <v>841</v>
      </c>
      <c r="K1465" s="211" t="s">
        <v>356</v>
      </c>
      <c r="L1465" s="211" t="s">
        <v>1998</v>
      </c>
    </row>
    <row r="1466" spans="1:12" s="211" customFormat="1" x14ac:dyDescent="0.25">
      <c r="A1466" s="211" t="s">
        <v>161</v>
      </c>
      <c r="B1466" s="211">
        <v>261</v>
      </c>
      <c r="C1466" s="211" t="s">
        <v>160</v>
      </c>
      <c r="D1466" s="211">
        <v>302064368</v>
      </c>
      <c r="E1466" s="218">
        <v>1060</v>
      </c>
      <c r="F1466" s="211">
        <v>1251</v>
      </c>
      <c r="G1466" s="211">
        <v>1004</v>
      </c>
      <c r="H1466" s="218" t="s">
        <v>1954</v>
      </c>
      <c r="I1466" s="211" t="s">
        <v>1932</v>
      </c>
      <c r="J1466" s="212" t="s">
        <v>841</v>
      </c>
      <c r="K1466" s="211" t="s">
        <v>356</v>
      </c>
      <c r="L1466" s="211" t="s">
        <v>1998</v>
      </c>
    </row>
    <row r="1467" spans="1:12" s="211" customFormat="1" x14ac:dyDescent="0.25">
      <c r="A1467" s="211" t="s">
        <v>161</v>
      </c>
      <c r="B1467" s="211">
        <v>261</v>
      </c>
      <c r="C1467" s="211" t="s">
        <v>160</v>
      </c>
      <c r="D1467" s="211">
        <v>302065245</v>
      </c>
      <c r="E1467" s="218">
        <v>1060</v>
      </c>
      <c r="F1467" s="211">
        <v>1261</v>
      </c>
      <c r="G1467" s="211">
        <v>1004</v>
      </c>
      <c r="H1467" s="218" t="s">
        <v>1954</v>
      </c>
      <c r="I1467" s="211" t="s">
        <v>3419</v>
      </c>
      <c r="J1467" s="212" t="s">
        <v>841</v>
      </c>
      <c r="K1467" s="211" t="s">
        <v>356</v>
      </c>
      <c r="L1467" s="211" t="s">
        <v>1998</v>
      </c>
    </row>
    <row r="1468" spans="1:12" s="211" customFormat="1" x14ac:dyDescent="0.25">
      <c r="A1468" s="211" t="s">
        <v>161</v>
      </c>
      <c r="B1468" s="211">
        <v>261</v>
      </c>
      <c r="C1468" s="211" t="s">
        <v>160</v>
      </c>
      <c r="D1468" s="211">
        <v>302065590</v>
      </c>
      <c r="E1468" s="218">
        <v>1060</v>
      </c>
      <c r="F1468" s="211">
        <v>1251</v>
      </c>
      <c r="G1468" s="211">
        <v>1004</v>
      </c>
      <c r="H1468" s="218" t="s">
        <v>1954</v>
      </c>
      <c r="I1468" s="211" t="s">
        <v>3420</v>
      </c>
      <c r="J1468" s="212" t="s">
        <v>841</v>
      </c>
      <c r="K1468" s="211" t="s">
        <v>356</v>
      </c>
      <c r="L1468" s="211" t="s">
        <v>1998</v>
      </c>
    </row>
    <row r="1469" spans="1:12" s="211" customFormat="1" x14ac:dyDescent="0.25">
      <c r="A1469" s="211" t="s">
        <v>161</v>
      </c>
      <c r="B1469" s="211">
        <v>261</v>
      </c>
      <c r="C1469" s="211" t="s">
        <v>160</v>
      </c>
      <c r="D1469" s="211">
        <v>302065591</v>
      </c>
      <c r="E1469" s="218">
        <v>1060</v>
      </c>
      <c r="F1469" s="211">
        <v>1251</v>
      </c>
      <c r="G1469" s="211">
        <v>1004</v>
      </c>
      <c r="H1469" s="218" t="s">
        <v>1954</v>
      </c>
      <c r="I1469" s="211" t="s">
        <v>1933</v>
      </c>
      <c r="J1469" s="212" t="s">
        <v>841</v>
      </c>
      <c r="K1469" s="211" t="s">
        <v>356</v>
      </c>
      <c r="L1469" s="211" t="s">
        <v>1998</v>
      </c>
    </row>
    <row r="1470" spans="1:12" s="211" customFormat="1" x14ac:dyDescent="0.25">
      <c r="A1470" s="211" t="s">
        <v>161</v>
      </c>
      <c r="B1470" s="211">
        <v>261</v>
      </c>
      <c r="C1470" s="211" t="s">
        <v>160</v>
      </c>
      <c r="D1470" s="211">
        <v>302065592</v>
      </c>
      <c r="E1470" s="218">
        <v>1060</v>
      </c>
      <c r="F1470" s="211">
        <v>1251</v>
      </c>
      <c r="G1470" s="211">
        <v>1004</v>
      </c>
      <c r="H1470" s="218" t="s">
        <v>1954</v>
      </c>
      <c r="I1470" s="211" t="s">
        <v>1934</v>
      </c>
      <c r="J1470" s="212" t="s">
        <v>841</v>
      </c>
      <c r="K1470" s="211" t="s">
        <v>356</v>
      </c>
      <c r="L1470" s="211" t="s">
        <v>1998</v>
      </c>
    </row>
    <row r="1471" spans="1:12" s="211" customFormat="1" x14ac:dyDescent="0.25">
      <c r="A1471" s="211" t="s">
        <v>161</v>
      </c>
      <c r="B1471" s="211">
        <v>261</v>
      </c>
      <c r="C1471" s="211" t="s">
        <v>160</v>
      </c>
      <c r="D1471" s="211">
        <v>302065593</v>
      </c>
      <c r="E1471" s="218">
        <v>1060</v>
      </c>
      <c r="F1471" s="211">
        <v>1251</v>
      </c>
      <c r="G1471" s="211">
        <v>1004</v>
      </c>
      <c r="H1471" s="218" t="s">
        <v>1954</v>
      </c>
      <c r="I1471" s="211" t="s">
        <v>1935</v>
      </c>
      <c r="J1471" s="212" t="s">
        <v>841</v>
      </c>
      <c r="K1471" s="211" t="s">
        <v>356</v>
      </c>
      <c r="L1471" s="211" t="s">
        <v>1998</v>
      </c>
    </row>
    <row r="1472" spans="1:12" s="211" customFormat="1" x14ac:dyDescent="0.25">
      <c r="A1472" s="211" t="s">
        <v>161</v>
      </c>
      <c r="B1472" s="211">
        <v>261</v>
      </c>
      <c r="C1472" s="211" t="s">
        <v>160</v>
      </c>
      <c r="D1472" s="211">
        <v>302066047</v>
      </c>
      <c r="E1472" s="218">
        <v>1060</v>
      </c>
      <c r="F1472" s="211">
        <v>1261</v>
      </c>
      <c r="G1472" s="211">
        <v>1004</v>
      </c>
      <c r="H1472" s="218" t="s">
        <v>1954</v>
      </c>
      <c r="I1472" s="211" t="s">
        <v>1936</v>
      </c>
      <c r="J1472" s="212" t="s">
        <v>841</v>
      </c>
      <c r="K1472" s="211" t="s">
        <v>356</v>
      </c>
      <c r="L1472" s="211" t="s">
        <v>1998</v>
      </c>
    </row>
    <row r="1473" spans="1:12" s="211" customFormat="1" x14ac:dyDescent="0.25">
      <c r="A1473" s="211" t="s">
        <v>161</v>
      </c>
      <c r="B1473" s="211">
        <v>261</v>
      </c>
      <c r="C1473" s="211" t="s">
        <v>160</v>
      </c>
      <c r="D1473" s="211">
        <v>302066048</v>
      </c>
      <c r="E1473" s="218">
        <v>1060</v>
      </c>
      <c r="F1473" s="211">
        <v>1261</v>
      </c>
      <c r="G1473" s="211">
        <v>1004</v>
      </c>
      <c r="H1473" s="218" t="s">
        <v>1954</v>
      </c>
      <c r="I1473" s="211" t="s">
        <v>1937</v>
      </c>
      <c r="J1473" s="212" t="s">
        <v>841</v>
      </c>
      <c r="K1473" s="211" t="s">
        <v>356</v>
      </c>
      <c r="L1473" s="211" t="s">
        <v>1998</v>
      </c>
    </row>
    <row r="1474" spans="1:12" s="211" customFormat="1" x14ac:dyDescent="0.25">
      <c r="A1474" s="211" t="s">
        <v>161</v>
      </c>
      <c r="B1474" s="211">
        <v>261</v>
      </c>
      <c r="C1474" s="211" t="s">
        <v>160</v>
      </c>
      <c r="D1474" s="211">
        <v>302066049</v>
      </c>
      <c r="E1474" s="218">
        <v>1060</v>
      </c>
      <c r="F1474" s="211">
        <v>1261</v>
      </c>
      <c r="G1474" s="211">
        <v>1004</v>
      </c>
      <c r="H1474" s="218" t="s">
        <v>1954</v>
      </c>
      <c r="I1474" s="211" t="s">
        <v>1938</v>
      </c>
      <c r="J1474" s="212" t="s">
        <v>841</v>
      </c>
      <c r="K1474" s="211" t="s">
        <v>356</v>
      </c>
      <c r="L1474" s="211" t="s">
        <v>1998</v>
      </c>
    </row>
    <row r="1475" spans="1:12" s="211" customFormat="1" x14ac:dyDescent="0.25">
      <c r="A1475" s="211" t="s">
        <v>161</v>
      </c>
      <c r="B1475" s="211">
        <v>261</v>
      </c>
      <c r="C1475" s="211" t="s">
        <v>160</v>
      </c>
      <c r="D1475" s="211">
        <v>302066050</v>
      </c>
      <c r="E1475" s="218">
        <v>1060</v>
      </c>
      <c r="F1475" s="211">
        <v>1261</v>
      </c>
      <c r="G1475" s="211">
        <v>1004</v>
      </c>
      <c r="H1475" s="218" t="s">
        <v>1954</v>
      </c>
      <c r="I1475" s="211" t="s">
        <v>1939</v>
      </c>
      <c r="J1475" s="212" t="s">
        <v>841</v>
      </c>
      <c r="K1475" s="211" t="s">
        <v>356</v>
      </c>
      <c r="L1475" s="211" t="s">
        <v>1998</v>
      </c>
    </row>
    <row r="1476" spans="1:12" s="211" customFormat="1" x14ac:dyDescent="0.25">
      <c r="A1476" s="211" t="s">
        <v>161</v>
      </c>
      <c r="B1476" s="211">
        <v>261</v>
      </c>
      <c r="C1476" s="211" t="s">
        <v>160</v>
      </c>
      <c r="D1476" s="211">
        <v>302066052</v>
      </c>
      <c r="E1476" s="218">
        <v>1060</v>
      </c>
      <c r="F1476" s="211">
        <v>1261</v>
      </c>
      <c r="G1476" s="211">
        <v>1004</v>
      </c>
      <c r="H1476" s="218" t="s">
        <v>1954</v>
      </c>
      <c r="I1476" s="211" t="s">
        <v>1940</v>
      </c>
      <c r="J1476" s="212" t="s">
        <v>841</v>
      </c>
      <c r="K1476" s="211" t="s">
        <v>356</v>
      </c>
      <c r="L1476" s="211" t="s">
        <v>1998</v>
      </c>
    </row>
    <row r="1477" spans="1:12" s="211" customFormat="1" x14ac:dyDescent="0.25">
      <c r="A1477" s="211" t="s">
        <v>161</v>
      </c>
      <c r="B1477" s="211">
        <v>261</v>
      </c>
      <c r="C1477" s="211" t="s">
        <v>160</v>
      </c>
      <c r="D1477" s="211">
        <v>302066053</v>
      </c>
      <c r="E1477" s="218">
        <v>1060</v>
      </c>
      <c r="F1477" s="211">
        <v>1261</v>
      </c>
      <c r="G1477" s="211">
        <v>1004</v>
      </c>
      <c r="H1477" s="218" t="s">
        <v>1954</v>
      </c>
      <c r="I1477" s="211" t="s">
        <v>1941</v>
      </c>
      <c r="J1477" s="212" t="s">
        <v>841</v>
      </c>
      <c r="K1477" s="211" t="s">
        <v>356</v>
      </c>
      <c r="L1477" s="211" t="s">
        <v>1998</v>
      </c>
    </row>
    <row r="1478" spans="1:12" s="211" customFormat="1" x14ac:dyDescent="0.25">
      <c r="A1478" s="211" t="s">
        <v>161</v>
      </c>
      <c r="B1478" s="211">
        <v>261</v>
      </c>
      <c r="C1478" s="211" t="s">
        <v>160</v>
      </c>
      <c r="D1478" s="211">
        <v>302066224</v>
      </c>
      <c r="E1478" s="218">
        <v>1060</v>
      </c>
      <c r="F1478" s="211">
        <v>1261</v>
      </c>
      <c r="G1478" s="211">
        <v>1004</v>
      </c>
      <c r="H1478" s="218" t="s">
        <v>1954</v>
      </c>
      <c r="I1478" s="211" t="s">
        <v>1942</v>
      </c>
      <c r="J1478" s="212" t="s">
        <v>841</v>
      </c>
      <c r="K1478" s="211" t="s">
        <v>356</v>
      </c>
      <c r="L1478" s="211" t="s">
        <v>1998</v>
      </c>
    </row>
    <row r="1479" spans="1:12" s="211" customFormat="1" x14ac:dyDescent="0.25">
      <c r="A1479" s="211" t="s">
        <v>161</v>
      </c>
      <c r="B1479" s="211">
        <v>261</v>
      </c>
      <c r="C1479" s="211" t="s">
        <v>160</v>
      </c>
      <c r="D1479" s="211">
        <v>302066225</v>
      </c>
      <c r="E1479" s="218">
        <v>1060</v>
      </c>
      <c r="F1479" s="211">
        <v>1261</v>
      </c>
      <c r="G1479" s="211">
        <v>1004</v>
      </c>
      <c r="H1479" s="218" t="s">
        <v>1954</v>
      </c>
      <c r="I1479" s="211" t="s">
        <v>1943</v>
      </c>
      <c r="J1479" s="212" t="s">
        <v>841</v>
      </c>
      <c r="K1479" s="211" t="s">
        <v>356</v>
      </c>
      <c r="L1479" s="211" t="s">
        <v>1998</v>
      </c>
    </row>
    <row r="1480" spans="1:12" s="211" customFormat="1" x14ac:dyDescent="0.25">
      <c r="A1480" s="211" t="s">
        <v>161</v>
      </c>
      <c r="B1480" s="211">
        <v>261</v>
      </c>
      <c r="C1480" s="211" t="s">
        <v>160</v>
      </c>
      <c r="D1480" s="211">
        <v>302066470</v>
      </c>
      <c r="E1480" s="218">
        <v>1060</v>
      </c>
      <c r="F1480" s="211">
        <v>1251</v>
      </c>
      <c r="G1480" s="211">
        <v>1003</v>
      </c>
      <c r="H1480" s="218" t="s">
        <v>1954</v>
      </c>
      <c r="I1480" s="211" t="s">
        <v>5282</v>
      </c>
      <c r="J1480" s="212" t="s">
        <v>841</v>
      </c>
      <c r="K1480" s="211" t="s">
        <v>356</v>
      </c>
      <c r="L1480" s="211" t="s">
        <v>1998</v>
      </c>
    </row>
    <row r="1481" spans="1:12" s="211" customFormat="1" x14ac:dyDescent="0.25">
      <c r="A1481" s="211" t="s">
        <v>161</v>
      </c>
      <c r="B1481" s="211">
        <v>261</v>
      </c>
      <c r="C1481" s="211" t="s">
        <v>160</v>
      </c>
      <c r="D1481" s="211">
        <v>302066471</v>
      </c>
      <c r="E1481" s="218">
        <v>1060</v>
      </c>
      <c r="F1481" s="211">
        <v>1251</v>
      </c>
      <c r="G1481" s="211">
        <v>1003</v>
      </c>
      <c r="H1481" s="218" t="s">
        <v>1954</v>
      </c>
      <c r="I1481" s="211" t="s">
        <v>5283</v>
      </c>
      <c r="J1481" s="212" t="s">
        <v>841</v>
      </c>
      <c r="K1481" s="211" t="s">
        <v>356</v>
      </c>
      <c r="L1481" s="211" t="s">
        <v>1998</v>
      </c>
    </row>
    <row r="1482" spans="1:12" s="211" customFormat="1" x14ac:dyDescent="0.25">
      <c r="A1482" s="211" t="s">
        <v>161</v>
      </c>
      <c r="B1482" s="211">
        <v>293</v>
      </c>
      <c r="C1482" s="211" t="s">
        <v>336</v>
      </c>
      <c r="D1482" s="211">
        <v>62214</v>
      </c>
      <c r="E1482" s="218">
        <v>1030</v>
      </c>
      <c r="F1482" s="211">
        <v>1110</v>
      </c>
      <c r="G1482" s="211">
        <v>1004</v>
      </c>
      <c r="H1482" s="218" t="s">
        <v>1954</v>
      </c>
      <c r="I1482" s="211" t="s">
        <v>4294</v>
      </c>
      <c r="J1482" s="212" t="s">
        <v>841</v>
      </c>
      <c r="K1482" s="211" t="s">
        <v>356</v>
      </c>
      <c r="L1482" s="211" t="s">
        <v>2003</v>
      </c>
    </row>
    <row r="1483" spans="1:12" s="211" customFormat="1" x14ac:dyDescent="0.25">
      <c r="A1483" s="211" t="s">
        <v>161</v>
      </c>
      <c r="B1483" s="211">
        <v>293</v>
      </c>
      <c r="C1483" s="211" t="s">
        <v>336</v>
      </c>
      <c r="D1483" s="211">
        <v>192001750</v>
      </c>
      <c r="E1483" s="218">
        <v>1060</v>
      </c>
      <c r="F1483" s="211">
        <v>1242</v>
      </c>
      <c r="G1483" s="211">
        <v>1004</v>
      </c>
      <c r="H1483" s="218" t="s">
        <v>1954</v>
      </c>
      <c r="I1483" s="211" t="s">
        <v>6220</v>
      </c>
      <c r="J1483" s="212" t="s">
        <v>841</v>
      </c>
      <c r="K1483" s="211" t="s">
        <v>356</v>
      </c>
      <c r="L1483" s="211" t="s">
        <v>1998</v>
      </c>
    </row>
    <row r="1484" spans="1:12" s="211" customFormat="1" x14ac:dyDescent="0.25">
      <c r="A1484" s="211" t="s">
        <v>161</v>
      </c>
      <c r="B1484" s="211">
        <v>293</v>
      </c>
      <c r="C1484" s="211" t="s">
        <v>336</v>
      </c>
      <c r="D1484" s="211">
        <v>192042505</v>
      </c>
      <c r="E1484" s="218">
        <v>1080</v>
      </c>
      <c r="F1484" s="211">
        <v>1274</v>
      </c>
      <c r="G1484" s="211">
        <v>1004</v>
      </c>
      <c r="H1484" s="218" t="s">
        <v>354</v>
      </c>
      <c r="I1484" s="211" t="s">
        <v>5934</v>
      </c>
      <c r="J1484" s="212" t="s">
        <v>841</v>
      </c>
      <c r="K1484" s="211" t="s">
        <v>356</v>
      </c>
      <c r="L1484" s="211" t="s">
        <v>1995</v>
      </c>
    </row>
    <row r="1485" spans="1:12" s="211" customFormat="1" x14ac:dyDescent="0.25">
      <c r="A1485" s="211" t="s">
        <v>161</v>
      </c>
      <c r="B1485" s="211">
        <v>293</v>
      </c>
      <c r="C1485" s="211" t="s">
        <v>336</v>
      </c>
      <c r="D1485" s="211">
        <v>210110844</v>
      </c>
      <c r="E1485" s="218">
        <v>1060</v>
      </c>
      <c r="F1485" s="211">
        <v>1242</v>
      </c>
      <c r="G1485" s="211">
        <v>1004</v>
      </c>
      <c r="H1485" s="218" t="s">
        <v>1954</v>
      </c>
      <c r="I1485" s="211" t="s">
        <v>5716</v>
      </c>
      <c r="J1485" s="212" t="s">
        <v>841</v>
      </c>
      <c r="K1485" s="211" t="s">
        <v>356</v>
      </c>
      <c r="L1485" s="211" t="s">
        <v>1998</v>
      </c>
    </row>
    <row r="1486" spans="1:12" s="211" customFormat="1" x14ac:dyDescent="0.25">
      <c r="A1486" s="211" t="s">
        <v>161</v>
      </c>
      <c r="B1486" s="211">
        <v>293</v>
      </c>
      <c r="C1486" s="211" t="s">
        <v>336</v>
      </c>
      <c r="D1486" s="211">
        <v>210223094</v>
      </c>
      <c r="E1486" s="218">
        <v>1060</v>
      </c>
      <c r="F1486" s="211">
        <v>1242</v>
      </c>
      <c r="G1486" s="211">
        <v>1004</v>
      </c>
      <c r="H1486" s="218" t="s">
        <v>1954</v>
      </c>
      <c r="I1486" s="211" t="s">
        <v>5935</v>
      </c>
      <c r="J1486" s="212" t="s">
        <v>841</v>
      </c>
      <c r="K1486" s="211" t="s">
        <v>356</v>
      </c>
      <c r="L1486" s="211" t="s">
        <v>1998</v>
      </c>
    </row>
    <row r="1487" spans="1:12" s="211" customFormat="1" x14ac:dyDescent="0.25">
      <c r="A1487" s="211" t="s">
        <v>161</v>
      </c>
      <c r="B1487" s="211">
        <v>293</v>
      </c>
      <c r="C1487" s="211" t="s">
        <v>336</v>
      </c>
      <c r="D1487" s="211">
        <v>210272690</v>
      </c>
      <c r="E1487" s="218">
        <v>1060</v>
      </c>
      <c r="F1487" s="211">
        <v>1271</v>
      </c>
      <c r="G1487" s="211">
        <v>1004</v>
      </c>
      <c r="H1487" s="218" t="s">
        <v>1954</v>
      </c>
      <c r="I1487" s="211" t="s">
        <v>2474</v>
      </c>
      <c r="J1487" s="212" t="s">
        <v>841</v>
      </c>
      <c r="K1487" s="211" t="s">
        <v>356</v>
      </c>
      <c r="L1487" s="211" t="s">
        <v>1998</v>
      </c>
    </row>
    <row r="1488" spans="1:12" s="211" customFormat="1" x14ac:dyDescent="0.25">
      <c r="A1488" s="211" t="s">
        <v>161</v>
      </c>
      <c r="B1488" s="211">
        <v>293</v>
      </c>
      <c r="C1488" s="211" t="s">
        <v>336</v>
      </c>
      <c r="D1488" s="211">
        <v>210273220</v>
      </c>
      <c r="E1488" s="218">
        <v>1060</v>
      </c>
      <c r="F1488" s="211">
        <v>1271</v>
      </c>
      <c r="G1488" s="211">
        <v>1004</v>
      </c>
      <c r="H1488" s="218" t="s">
        <v>1954</v>
      </c>
      <c r="I1488" s="211" t="s">
        <v>5936</v>
      </c>
      <c r="J1488" s="212" t="s">
        <v>841</v>
      </c>
      <c r="K1488" s="211" t="s">
        <v>356</v>
      </c>
      <c r="L1488" s="211" t="s">
        <v>1998</v>
      </c>
    </row>
    <row r="1489" spans="1:12" s="211" customFormat="1" x14ac:dyDescent="0.25">
      <c r="A1489" s="211" t="s">
        <v>161</v>
      </c>
      <c r="B1489" s="211">
        <v>293</v>
      </c>
      <c r="C1489" s="211" t="s">
        <v>336</v>
      </c>
      <c r="D1489" s="211">
        <v>210293642</v>
      </c>
      <c r="E1489" s="218">
        <v>1060</v>
      </c>
      <c r="F1489" s="211">
        <v>1274</v>
      </c>
      <c r="G1489" s="211">
        <v>1004</v>
      </c>
      <c r="H1489" s="218" t="s">
        <v>1954</v>
      </c>
      <c r="I1489" s="211" t="s">
        <v>5937</v>
      </c>
      <c r="J1489" s="212" t="s">
        <v>841</v>
      </c>
      <c r="K1489" s="211" t="s">
        <v>356</v>
      </c>
      <c r="L1489" s="211" t="s">
        <v>1998</v>
      </c>
    </row>
    <row r="1490" spans="1:12" s="211" customFormat="1" x14ac:dyDescent="0.25">
      <c r="A1490" s="211" t="s">
        <v>161</v>
      </c>
      <c r="B1490" s="211">
        <v>294</v>
      </c>
      <c r="C1490" s="211" t="s">
        <v>337</v>
      </c>
      <c r="D1490" s="211">
        <v>192035306</v>
      </c>
      <c r="E1490" s="218">
        <v>1080</v>
      </c>
      <c r="F1490" s="211">
        <v>1242</v>
      </c>
      <c r="G1490" s="211">
        <v>1004</v>
      </c>
      <c r="H1490" s="218" t="s">
        <v>354</v>
      </c>
      <c r="I1490" s="211" t="s">
        <v>5763</v>
      </c>
      <c r="J1490" s="212" t="s">
        <v>841</v>
      </c>
      <c r="K1490" s="211" t="s">
        <v>356</v>
      </c>
      <c r="L1490" s="211" t="s">
        <v>1995</v>
      </c>
    </row>
    <row r="1491" spans="1:12" s="211" customFormat="1" x14ac:dyDescent="0.25">
      <c r="A1491" s="211" t="s">
        <v>161</v>
      </c>
      <c r="B1491" s="211">
        <v>294</v>
      </c>
      <c r="C1491" s="211" t="s">
        <v>337</v>
      </c>
      <c r="D1491" s="211">
        <v>210268182</v>
      </c>
      <c r="E1491" s="218">
        <v>1060</v>
      </c>
      <c r="F1491" s="211">
        <v>1274</v>
      </c>
      <c r="G1491" s="211">
        <v>1004</v>
      </c>
      <c r="H1491" s="218" t="s">
        <v>1954</v>
      </c>
      <c r="I1491" s="211" t="s">
        <v>4693</v>
      </c>
      <c r="J1491" s="212" t="s">
        <v>841</v>
      </c>
      <c r="K1491" s="211" t="s">
        <v>356</v>
      </c>
      <c r="L1491" s="211" t="s">
        <v>1998</v>
      </c>
    </row>
    <row r="1492" spans="1:12" s="211" customFormat="1" x14ac:dyDescent="0.25">
      <c r="A1492" s="211" t="s">
        <v>161</v>
      </c>
      <c r="B1492" s="211">
        <v>295</v>
      </c>
      <c r="C1492" s="211" t="s">
        <v>338</v>
      </c>
      <c r="D1492" s="211">
        <v>210218494</v>
      </c>
      <c r="E1492" s="218">
        <v>1080</v>
      </c>
      <c r="F1492" s="211">
        <v>1274</v>
      </c>
      <c r="G1492" s="211">
        <v>1007</v>
      </c>
      <c r="H1492" s="218" t="s">
        <v>354</v>
      </c>
      <c r="I1492" s="211" t="s">
        <v>1945</v>
      </c>
      <c r="J1492" s="212" t="s">
        <v>841</v>
      </c>
      <c r="K1492" s="211" t="s">
        <v>356</v>
      </c>
      <c r="L1492" s="211" t="s">
        <v>6834</v>
      </c>
    </row>
    <row r="1493" spans="1:12" s="211" customFormat="1" x14ac:dyDescent="0.25">
      <c r="A1493" s="211" t="s">
        <v>161</v>
      </c>
      <c r="B1493" s="211">
        <v>295</v>
      </c>
      <c r="C1493" s="211" t="s">
        <v>338</v>
      </c>
      <c r="D1493" s="211">
        <v>210280536</v>
      </c>
      <c r="E1493" s="218">
        <v>1060</v>
      </c>
      <c r="F1493" s="211">
        <v>1274</v>
      </c>
      <c r="G1493" s="211">
        <v>1007</v>
      </c>
      <c r="H1493" s="218" t="s">
        <v>1954</v>
      </c>
      <c r="I1493" s="211" t="s">
        <v>6113</v>
      </c>
      <c r="J1493" s="212" t="s">
        <v>841</v>
      </c>
      <c r="K1493" s="211" t="s">
        <v>356</v>
      </c>
      <c r="L1493" s="211" t="s">
        <v>6132</v>
      </c>
    </row>
    <row r="1494" spans="1:12" s="211" customFormat="1" x14ac:dyDescent="0.25">
      <c r="A1494" s="211" t="s">
        <v>161</v>
      </c>
      <c r="B1494" s="211">
        <v>296</v>
      </c>
      <c r="C1494" s="211" t="s">
        <v>339</v>
      </c>
      <c r="D1494" s="211">
        <v>85628</v>
      </c>
      <c r="E1494" s="218">
        <v>1020</v>
      </c>
      <c r="F1494" s="211">
        <v>1110</v>
      </c>
      <c r="G1494" s="211">
        <v>1004</v>
      </c>
      <c r="H1494" s="218" t="s">
        <v>1954</v>
      </c>
      <c r="I1494" s="211" t="s">
        <v>1946</v>
      </c>
      <c r="J1494" s="212" t="s">
        <v>841</v>
      </c>
      <c r="K1494" s="211" t="s">
        <v>356</v>
      </c>
      <c r="L1494" s="211" t="s">
        <v>2000</v>
      </c>
    </row>
    <row r="1495" spans="1:12" s="211" customFormat="1" x14ac:dyDescent="0.25">
      <c r="A1495" s="211" t="s">
        <v>161</v>
      </c>
      <c r="B1495" s="211">
        <v>296</v>
      </c>
      <c r="C1495" s="211" t="s">
        <v>339</v>
      </c>
      <c r="D1495" s="211">
        <v>191911133</v>
      </c>
      <c r="E1495" s="218">
        <v>1020</v>
      </c>
      <c r="F1495" s="211">
        <v>1121</v>
      </c>
      <c r="G1495" s="211">
        <v>1004</v>
      </c>
      <c r="H1495" s="218" t="s">
        <v>1954</v>
      </c>
      <c r="I1495" s="211" t="s">
        <v>2059</v>
      </c>
      <c r="J1495" s="212" t="s">
        <v>841</v>
      </c>
      <c r="K1495" s="211" t="s">
        <v>356</v>
      </c>
      <c r="L1495" s="211" t="s">
        <v>2061</v>
      </c>
    </row>
    <row r="1496" spans="1:12" s="211" customFormat="1" x14ac:dyDescent="0.25">
      <c r="A1496" s="211" t="s">
        <v>161</v>
      </c>
      <c r="B1496" s="211">
        <v>296</v>
      </c>
      <c r="C1496" s="211" t="s">
        <v>339</v>
      </c>
      <c r="D1496" s="211">
        <v>191963297</v>
      </c>
      <c r="E1496" s="218">
        <v>1060</v>
      </c>
      <c r="F1496" s="211">
        <v>1230</v>
      </c>
      <c r="G1496" s="211">
        <v>1003</v>
      </c>
      <c r="H1496" s="218" t="s">
        <v>1954</v>
      </c>
      <c r="I1496" s="211" t="s">
        <v>2081</v>
      </c>
      <c r="J1496" s="212" t="s">
        <v>841</v>
      </c>
      <c r="K1496" s="211" t="s">
        <v>356</v>
      </c>
      <c r="L1496" s="211" t="s">
        <v>1998</v>
      </c>
    </row>
    <row r="1497" spans="1:12" s="211" customFormat="1" x14ac:dyDescent="0.25">
      <c r="A1497" s="211" t="s">
        <v>161</v>
      </c>
      <c r="B1497" s="211">
        <v>296</v>
      </c>
      <c r="C1497" s="211" t="s">
        <v>339</v>
      </c>
      <c r="D1497" s="211">
        <v>192000037</v>
      </c>
      <c r="E1497" s="218">
        <v>1080</v>
      </c>
      <c r="F1497" s="211">
        <v>1274</v>
      </c>
      <c r="G1497" s="211">
        <v>1003</v>
      </c>
      <c r="H1497" s="218" t="s">
        <v>354</v>
      </c>
      <c r="I1497" s="211" t="s">
        <v>4437</v>
      </c>
      <c r="J1497" s="212" t="s">
        <v>841</v>
      </c>
      <c r="K1497" s="211" t="s">
        <v>356</v>
      </c>
      <c r="L1497" s="211" t="s">
        <v>1995</v>
      </c>
    </row>
    <row r="1498" spans="1:12" s="211" customFormat="1" x14ac:dyDescent="0.25">
      <c r="A1498" s="211" t="s">
        <v>161</v>
      </c>
      <c r="B1498" s="211">
        <v>296</v>
      </c>
      <c r="C1498" s="211" t="s">
        <v>339</v>
      </c>
      <c r="D1498" s="211">
        <v>192022506</v>
      </c>
      <c r="E1498" s="218">
        <v>1060</v>
      </c>
      <c r="F1498" s="211">
        <v>1211</v>
      </c>
      <c r="G1498" s="211">
        <v>1003</v>
      </c>
      <c r="H1498" s="218" t="s">
        <v>1954</v>
      </c>
      <c r="I1498" s="211" t="s">
        <v>5060</v>
      </c>
      <c r="J1498" s="212" t="s">
        <v>841</v>
      </c>
      <c r="K1498" s="211" t="s">
        <v>356</v>
      </c>
      <c r="L1498" s="211" t="s">
        <v>1998</v>
      </c>
    </row>
    <row r="1499" spans="1:12" s="211" customFormat="1" x14ac:dyDescent="0.25">
      <c r="A1499" s="211" t="s">
        <v>161</v>
      </c>
      <c r="B1499" s="211">
        <v>296</v>
      </c>
      <c r="C1499" s="211" t="s">
        <v>339</v>
      </c>
      <c r="D1499" s="211">
        <v>201029516</v>
      </c>
      <c r="E1499" s="218">
        <v>1060</v>
      </c>
      <c r="F1499" s="211">
        <v>1230</v>
      </c>
      <c r="G1499" s="211">
        <v>1004</v>
      </c>
      <c r="H1499" s="218" t="s">
        <v>1954</v>
      </c>
      <c r="I1499" s="211" t="s">
        <v>5218</v>
      </c>
      <c r="J1499" s="212" t="s">
        <v>841</v>
      </c>
      <c r="K1499" s="211" t="s">
        <v>356</v>
      </c>
      <c r="L1499" s="211" t="s">
        <v>1998</v>
      </c>
    </row>
    <row r="1500" spans="1:12" s="211" customFormat="1" x14ac:dyDescent="0.25">
      <c r="A1500" s="211" t="s">
        <v>161</v>
      </c>
      <c r="B1500" s="211">
        <v>296</v>
      </c>
      <c r="C1500" s="211" t="s">
        <v>339</v>
      </c>
      <c r="D1500" s="211">
        <v>210123566</v>
      </c>
      <c r="E1500" s="218">
        <v>1020</v>
      </c>
      <c r="F1500" s="211">
        <v>1110</v>
      </c>
      <c r="G1500" s="211">
        <v>1004</v>
      </c>
      <c r="H1500" s="218" t="s">
        <v>1954</v>
      </c>
      <c r="I1500" s="211" t="s">
        <v>1947</v>
      </c>
      <c r="J1500" s="212" t="s">
        <v>841</v>
      </c>
      <c r="K1500" s="211" t="s">
        <v>356</v>
      </c>
      <c r="L1500" s="211" t="s">
        <v>2000</v>
      </c>
    </row>
    <row r="1501" spans="1:12" s="211" customFormat="1" x14ac:dyDescent="0.25">
      <c r="A1501" s="211" t="s">
        <v>161</v>
      </c>
      <c r="B1501" s="211">
        <v>296</v>
      </c>
      <c r="C1501" s="211" t="s">
        <v>339</v>
      </c>
      <c r="D1501" s="211">
        <v>210123567</v>
      </c>
      <c r="E1501" s="218">
        <v>1020</v>
      </c>
      <c r="F1501" s="211">
        <v>1110</v>
      </c>
      <c r="G1501" s="211">
        <v>1004</v>
      </c>
      <c r="H1501" s="218" t="s">
        <v>1954</v>
      </c>
      <c r="I1501" s="211" t="s">
        <v>1948</v>
      </c>
      <c r="J1501" s="212" t="s">
        <v>841</v>
      </c>
      <c r="K1501" s="211" t="s">
        <v>356</v>
      </c>
      <c r="L1501" s="211" t="s">
        <v>2000</v>
      </c>
    </row>
    <row r="1502" spans="1:12" s="211" customFormat="1" x14ac:dyDescent="0.25">
      <c r="A1502" s="211" t="s">
        <v>161</v>
      </c>
      <c r="B1502" s="211">
        <v>296</v>
      </c>
      <c r="C1502" s="211" t="s">
        <v>339</v>
      </c>
      <c r="D1502" s="211">
        <v>210191623</v>
      </c>
      <c r="E1502" s="218">
        <v>1080</v>
      </c>
      <c r="F1502" s="211">
        <v>1274</v>
      </c>
      <c r="G1502" s="211">
        <v>1004</v>
      </c>
      <c r="H1502" s="218" t="s">
        <v>354</v>
      </c>
      <c r="I1502" s="211" t="s">
        <v>6905</v>
      </c>
      <c r="J1502" s="212" t="s">
        <v>841</v>
      </c>
      <c r="K1502" s="211" t="s">
        <v>356</v>
      </c>
      <c r="L1502" s="211" t="s">
        <v>1995</v>
      </c>
    </row>
    <row r="1503" spans="1:12" s="211" customFormat="1" x14ac:dyDescent="0.25">
      <c r="A1503" s="211" t="s">
        <v>161</v>
      </c>
      <c r="B1503" s="211">
        <v>296</v>
      </c>
      <c r="C1503" s="211" t="s">
        <v>339</v>
      </c>
      <c r="D1503" s="211">
        <v>210200614</v>
      </c>
      <c r="E1503" s="218">
        <v>1020</v>
      </c>
      <c r="F1503" s="211">
        <v>1122</v>
      </c>
      <c r="G1503" s="211">
        <v>1004</v>
      </c>
      <c r="H1503" s="218" t="s">
        <v>1954</v>
      </c>
      <c r="I1503" s="211" t="s">
        <v>1949</v>
      </c>
      <c r="J1503" s="212" t="s">
        <v>841</v>
      </c>
      <c r="K1503" s="211" t="s">
        <v>356</v>
      </c>
      <c r="L1503" s="211" t="s">
        <v>2000</v>
      </c>
    </row>
    <row r="1504" spans="1:12" s="211" customFormat="1" x14ac:dyDescent="0.25">
      <c r="A1504" s="211" t="s">
        <v>161</v>
      </c>
      <c r="B1504" s="211">
        <v>297</v>
      </c>
      <c r="C1504" s="211" t="s">
        <v>340</v>
      </c>
      <c r="D1504" s="211">
        <v>191953619</v>
      </c>
      <c r="E1504" s="218">
        <v>1060</v>
      </c>
      <c r="F1504" s="211">
        <v>1251</v>
      </c>
      <c r="G1504" s="211">
        <v>1004</v>
      </c>
      <c r="H1504" s="218" t="s">
        <v>1954</v>
      </c>
      <c r="I1504" s="211" t="s">
        <v>5599</v>
      </c>
      <c r="J1504" s="212" t="s">
        <v>841</v>
      </c>
      <c r="K1504" s="211" t="s">
        <v>356</v>
      </c>
      <c r="L1504" s="211" t="s">
        <v>1998</v>
      </c>
    </row>
    <row r="1505" spans="1:12" s="211" customFormat="1" x14ac:dyDescent="0.25">
      <c r="A1505" s="211" t="s">
        <v>161</v>
      </c>
      <c r="B1505" s="211">
        <v>298</v>
      </c>
      <c r="C1505" s="211" t="s">
        <v>341</v>
      </c>
      <c r="D1505" s="211">
        <v>191994121</v>
      </c>
      <c r="E1505" s="218">
        <v>1080</v>
      </c>
      <c r="F1505" s="211">
        <v>1242</v>
      </c>
      <c r="G1505" s="211">
        <v>1004</v>
      </c>
      <c r="H1505" s="218" t="s">
        <v>354</v>
      </c>
      <c r="I1505" s="211" t="s">
        <v>4694</v>
      </c>
      <c r="J1505" s="212" t="s">
        <v>841</v>
      </c>
      <c r="K1505" s="211" t="s">
        <v>356</v>
      </c>
      <c r="L1505" s="211" t="s">
        <v>4368</v>
      </c>
    </row>
    <row r="1506" spans="1:12" s="211" customFormat="1" x14ac:dyDescent="0.25">
      <c r="A1506" s="211" t="s">
        <v>161</v>
      </c>
      <c r="B1506" s="211">
        <v>298</v>
      </c>
      <c r="C1506" s="211" t="s">
        <v>341</v>
      </c>
      <c r="D1506" s="211">
        <v>191994124</v>
      </c>
      <c r="E1506" s="218">
        <v>1060</v>
      </c>
      <c r="F1506" s="211">
        <v>1242</v>
      </c>
      <c r="G1506" s="211">
        <v>1004</v>
      </c>
      <c r="H1506" s="218" t="s">
        <v>1954</v>
      </c>
      <c r="I1506" s="211" t="s">
        <v>4695</v>
      </c>
      <c r="J1506" s="212" t="s">
        <v>841</v>
      </c>
      <c r="K1506" s="211" t="s">
        <v>356</v>
      </c>
      <c r="L1506" s="211" t="s">
        <v>1998</v>
      </c>
    </row>
    <row r="1507" spans="1:12" s="211" customFormat="1" x14ac:dyDescent="0.25">
      <c r="A1507" s="211" t="s">
        <v>161</v>
      </c>
      <c r="B1507" s="211">
        <v>298</v>
      </c>
      <c r="C1507" s="211" t="s">
        <v>341</v>
      </c>
      <c r="D1507" s="211">
        <v>192041287</v>
      </c>
      <c r="E1507" s="218">
        <v>1060</v>
      </c>
      <c r="F1507" s="211">
        <v>1274</v>
      </c>
      <c r="G1507" s="211">
        <v>1004</v>
      </c>
      <c r="H1507" s="218" t="s">
        <v>1954</v>
      </c>
      <c r="I1507" s="211" t="s">
        <v>5764</v>
      </c>
      <c r="J1507" s="212" t="s">
        <v>841</v>
      </c>
      <c r="K1507" s="211" t="s">
        <v>356</v>
      </c>
      <c r="L1507" s="211" t="s">
        <v>1998</v>
      </c>
    </row>
    <row r="1508" spans="1:12" s="211" customFormat="1" x14ac:dyDescent="0.25">
      <c r="A1508" s="211" t="s">
        <v>161</v>
      </c>
      <c r="B1508" s="211">
        <v>298</v>
      </c>
      <c r="C1508" s="211" t="s">
        <v>341</v>
      </c>
      <c r="D1508" s="211">
        <v>192041295</v>
      </c>
      <c r="E1508" s="218">
        <v>1060</v>
      </c>
      <c r="F1508" s="211">
        <v>1274</v>
      </c>
      <c r="G1508" s="211">
        <v>1004</v>
      </c>
      <c r="H1508" s="218" t="s">
        <v>1954</v>
      </c>
      <c r="I1508" s="211" t="s">
        <v>5938</v>
      </c>
      <c r="J1508" s="212" t="s">
        <v>841</v>
      </c>
      <c r="K1508" s="211" t="s">
        <v>356</v>
      </c>
      <c r="L1508" s="211" t="s">
        <v>1998</v>
      </c>
    </row>
    <row r="1509" spans="1:12" s="211" customFormat="1" x14ac:dyDescent="0.25">
      <c r="A1509" s="211" t="s">
        <v>161</v>
      </c>
      <c r="B1509" s="211">
        <v>298</v>
      </c>
      <c r="C1509" s="211" t="s">
        <v>341</v>
      </c>
      <c r="D1509" s="211">
        <v>210253821</v>
      </c>
      <c r="E1509" s="218">
        <v>1080</v>
      </c>
      <c r="F1509" s="211">
        <v>1274</v>
      </c>
      <c r="G1509" s="211">
        <v>1004</v>
      </c>
      <c r="H1509" s="218" t="s">
        <v>354</v>
      </c>
      <c r="I1509" s="211" t="s">
        <v>4954</v>
      </c>
      <c r="J1509" s="212" t="s">
        <v>841</v>
      </c>
      <c r="K1509" s="211" t="s">
        <v>356</v>
      </c>
      <c r="L1509" s="211" t="s">
        <v>1995</v>
      </c>
    </row>
    <row r="1510" spans="1:12" s="211" customFormat="1" x14ac:dyDescent="0.25">
      <c r="A1510" s="211" t="s">
        <v>161</v>
      </c>
      <c r="B1510" s="211">
        <v>298</v>
      </c>
      <c r="C1510" s="211" t="s">
        <v>341</v>
      </c>
      <c r="D1510" s="211">
        <v>210253822</v>
      </c>
      <c r="E1510" s="218">
        <v>1080</v>
      </c>
      <c r="F1510" s="211">
        <v>1274</v>
      </c>
      <c r="G1510" s="211">
        <v>1004</v>
      </c>
      <c r="H1510" s="218" t="s">
        <v>354</v>
      </c>
      <c r="I1510" s="211" t="s">
        <v>4955</v>
      </c>
      <c r="J1510" s="212" t="s">
        <v>841</v>
      </c>
      <c r="K1510" s="211" t="s">
        <v>356</v>
      </c>
      <c r="L1510" s="211" t="s">
        <v>1995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B4B8FC4F-63F2-4328-822E-02ECA987AFE0}"/>
    <hyperlink ref="J7" r:id="rId5" xr:uid="{8562D2DD-E087-4630-957F-8849D3590595}"/>
    <hyperlink ref="J8" r:id="rId6" xr:uid="{2979E735-480A-47A6-B57F-26431AE7A4EB}"/>
    <hyperlink ref="J9" r:id="rId7" xr:uid="{1E29BC5B-1006-49BA-A250-2064E84C99CD}"/>
    <hyperlink ref="J10" r:id="rId8" xr:uid="{7892475B-5F4C-4E81-BA48-9C2F25D9E5A5}"/>
    <hyperlink ref="J11" r:id="rId9" xr:uid="{337C2626-F1B0-418E-BFF5-35CAB95D5E97}"/>
    <hyperlink ref="J12" r:id="rId10" xr:uid="{0A27E612-7B82-485E-B04C-A21B795DCE3F}"/>
    <hyperlink ref="J13" r:id="rId11" xr:uid="{30C7F55B-A7FB-44C4-8321-E837962965F0}"/>
    <hyperlink ref="J14" r:id="rId12" xr:uid="{F2C14486-13E1-4846-9B7E-C99C8FFA6572}"/>
    <hyperlink ref="J15" r:id="rId13" xr:uid="{5AC5F6C3-0BB3-4205-8BE3-AB95A46A6E59}"/>
    <hyperlink ref="J16" r:id="rId14" xr:uid="{3704E50D-9984-499D-949D-1E43A8B36D64}"/>
    <hyperlink ref="J17" r:id="rId15" xr:uid="{EF8962BA-7DD6-4D4E-A515-D6FB4ED72D40}"/>
    <hyperlink ref="J18" r:id="rId16" xr:uid="{02AB5E59-7803-423B-AE77-DDE5A03BA2F9}"/>
    <hyperlink ref="J19" r:id="rId17" xr:uid="{3B206450-1F14-4659-AB9B-FDC9084854B4}"/>
    <hyperlink ref="J20" r:id="rId18" xr:uid="{D2BB67D3-43FA-475E-9810-85978CFC45B2}"/>
    <hyperlink ref="J21" r:id="rId19" xr:uid="{1F467F04-7DAE-43EF-A266-03313FBEB503}"/>
    <hyperlink ref="J22" r:id="rId20" xr:uid="{7A20BAFA-A232-40AA-A506-AA4951D1F9B7}"/>
    <hyperlink ref="J23" r:id="rId21" xr:uid="{4AB67E0B-C02B-41C1-8031-AC0C14539A31}"/>
    <hyperlink ref="J24" r:id="rId22" xr:uid="{E3DBF1AA-77D6-4977-96CE-283037B5E998}"/>
    <hyperlink ref="J25" r:id="rId23" xr:uid="{04248E92-92B9-486D-AD79-E5789AA8FA0D}"/>
    <hyperlink ref="J26" r:id="rId24" xr:uid="{54819D14-6A97-4220-9FFF-2578BC690863}"/>
    <hyperlink ref="J27" r:id="rId25" xr:uid="{72279EE3-A2BA-46B1-B44D-A546FE5CE9E1}"/>
    <hyperlink ref="J28" r:id="rId26" xr:uid="{3F2AE59E-D903-4361-AF98-25E94F105A08}"/>
    <hyperlink ref="J29" r:id="rId27" xr:uid="{0C65788E-B2B7-4676-AAF7-3C3DF7AE8B1B}"/>
    <hyperlink ref="J30" r:id="rId28" xr:uid="{EAEDEDE5-40B9-4989-ADAB-7DE634415FF6}"/>
    <hyperlink ref="J31" r:id="rId29" xr:uid="{2A660175-90A8-4C46-BE11-407DCCD9F9A5}"/>
    <hyperlink ref="J32" r:id="rId30" xr:uid="{79AAB89F-F902-42D4-906F-098CFF7D4FBE}"/>
    <hyperlink ref="J33" r:id="rId31" xr:uid="{100CC1DB-B7EE-4A59-AB04-0F3A2D462E48}"/>
    <hyperlink ref="J34" r:id="rId32" xr:uid="{0D84B3A3-D0A1-4668-A028-647BB51121C2}"/>
    <hyperlink ref="J35" r:id="rId33" xr:uid="{A321449A-C779-49C5-B91A-18D588FC98A1}"/>
    <hyperlink ref="J36" r:id="rId34" xr:uid="{AA41907B-7AB9-4A25-BF07-8B6922642835}"/>
    <hyperlink ref="J37" r:id="rId35" xr:uid="{067A082E-5D1D-434F-82AB-170D93624CE5}"/>
    <hyperlink ref="J38" r:id="rId36" xr:uid="{3F9CB984-382D-482C-83D5-B7F94EAA9B3A}"/>
    <hyperlink ref="J39" r:id="rId37" xr:uid="{A746B18B-216A-4BFF-99E1-61D4D8EA26BF}"/>
    <hyperlink ref="J40" r:id="rId38" xr:uid="{D3D49419-D9ED-41C9-B44E-55ACEBF24D70}"/>
    <hyperlink ref="J41" r:id="rId39" xr:uid="{CB0D04D1-1588-45BC-B24C-12E0803D78E7}"/>
    <hyperlink ref="J42" r:id="rId40" xr:uid="{5BBF2CF0-050F-4019-85BE-B157ED5E7211}"/>
    <hyperlink ref="J43" r:id="rId41" xr:uid="{C9A8BE6F-8F2A-4B27-A8AF-72CA21746AF9}"/>
    <hyperlink ref="J44" r:id="rId42" xr:uid="{A9A9933D-B70C-4410-AFB6-6257E2FFF039}"/>
    <hyperlink ref="J45" r:id="rId43" xr:uid="{D6E74AA9-A28E-4EFB-8652-7C0083276A97}"/>
    <hyperlink ref="J46" r:id="rId44" xr:uid="{FEECEE00-B9A9-45E8-B291-19FC1170EF35}"/>
    <hyperlink ref="J47" r:id="rId45" xr:uid="{B9297C91-6C29-4DCC-B72B-9104294EFE65}"/>
    <hyperlink ref="J48" r:id="rId46" xr:uid="{45DE0243-E104-45DC-8B37-4E346143A843}"/>
    <hyperlink ref="J49" r:id="rId47" xr:uid="{FE01CD6E-CC07-4AA6-A087-DC6CB77E19F6}"/>
    <hyperlink ref="J50" r:id="rId48" xr:uid="{E0073F9A-3C31-4969-98A4-2EAE936A9D20}"/>
    <hyperlink ref="J51" r:id="rId49" xr:uid="{BF873A28-755D-4BDF-AFF2-F3248C146E91}"/>
    <hyperlink ref="J52" r:id="rId50" xr:uid="{7E01F84D-CAFD-47B6-96B6-210604F25BA8}"/>
    <hyperlink ref="J53" r:id="rId51" xr:uid="{26506474-0E13-42F0-9D0F-CE340BFCD254}"/>
    <hyperlink ref="J54" r:id="rId52" xr:uid="{626866B1-0096-42F9-B948-D4A788812A96}"/>
    <hyperlink ref="J55" r:id="rId53" xr:uid="{348004B0-1D74-4370-BACD-BF0DF4FDF67D}"/>
    <hyperlink ref="J56" r:id="rId54" xr:uid="{0DE7C320-3582-4B91-88B4-FA27BB1ACC00}"/>
    <hyperlink ref="J57" r:id="rId55" xr:uid="{30CA2010-A2D1-4DE2-8944-CCD57A17DC5A}"/>
    <hyperlink ref="J58" r:id="rId56" xr:uid="{49C422B8-4634-496A-AF23-6D508AD9BBB4}"/>
    <hyperlink ref="J59" r:id="rId57" xr:uid="{54C361B7-EEA9-464B-A60A-8B8234697929}"/>
    <hyperlink ref="J60" r:id="rId58" xr:uid="{8E7B97EE-0BA2-4573-91CF-CA380F48AA77}"/>
    <hyperlink ref="J61" r:id="rId59" xr:uid="{950BAECA-1FF5-46AE-A923-CE738AA6771F}"/>
    <hyperlink ref="J62" r:id="rId60" xr:uid="{CF75FF62-2B65-4708-870C-3461436D9794}"/>
    <hyperlink ref="J63" r:id="rId61" xr:uid="{C8F1C44F-931D-4F8A-BE4B-BCE9938FFDE9}"/>
    <hyperlink ref="J64" r:id="rId62" xr:uid="{7D9C4844-3A60-46C0-B41C-B8C6C75F2AFF}"/>
    <hyperlink ref="J65" r:id="rId63" xr:uid="{840C65FC-E809-4B3D-8E74-7623DEEB2870}"/>
    <hyperlink ref="J66" r:id="rId64" xr:uid="{BC6BE556-DAC8-4135-BD76-72819A8708D7}"/>
    <hyperlink ref="J67" r:id="rId65" xr:uid="{FA069D61-C1D1-4F87-B6F7-E48B9BBEC37C}"/>
    <hyperlink ref="J68" r:id="rId66" xr:uid="{89B4FB00-FFB3-4211-9508-E65FF13D0943}"/>
    <hyperlink ref="J69" r:id="rId67" xr:uid="{C56DC17E-9FF4-47E0-940E-5780C8A812F5}"/>
    <hyperlink ref="J70" r:id="rId68" xr:uid="{AEC1C405-EA37-46D2-B5EC-F99AA2FF06A8}"/>
    <hyperlink ref="J71" r:id="rId69" xr:uid="{4845B311-15B5-497C-9EB3-7681EC7584A5}"/>
    <hyperlink ref="J72" r:id="rId70" xr:uid="{882C14C1-62F5-4EC8-B725-4EDBDDEA40F9}"/>
    <hyperlink ref="J73" r:id="rId71" xr:uid="{C5FA88B6-0F8C-4552-94C0-A50269CCF5BE}"/>
    <hyperlink ref="J74" r:id="rId72" xr:uid="{54A852BF-50B6-4D63-B504-FC383BFD1258}"/>
    <hyperlink ref="J75" r:id="rId73" xr:uid="{3408BC37-A675-4BDD-BEFA-615F861D0FB6}"/>
    <hyperlink ref="J76" r:id="rId74" xr:uid="{3856ABDC-C82B-4AD4-AB27-EB41A03946E9}"/>
    <hyperlink ref="J77" r:id="rId75" xr:uid="{454E0020-EB24-4B58-BC2D-82F6541CB2B1}"/>
    <hyperlink ref="J78" r:id="rId76" xr:uid="{FB7ABF4D-6A77-48AA-B4D5-5EC1E3F02927}"/>
    <hyperlink ref="J79" r:id="rId77" xr:uid="{553050B8-36FD-4A2C-AA1C-1D9846621EF9}"/>
    <hyperlink ref="J80" r:id="rId78" xr:uid="{141B9D53-90FB-452F-A2E9-14CD124756B2}"/>
    <hyperlink ref="J81" r:id="rId79" xr:uid="{8A63A41A-4CDC-4C61-A165-8976FD8AECA9}"/>
    <hyperlink ref="J82" r:id="rId80" xr:uid="{884455A4-EF98-4963-A6EC-80908D0F33F5}"/>
    <hyperlink ref="J83" r:id="rId81" xr:uid="{EEB7D6B6-8CAE-4059-9C0F-B4A57FCE4BDC}"/>
    <hyperlink ref="J84" r:id="rId82" xr:uid="{5450360A-3057-499F-8F5E-7FE1FE311D49}"/>
    <hyperlink ref="J85" r:id="rId83" xr:uid="{1EED77EC-4DB8-4CF5-9975-1915E8B52A95}"/>
    <hyperlink ref="J86" r:id="rId84" xr:uid="{A7F6FBD4-C5A4-421A-B02B-10EEBEF93452}"/>
    <hyperlink ref="J87" r:id="rId85" xr:uid="{B1E0E37A-68CE-4396-834C-E0CD5407D1A2}"/>
    <hyperlink ref="J88" r:id="rId86" xr:uid="{89638851-A0EE-4A04-96D8-A246A2BB110A}"/>
    <hyperlink ref="J89" r:id="rId87" xr:uid="{D613E65D-769B-4D69-A7B4-D3B5245610A6}"/>
    <hyperlink ref="J90" r:id="rId88" xr:uid="{D269498F-318A-4B56-A7A7-74BAE77E8D56}"/>
    <hyperlink ref="J91" r:id="rId89" xr:uid="{11E452E8-4A21-4125-A3C0-008448910CD4}"/>
    <hyperlink ref="J92" r:id="rId90" xr:uid="{C97F575A-03B0-437C-9378-C90D50F2C477}"/>
    <hyperlink ref="J93" r:id="rId91" xr:uid="{02904ECA-A6DB-46E2-B398-A4D9B9300F12}"/>
    <hyperlink ref="J94" r:id="rId92" xr:uid="{9C3A699C-BA87-44B0-9EF3-5972AB9A6718}"/>
    <hyperlink ref="J95" r:id="rId93" xr:uid="{81035C11-204F-4356-8F92-268E3B446E47}"/>
    <hyperlink ref="J96" r:id="rId94" xr:uid="{8E14B60E-CDA7-4380-AD53-5BCA1BD2E541}"/>
    <hyperlink ref="J97" r:id="rId95" xr:uid="{067603CC-1A44-4B41-8840-9BD687360581}"/>
    <hyperlink ref="J98" r:id="rId96" xr:uid="{E7BCE55C-3AFD-4B0F-9704-DFC5DEFEAB26}"/>
    <hyperlink ref="J99" r:id="rId97" xr:uid="{4918B217-125E-46B2-BBDA-6E417C30DC2A}"/>
    <hyperlink ref="J100" r:id="rId98" xr:uid="{41FDD460-796D-4906-9306-4BB850CBC178}"/>
    <hyperlink ref="J101" r:id="rId99" xr:uid="{E8ECE15F-60BD-4DCE-83C9-DB8C1D8210AC}"/>
    <hyperlink ref="J102" r:id="rId100" xr:uid="{F0070BC9-D7C2-4233-BEEA-660757C0D29B}"/>
    <hyperlink ref="J103" r:id="rId101" xr:uid="{23B1E06C-31A4-4011-8251-2F51152FA9CA}"/>
    <hyperlink ref="J104" r:id="rId102" xr:uid="{999FD2E4-8116-4EC5-84CA-084C2714F04F}"/>
    <hyperlink ref="J105" r:id="rId103" xr:uid="{5B816670-6C28-4EBC-AADE-2C4D74231A53}"/>
    <hyperlink ref="J106" r:id="rId104" xr:uid="{A38D97E6-ECA2-46B4-87F1-748D94E62D7D}"/>
    <hyperlink ref="J107" r:id="rId105" xr:uid="{3B545E2A-5B08-43F3-9074-A8E782193426}"/>
    <hyperlink ref="J108" r:id="rId106" xr:uid="{8F340DAD-EE4D-45B0-B943-BBCE13D68638}"/>
    <hyperlink ref="J109" r:id="rId107" xr:uid="{27BBFC4A-2EC1-4619-8E20-4DDF7CC04BF8}"/>
    <hyperlink ref="J110" r:id="rId108" xr:uid="{9221F8B0-F052-40E7-B2E2-E04E44A6231D}"/>
    <hyperlink ref="J111" r:id="rId109" xr:uid="{5238F6DF-F7F4-4317-9793-0427F7AC5717}"/>
    <hyperlink ref="J112" r:id="rId110" xr:uid="{908182AE-B6FA-4489-8F18-13809F309B57}"/>
    <hyperlink ref="J113" r:id="rId111" xr:uid="{FC6EC1ED-6179-48DC-8C88-4318F5ACB58B}"/>
    <hyperlink ref="J114" r:id="rId112" xr:uid="{DE8DD43A-0C21-4BEC-82CC-3DF6DB0E8147}"/>
    <hyperlink ref="J115" r:id="rId113" xr:uid="{82E26E33-61DA-4693-80A2-C68394548E26}"/>
    <hyperlink ref="J116" r:id="rId114" xr:uid="{148BDC8E-84FD-43C5-92B3-938626A27C9D}"/>
    <hyperlink ref="J117" r:id="rId115" xr:uid="{1AC821DC-BB3E-4D46-B68B-7AE3618BA907}"/>
    <hyperlink ref="J118" r:id="rId116" xr:uid="{7E3F8255-D345-4FD2-81AB-00426DD2B8B7}"/>
    <hyperlink ref="J119" r:id="rId117" xr:uid="{AF822A71-27FC-42A7-9FAF-21BD3F016C0C}"/>
    <hyperlink ref="J120" r:id="rId118" xr:uid="{A198CC97-E903-484D-9661-93A90BBC9EB1}"/>
    <hyperlink ref="J121" r:id="rId119" xr:uid="{221CD8D4-08B8-4B70-B3FE-634F042DB199}"/>
    <hyperlink ref="J122" r:id="rId120" xr:uid="{D1997D8F-51C7-43B6-AF74-34A4AEB229AC}"/>
    <hyperlink ref="J123" r:id="rId121" xr:uid="{C139D265-DE30-4498-AAB7-3323330F013A}"/>
    <hyperlink ref="J124" r:id="rId122" xr:uid="{A6FC1B96-D906-4730-922A-367D67574FD8}"/>
    <hyperlink ref="J125" r:id="rId123" xr:uid="{84EF6190-0796-4B5D-9FF0-DE22089C7B60}"/>
    <hyperlink ref="J126" r:id="rId124" xr:uid="{ECF579B6-736D-4CF3-A8CA-6E99AFF61AAC}"/>
    <hyperlink ref="J127" r:id="rId125" xr:uid="{8AD3F7E8-1836-4F09-AA5F-F5ED7449E86F}"/>
    <hyperlink ref="J128" r:id="rId126" xr:uid="{E21D5E58-1391-43A7-AADA-FA838EF374AC}"/>
    <hyperlink ref="J129" r:id="rId127" xr:uid="{A79C8387-BC23-409B-9656-53D182BD7B9C}"/>
    <hyperlink ref="J130" r:id="rId128" xr:uid="{3625B835-E66B-4B3F-BBEC-5B6F08E3289E}"/>
    <hyperlink ref="J131" r:id="rId129" xr:uid="{AA4F0A22-58A1-4E6C-AAA7-12C57C66C16A}"/>
    <hyperlink ref="J132" r:id="rId130" xr:uid="{A2052892-9224-43B2-A925-5D64EE9393D5}"/>
    <hyperlink ref="J133" r:id="rId131" xr:uid="{C259BC07-779A-4CD8-A920-B58EBF4A9844}"/>
    <hyperlink ref="J134" r:id="rId132" xr:uid="{547A522C-E9D9-4DEF-93E5-9AC68C935FCC}"/>
    <hyperlink ref="J135" r:id="rId133" xr:uid="{19B30CF8-2C6E-4868-99EE-D15105C32E33}"/>
    <hyperlink ref="J136" r:id="rId134" xr:uid="{D8A3FCEB-63B4-43AF-AD4B-DB2B7E9EBAC3}"/>
    <hyperlink ref="J137" r:id="rId135" xr:uid="{5FD9FE33-A9F5-4E86-AA18-C7728C2BCE81}"/>
    <hyperlink ref="J138" r:id="rId136" xr:uid="{1E25AAD8-E4E8-4181-BBE8-A6A1FAE80658}"/>
    <hyperlink ref="J139" r:id="rId137" xr:uid="{C30C476D-C308-4237-9E51-42540A8F989E}"/>
    <hyperlink ref="J140" r:id="rId138" xr:uid="{FDC4F1AB-E795-42E0-8C0B-C71194374BA2}"/>
    <hyperlink ref="J141" r:id="rId139" xr:uid="{8DCE34D4-BA88-436E-8404-49507119F5C1}"/>
    <hyperlink ref="J142" r:id="rId140" xr:uid="{CF4EC176-DCAE-412A-8E1B-035F7A5B5862}"/>
    <hyperlink ref="J143" r:id="rId141" xr:uid="{F57238F1-CA9D-4815-8A53-2050D8A49BCE}"/>
    <hyperlink ref="J144" r:id="rId142" xr:uid="{3349C241-546E-48C2-84F0-1C6BB6EECB93}"/>
    <hyperlink ref="J145" r:id="rId143" xr:uid="{630A5216-6278-46A2-A5F1-2A8B468E66D4}"/>
    <hyperlink ref="J146" r:id="rId144" xr:uid="{1AFBCE09-4BC2-4695-8028-251F60379845}"/>
    <hyperlink ref="J147" r:id="rId145" xr:uid="{8A26814D-50D6-40C7-87D7-A80BA176E879}"/>
    <hyperlink ref="J148" r:id="rId146" xr:uid="{956C7E5B-6618-4D6B-9F6A-F9EDBC705DBC}"/>
    <hyperlink ref="J149" r:id="rId147" xr:uid="{B14D2489-5605-4086-BD9E-09F21E028AD5}"/>
    <hyperlink ref="J150" r:id="rId148" xr:uid="{2C24DA5B-2C07-4313-A097-BCD843E852D1}"/>
    <hyperlink ref="J151" r:id="rId149" xr:uid="{86C8D7F7-51D0-4613-938E-4F392CD6B4A4}"/>
    <hyperlink ref="J152" r:id="rId150" xr:uid="{0DBC5459-A1C7-4852-9A81-7F88EFE7E560}"/>
    <hyperlink ref="J153" r:id="rId151" xr:uid="{D9ECEA1D-CA2B-4D0E-9415-08759CD5CC86}"/>
    <hyperlink ref="J154" r:id="rId152" xr:uid="{2247B6FA-718E-4797-847B-7E7D6073CEE6}"/>
    <hyperlink ref="J155" r:id="rId153" xr:uid="{8FE25AE0-CED9-45B8-BD10-83F47B4C023B}"/>
    <hyperlink ref="J156" r:id="rId154" xr:uid="{A9D200E4-2F5C-4679-937C-B852176EC9F3}"/>
    <hyperlink ref="J157" r:id="rId155" xr:uid="{581C433A-B6FD-4397-B8D6-1689276D18A1}"/>
    <hyperlink ref="J158" r:id="rId156" xr:uid="{01519212-B9A3-4951-86B7-AAF3172AE3A3}"/>
    <hyperlink ref="J159" r:id="rId157" xr:uid="{5A2FA76D-2437-49F3-8DBD-2D8B9B7DC433}"/>
    <hyperlink ref="J160" r:id="rId158" xr:uid="{5DECA604-1C5E-4487-9CE2-2C5B53A987EB}"/>
    <hyperlink ref="J161" r:id="rId159" xr:uid="{1E1F1939-A68F-4268-8FC2-959E8CE6413A}"/>
    <hyperlink ref="J162" r:id="rId160" xr:uid="{D74B3B68-9886-4164-AF67-E300F971FEE9}"/>
    <hyperlink ref="J163" r:id="rId161" xr:uid="{9D81FD43-4281-43B3-B95B-63C0D04BBDD3}"/>
    <hyperlink ref="J164" r:id="rId162" xr:uid="{D6248DF0-9B15-41BB-B27B-8FFFE01A5DB4}"/>
    <hyperlink ref="J165" r:id="rId163" xr:uid="{5AF78582-6B7B-4C63-BA79-61F6AE7E1ED0}"/>
    <hyperlink ref="J166" r:id="rId164" xr:uid="{94E7D7FE-35C5-4FBF-BC2E-69B8E6DF2FCE}"/>
    <hyperlink ref="J167" r:id="rId165" xr:uid="{B902091D-41DE-4A72-9678-ABDE913B193D}"/>
    <hyperlink ref="J168" r:id="rId166" xr:uid="{32B0C736-B269-4F21-86AC-2423247FFCBA}"/>
    <hyperlink ref="J169" r:id="rId167" xr:uid="{E111A676-E192-4ECC-B3C6-A2D6A4CE87A5}"/>
    <hyperlink ref="J170" r:id="rId168" xr:uid="{F743234C-155B-4913-B101-4A694E45A8D9}"/>
    <hyperlink ref="J171" r:id="rId169" xr:uid="{9B1CF7CB-A737-4D5A-A1F3-8C31F12937C4}"/>
    <hyperlink ref="J172" r:id="rId170" xr:uid="{6AF10712-60FE-4087-B475-E8DFCD9D7D12}"/>
    <hyperlink ref="J173" r:id="rId171" xr:uid="{48013F99-2153-4186-B3CF-D8D12D7B4F0C}"/>
    <hyperlink ref="J174" r:id="rId172" xr:uid="{D0608D98-0970-4923-AD5E-39968D10C4A1}"/>
    <hyperlink ref="J175" r:id="rId173" xr:uid="{4C107FD3-5385-470A-8AB2-4117A6E0C36D}"/>
    <hyperlink ref="J176" r:id="rId174" xr:uid="{3EE84FD8-6E6C-4F4E-93AC-E5FEF9F3CDCB}"/>
    <hyperlink ref="J177" r:id="rId175" xr:uid="{E6531D15-7DA5-421D-B02C-B95C69B693EE}"/>
    <hyperlink ref="J178" r:id="rId176" xr:uid="{123483FB-CF7E-4E16-895C-5C4541578202}"/>
    <hyperlink ref="J179" r:id="rId177" xr:uid="{6CC6C913-610F-406E-9834-9B6803BCA6EA}"/>
    <hyperlink ref="J180" r:id="rId178" xr:uid="{A775E97D-5B24-426E-8556-2E77E790FF56}"/>
    <hyperlink ref="J181" r:id="rId179" xr:uid="{9ECCF39A-1EFB-456A-93B5-D9B7F56C3052}"/>
    <hyperlink ref="J182" r:id="rId180" xr:uid="{6A7B3BE1-DC68-475A-AC57-24BF9F54BC70}"/>
    <hyperlink ref="J183" r:id="rId181" xr:uid="{C3B67E31-35C2-4D06-8CB2-11884F85811F}"/>
    <hyperlink ref="J184" r:id="rId182" xr:uid="{7A65FF63-3FB7-430B-A110-2B61A109ACA4}"/>
    <hyperlink ref="J185" r:id="rId183" xr:uid="{EFC7779A-2F38-4A82-9F92-E9C09F3B4AAF}"/>
    <hyperlink ref="J186" r:id="rId184" xr:uid="{44206938-0BEA-4342-B36F-2481D10981F6}"/>
    <hyperlink ref="J187" r:id="rId185" xr:uid="{50434D42-1350-4D29-94E4-97471643636E}"/>
    <hyperlink ref="J188" r:id="rId186" xr:uid="{91FACEF0-AADF-4623-9C8B-13193DCEAC7C}"/>
    <hyperlink ref="J189" r:id="rId187" xr:uid="{FBE6E5FB-8066-418C-B611-F819D729CCE4}"/>
    <hyperlink ref="J190" r:id="rId188" xr:uid="{968DB325-3010-4B00-AE75-1C5EA5CA557C}"/>
    <hyperlink ref="J191" r:id="rId189" xr:uid="{82AE6026-363F-4B95-B00B-65E43A0D0CB5}"/>
    <hyperlink ref="J192" r:id="rId190" xr:uid="{D4105559-D30B-4CF9-82C6-8478A0F4C7F7}"/>
    <hyperlink ref="J193" r:id="rId191" xr:uid="{5812B081-C899-4B83-92E1-A9166887073B}"/>
    <hyperlink ref="J194" r:id="rId192" xr:uid="{04681F16-581D-42D9-99D1-5035CEEF0F74}"/>
    <hyperlink ref="J195" r:id="rId193" xr:uid="{672F1011-83E0-4B6F-A183-6010373BE3ED}"/>
    <hyperlink ref="J196" r:id="rId194" xr:uid="{7FA87ACA-DC53-4FF7-85B3-26140D466824}"/>
    <hyperlink ref="J197" r:id="rId195" xr:uid="{66DA472F-4B35-4A8B-ACE0-1567D0C81617}"/>
    <hyperlink ref="J198" r:id="rId196" xr:uid="{5E76B402-4B40-4E3E-816F-0860BB3725B6}"/>
    <hyperlink ref="J199" r:id="rId197" xr:uid="{E17424A8-152A-4B7F-B6DD-6B8B3D3CB880}"/>
    <hyperlink ref="J200" r:id="rId198" xr:uid="{DC024996-21B4-4725-9057-0829ADE7C282}"/>
    <hyperlink ref="J201" r:id="rId199" xr:uid="{9700E1E0-0968-476F-B9CD-6659C936AC2F}"/>
    <hyperlink ref="J202" r:id="rId200" xr:uid="{31D577F8-68EC-4279-8C39-C85051113274}"/>
    <hyperlink ref="J203" r:id="rId201" xr:uid="{C1C4C49E-FF58-4111-BF60-98502F393517}"/>
    <hyperlink ref="J204" r:id="rId202" xr:uid="{C7400156-0440-4A4C-A415-7D1B78376635}"/>
    <hyperlink ref="J205" r:id="rId203" xr:uid="{A12743E1-6BEF-42C3-AE66-DCA2789E5B99}"/>
    <hyperlink ref="J206" r:id="rId204" xr:uid="{A1042767-975E-4EC0-A578-EDD7C8D626C9}"/>
    <hyperlink ref="J207" r:id="rId205" xr:uid="{A7F4FFDC-E69D-4228-953E-9BA55257DBA7}"/>
    <hyperlink ref="J208" r:id="rId206" xr:uid="{7832DC3B-EE0A-42D6-A9E8-9F94B0E42A40}"/>
    <hyperlink ref="J209" r:id="rId207" xr:uid="{796D7823-E2CA-4CA1-9778-253A8B3C9DB0}"/>
    <hyperlink ref="J210" r:id="rId208" xr:uid="{03FA9DFD-EA1E-4E6C-ABEA-96D99B37DD2C}"/>
    <hyperlink ref="J211" r:id="rId209" xr:uid="{B650E906-6DAA-4841-944F-F517240A3CDB}"/>
    <hyperlink ref="J212" r:id="rId210" xr:uid="{DC3C8AFE-75E8-432E-B0BC-84B78CAF8F9B}"/>
    <hyperlink ref="J213" r:id="rId211" xr:uid="{F36D183E-7173-4D84-9DC5-4116CA0F4550}"/>
    <hyperlink ref="J214" r:id="rId212" xr:uid="{62C72E89-0B04-487B-BC9E-194C163F54FE}"/>
    <hyperlink ref="J215" r:id="rId213" xr:uid="{CF3DEC1E-972E-49E8-B963-D92BF167F441}"/>
    <hyperlink ref="J216" r:id="rId214" xr:uid="{5332EEFE-BF06-43A2-A414-2E9CFD78A5AE}"/>
    <hyperlink ref="J217" r:id="rId215" xr:uid="{F5C42F10-44A7-4192-A8D5-2FB33C746E62}"/>
    <hyperlink ref="J218" r:id="rId216" xr:uid="{5141E793-A573-461E-B189-239306B2B58A}"/>
    <hyperlink ref="J219" r:id="rId217" xr:uid="{39896A54-8503-48D9-B2BD-53E9A36DCA28}"/>
    <hyperlink ref="J220" r:id="rId218" xr:uid="{C291B20B-358D-4669-AEDF-A3BBF7D2E613}"/>
    <hyperlink ref="J221" r:id="rId219" xr:uid="{48FCD097-355E-4C5B-83C0-2A53D8E95E42}"/>
    <hyperlink ref="J222" r:id="rId220" xr:uid="{F0FD2D79-E6E7-480B-8386-ECE5CA3BB9D4}"/>
    <hyperlink ref="J223" r:id="rId221" xr:uid="{C79F4479-C502-4274-A032-E9C69A69B05E}"/>
    <hyperlink ref="J224" r:id="rId222" xr:uid="{FD34C2BA-49A9-4955-BBC2-38AFB3D6190E}"/>
    <hyperlink ref="J225" r:id="rId223" xr:uid="{533C289A-3319-49AE-8F62-55F6F336927D}"/>
    <hyperlink ref="J226" r:id="rId224" xr:uid="{6F943F11-9C3B-43B0-BFAF-07865A3DA200}"/>
    <hyperlink ref="J227" r:id="rId225" xr:uid="{7148165B-2BAC-424F-B039-4B44FBF4CD87}"/>
    <hyperlink ref="J228" r:id="rId226" xr:uid="{7E7D26F3-8850-45E8-A944-6302F523324D}"/>
    <hyperlink ref="J229" r:id="rId227" xr:uid="{8097ABB0-8855-4D9C-992C-A6442EA5E05F}"/>
    <hyperlink ref="J230" r:id="rId228" xr:uid="{4DF6341F-27D8-4F8A-A69F-31A67789D999}"/>
    <hyperlink ref="J231" r:id="rId229" xr:uid="{4B721E2E-0D87-482B-BEE2-4F71C53089F3}"/>
    <hyperlink ref="J232" r:id="rId230" xr:uid="{8686AB5F-7312-4652-8DE5-890D10D69A3E}"/>
    <hyperlink ref="J233" r:id="rId231" xr:uid="{E14F4C75-A9D5-4E51-9DCB-C0AC9F1E3B66}"/>
    <hyperlink ref="J234" r:id="rId232" xr:uid="{04E74E1E-8914-4952-9FC8-31483BFCB4CE}"/>
    <hyperlink ref="J235" r:id="rId233" xr:uid="{C11AA7AB-E5E6-431A-81AD-F8FE798A441E}"/>
    <hyperlink ref="J236" r:id="rId234" xr:uid="{8C1104A0-539D-4B70-ADD9-1D000BFB6AEE}"/>
    <hyperlink ref="J237" r:id="rId235" xr:uid="{DEC7B2F7-D27D-468C-841C-ECFDF504123D}"/>
    <hyperlink ref="J238" r:id="rId236" xr:uid="{D876EA3F-5398-4557-BEA7-6E825D56635A}"/>
    <hyperlink ref="J239" r:id="rId237" xr:uid="{D02555BD-A3A0-4A53-8CC5-57890E908FD9}"/>
    <hyperlink ref="J240" r:id="rId238" xr:uid="{9231D188-266C-4259-8D53-22B6B683311F}"/>
    <hyperlink ref="J241" r:id="rId239" xr:uid="{A4A64515-7342-44BD-824B-65B1A7D7D66D}"/>
    <hyperlink ref="J242" r:id="rId240" xr:uid="{A19429F8-5B09-43A2-A165-3FFE7A10AF22}"/>
    <hyperlink ref="J243" r:id="rId241" xr:uid="{186606F0-93C4-4016-A8C1-50A6014287E2}"/>
    <hyperlink ref="J244" r:id="rId242" xr:uid="{FAE0DFDB-9B7A-4BDE-BFE3-D3729C281B06}"/>
    <hyperlink ref="J245" r:id="rId243" xr:uid="{00BCF20F-0EC4-4582-B05D-B70A30FCE47E}"/>
    <hyperlink ref="J246" r:id="rId244" xr:uid="{3E8770C0-5DD9-4AA2-908F-1F6E7C1151E2}"/>
    <hyperlink ref="J247" r:id="rId245" xr:uid="{DFA01969-F42E-423B-9F60-422BA15FE3B6}"/>
    <hyperlink ref="J248" r:id="rId246" xr:uid="{9ABEEC14-1041-43FC-8E7D-41957455D780}"/>
    <hyperlink ref="J249" r:id="rId247" xr:uid="{DED62E3D-2948-46FD-A958-0405C392F576}"/>
    <hyperlink ref="J250" r:id="rId248" xr:uid="{546AE588-121A-49F7-A080-DEE124FF9D18}"/>
    <hyperlink ref="J251" r:id="rId249" xr:uid="{8FF32F09-27C8-401F-8D82-6F5E7C2751EC}"/>
    <hyperlink ref="J252" r:id="rId250" xr:uid="{580CEEBD-0762-4901-8EE8-99FCF8C3BA91}"/>
    <hyperlink ref="J253" r:id="rId251" xr:uid="{C5B6508E-C699-44A3-923F-86E6A7BDE16C}"/>
    <hyperlink ref="J254" r:id="rId252" xr:uid="{5E32C7F6-F88B-4A14-9400-53679DDAE3D6}"/>
    <hyperlink ref="J255" r:id="rId253" xr:uid="{1FEB1877-BE7E-4C12-A848-30063992C07D}"/>
    <hyperlink ref="J256" r:id="rId254" xr:uid="{0B76A3F7-B415-4638-9C8D-73562218384E}"/>
    <hyperlink ref="J257" r:id="rId255" xr:uid="{77B26525-6FCB-4F67-AB00-669A78A150C5}"/>
    <hyperlink ref="J258" r:id="rId256" xr:uid="{1C03959E-D89A-4C53-9DCE-DFB522D04823}"/>
    <hyperlink ref="J259" r:id="rId257" xr:uid="{29BE694B-852C-4FFC-B455-98ED2A9B164A}"/>
    <hyperlink ref="J260" r:id="rId258" xr:uid="{722842F8-09A3-4C52-A989-F5936C9FCE22}"/>
    <hyperlink ref="J261" r:id="rId259" xr:uid="{CFB788D3-CA58-4625-AACC-C49F5B053874}"/>
    <hyperlink ref="J262" r:id="rId260" xr:uid="{9FB1A815-CC65-448B-85F3-720A20C9086E}"/>
    <hyperlink ref="J263" r:id="rId261" xr:uid="{A89E2485-3C92-4FD7-9B4F-B7E63BCDC6B3}"/>
    <hyperlink ref="J264" r:id="rId262" xr:uid="{23F64C4A-B351-4EEF-9414-9AC522E929EB}"/>
    <hyperlink ref="J265" r:id="rId263" xr:uid="{8FF74C3E-5E31-4FD1-B60F-D821D46A4EB8}"/>
    <hyperlink ref="J266" r:id="rId264" xr:uid="{64784AE7-8842-4DCC-B1F2-763D8D82D5D3}"/>
    <hyperlink ref="J267" r:id="rId265" xr:uid="{D239F079-D284-4FDA-A9EB-31B4173CBE9F}"/>
    <hyperlink ref="J268" r:id="rId266" xr:uid="{677CCB88-7051-42D7-9787-F456A0F2F964}"/>
    <hyperlink ref="J269" r:id="rId267" xr:uid="{8E17919A-B1C0-4E87-8FB2-53898FF6F285}"/>
    <hyperlink ref="J270" r:id="rId268" xr:uid="{7D283D58-400F-4ADB-9CE0-C20AC8573889}"/>
    <hyperlink ref="J271" r:id="rId269" xr:uid="{823151C5-2023-4C41-AAD0-B05F9F2B37F5}"/>
    <hyperlink ref="J272" r:id="rId270" xr:uid="{5D3C17CB-6E12-41CB-92A7-48FA7A56C0EA}"/>
    <hyperlink ref="J273" r:id="rId271" xr:uid="{FE21BD1E-D120-49DA-8B1C-82316F90F6D7}"/>
    <hyperlink ref="J274" r:id="rId272" xr:uid="{EDFC738A-8343-4C68-913C-A35E883FB12B}"/>
    <hyperlink ref="J275" r:id="rId273" xr:uid="{70943205-CF9D-49A0-93F6-63D84F422570}"/>
    <hyperlink ref="J276" r:id="rId274" xr:uid="{A43CE55B-39F0-4AEE-AB6B-AAC315807448}"/>
    <hyperlink ref="J277" r:id="rId275" xr:uid="{D8DB661F-A977-4FDE-8713-8938593160D0}"/>
    <hyperlink ref="J278" r:id="rId276" xr:uid="{9675B20F-5E71-42D0-A68A-4467BE17C66D}"/>
    <hyperlink ref="J279" r:id="rId277" xr:uid="{1A86459D-C48D-40D0-A8D6-BD45061EE558}"/>
    <hyperlink ref="J280" r:id="rId278" xr:uid="{7B7D4DB3-B848-4502-A656-836EE8316485}"/>
    <hyperlink ref="J281" r:id="rId279" xr:uid="{C844F582-7F5F-4602-83E2-324126E72487}"/>
    <hyperlink ref="J282" r:id="rId280" xr:uid="{A00CCE4D-4E7B-47BC-A387-1A116AAE4343}"/>
    <hyperlink ref="J283" r:id="rId281" xr:uid="{EE9E1A91-486C-457B-B1EB-838A4613E87F}"/>
    <hyperlink ref="J284" r:id="rId282" xr:uid="{13F3B167-2BE4-47C3-986C-E4D2BC8C9723}"/>
    <hyperlink ref="J285" r:id="rId283" xr:uid="{1704532E-1051-4207-9802-5D3793AA4831}"/>
    <hyperlink ref="J286" r:id="rId284" xr:uid="{192509F5-2E6C-469E-8B6E-F1FD5CED169F}"/>
    <hyperlink ref="J287" r:id="rId285" xr:uid="{ACD72A56-C3A9-484B-9413-C228C30C980F}"/>
    <hyperlink ref="J288" r:id="rId286" xr:uid="{842B1A36-63A8-4BAC-A66F-0A611CFC0B18}"/>
    <hyperlink ref="J289" r:id="rId287" xr:uid="{1F26482E-ABF6-4AA7-A9B1-7B2BAB114511}"/>
    <hyperlink ref="J290" r:id="rId288" xr:uid="{597132E2-05F1-4A81-B084-7E041157CD1E}"/>
    <hyperlink ref="J291" r:id="rId289" xr:uid="{062FCC69-F50C-4D24-BFD2-CF108C2C9D44}"/>
    <hyperlink ref="J292" r:id="rId290" xr:uid="{38844E0F-EB3E-49BD-88E1-C6156F4882A3}"/>
    <hyperlink ref="J293" r:id="rId291" xr:uid="{AD020D2C-EBA2-477C-9BCE-8966CEFA194E}"/>
    <hyperlink ref="J294" r:id="rId292" xr:uid="{9EFDB77C-7243-4512-B8D9-681E4490F902}"/>
    <hyperlink ref="J295" r:id="rId293" xr:uid="{32CE6C6B-086A-4F60-907A-81A3E7B84517}"/>
    <hyperlink ref="J296" r:id="rId294" xr:uid="{8561B15E-8457-44E9-A89C-CFE0E3452F14}"/>
    <hyperlink ref="J297" r:id="rId295" xr:uid="{536973AA-0C18-4FF1-B555-90A1DF43EE53}"/>
    <hyperlink ref="J298" r:id="rId296" xr:uid="{F2778C00-6616-49CE-B53D-73C412612FD8}"/>
    <hyperlink ref="J299" r:id="rId297" xr:uid="{89385C56-65D3-4D90-B615-4F33DD8ED75B}"/>
    <hyperlink ref="J300" r:id="rId298" xr:uid="{F658AA25-69B6-4D4B-915E-E067FD6D70D5}"/>
    <hyperlink ref="J301" r:id="rId299" xr:uid="{863E9B90-DDA4-4D37-AFCA-D54D99BF6535}"/>
    <hyperlink ref="J302" r:id="rId300" xr:uid="{55074668-89E3-43F8-BCCF-65871FA2AD16}"/>
    <hyperlink ref="J303" r:id="rId301" xr:uid="{D7BF5784-28ED-4206-84AB-5B85A3A079DC}"/>
    <hyperlink ref="J304" r:id="rId302" xr:uid="{C3355BE7-6BDE-42B5-965D-2AAF1C7F790D}"/>
    <hyperlink ref="J305" r:id="rId303" xr:uid="{8A236CC2-1FE9-4686-A59F-28A7E6ABCA0F}"/>
    <hyperlink ref="J306" r:id="rId304" xr:uid="{C6758692-8549-4055-8102-1B94AED1DE2D}"/>
    <hyperlink ref="J307" r:id="rId305" xr:uid="{96068074-5E32-4A64-9339-B52866FC6589}"/>
    <hyperlink ref="J308" r:id="rId306" xr:uid="{A1ADEE9D-34AD-419F-85B0-AAEF165289CD}"/>
    <hyperlink ref="J309" r:id="rId307" xr:uid="{99AB1E24-ED2F-4FE3-8640-9C994A1389D3}"/>
    <hyperlink ref="J310" r:id="rId308" xr:uid="{36D7DAFB-4156-4784-AFC0-5F0717FAC5CE}"/>
    <hyperlink ref="J311" r:id="rId309" xr:uid="{7745ED5F-3B4F-46ED-8EEC-5FC1D0744AB9}"/>
    <hyperlink ref="J312" r:id="rId310" xr:uid="{332A612F-7C7F-4365-809B-4EE9D85C0324}"/>
    <hyperlink ref="J313" r:id="rId311" xr:uid="{8FCB7ADB-4F44-489E-96D2-AA7D039AF0F3}"/>
    <hyperlink ref="J314" r:id="rId312" xr:uid="{0F6F6AF8-4A95-4F35-ABD0-71DA57B9F9B7}"/>
    <hyperlink ref="J315" r:id="rId313" xr:uid="{4E92698B-6073-4C61-AB33-75FF7629E872}"/>
    <hyperlink ref="J316" r:id="rId314" xr:uid="{CB4C399F-4DA4-475D-9D1B-20D2E469C87F}"/>
    <hyperlink ref="J317" r:id="rId315" xr:uid="{202E9728-273F-4807-8773-112A4790F588}"/>
    <hyperlink ref="J318" r:id="rId316" xr:uid="{5AADEDB1-50E8-4373-8EF8-915D4120A8BA}"/>
    <hyperlink ref="J319" r:id="rId317" xr:uid="{D1B34188-3C03-48F2-82C7-731FAC810AAD}"/>
    <hyperlink ref="J320" r:id="rId318" xr:uid="{7943E63B-5ACF-41BA-BF7D-564120651B94}"/>
    <hyperlink ref="J321" r:id="rId319" xr:uid="{580F0CF8-583E-4683-8497-AE0B73CCE20B}"/>
    <hyperlink ref="J322" r:id="rId320" xr:uid="{3CBD5272-54A7-4B84-B0E3-C30B93397039}"/>
    <hyperlink ref="J323" r:id="rId321" xr:uid="{D3CFD759-EF03-495A-BA5B-5A60BDC58DE6}"/>
    <hyperlink ref="J324" r:id="rId322" xr:uid="{F4C36D89-9813-44A1-BB5F-EA9714210F2A}"/>
    <hyperlink ref="J325" r:id="rId323" xr:uid="{E37D99C8-0C88-4337-9627-F18E9B6CE779}"/>
    <hyperlink ref="J326" r:id="rId324" xr:uid="{7FDDA688-78C8-4A26-A73C-F517CC987493}"/>
    <hyperlink ref="J327" r:id="rId325" xr:uid="{1644AE32-CE21-4146-8BF0-FCF92C780754}"/>
    <hyperlink ref="J328" r:id="rId326" xr:uid="{7CE3E0CE-C509-424C-9B4C-80DF8DDB072C}"/>
    <hyperlink ref="J329" r:id="rId327" xr:uid="{4231DD56-F2F7-49D3-B248-88B5FF5B69DC}"/>
    <hyperlink ref="J330" r:id="rId328" xr:uid="{1115B3BB-F918-4801-B30C-09E621D418FD}"/>
    <hyperlink ref="J331" r:id="rId329" xr:uid="{932881BF-495C-4B0D-846D-64310A807BEC}"/>
    <hyperlink ref="J332" r:id="rId330" xr:uid="{C2900170-EF8F-47A1-8057-731B95385B0A}"/>
    <hyperlink ref="J333" r:id="rId331" xr:uid="{8E2D88C7-7D64-4B72-AEDB-9ABF3D1DB6CD}"/>
    <hyperlink ref="J334" r:id="rId332" xr:uid="{CA924CA1-21F2-4213-9E7C-CA3D9104364D}"/>
    <hyperlink ref="J335" r:id="rId333" xr:uid="{5571D2F5-6732-420E-AF63-380C0F55424B}"/>
    <hyperlink ref="J336" r:id="rId334" xr:uid="{A83BE6B0-CBA3-499A-A322-FA40F414EB77}"/>
    <hyperlink ref="J337" r:id="rId335" xr:uid="{33688F89-BC3E-4985-814A-323E786D0FEE}"/>
    <hyperlink ref="J338" r:id="rId336" xr:uid="{A64B506A-F5AE-4DF5-A231-B55F88DE972C}"/>
    <hyperlink ref="J339" r:id="rId337" xr:uid="{3601642A-C4E3-4AEE-ACFC-2E0FF48A743A}"/>
    <hyperlink ref="J340" r:id="rId338" xr:uid="{0F36BC5D-A1F7-4A0A-95B8-8C1D45D5590B}"/>
    <hyperlink ref="J341" r:id="rId339" xr:uid="{527D9095-6DC4-4D6F-8883-A71F7D0F687C}"/>
    <hyperlink ref="J342" r:id="rId340" xr:uid="{F0D511EE-038E-4812-8D8B-5C5FFBB96C3F}"/>
    <hyperlink ref="J343" r:id="rId341" xr:uid="{19D096B0-D5A9-4C3F-A145-A6B55A3F993C}"/>
    <hyperlink ref="J344" r:id="rId342" xr:uid="{92CAB07D-A1DA-46E3-962D-C3556C59A0DB}"/>
    <hyperlink ref="J345" r:id="rId343" xr:uid="{042F8E4A-913D-428A-BA3D-2B2585735135}"/>
    <hyperlink ref="J346" r:id="rId344" xr:uid="{CDC64C82-E790-400F-A3CE-0E1828D4A4C3}"/>
    <hyperlink ref="J347" r:id="rId345" xr:uid="{313F63B5-D230-4D98-B797-4EC811FF0D6B}"/>
    <hyperlink ref="J348" r:id="rId346" xr:uid="{4B34686A-653B-42E7-9679-E80104982AE3}"/>
    <hyperlink ref="J349" r:id="rId347" xr:uid="{FB2B07DE-BBF4-4300-923D-93B938327596}"/>
    <hyperlink ref="J350" r:id="rId348" xr:uid="{07617AF8-9A6A-41B4-9DD1-3377922B4CE7}"/>
    <hyperlink ref="J351" r:id="rId349" xr:uid="{B90A56A8-C259-473D-AB84-E7F2B3AEC06A}"/>
    <hyperlink ref="J352" r:id="rId350" xr:uid="{401D9123-E620-42A6-8B0F-8A092DF09FB9}"/>
    <hyperlink ref="J353" r:id="rId351" xr:uid="{403AE3B6-EFAE-4A1F-947F-0547246208C7}"/>
    <hyperlink ref="J354" r:id="rId352" xr:uid="{6444D3C4-59B3-4947-B268-8969CCAB9714}"/>
    <hyperlink ref="J355" r:id="rId353" xr:uid="{D3E232B3-5FD9-4DC3-BB20-37D893DF4B82}"/>
    <hyperlink ref="J356" r:id="rId354" xr:uid="{8068B74B-9CD0-444E-B314-A6D7141F9427}"/>
    <hyperlink ref="J357" r:id="rId355" xr:uid="{DC43B8BF-3AFA-467F-83A8-E02940A998AB}"/>
    <hyperlink ref="J358" r:id="rId356" xr:uid="{10F8EF4C-1CD2-4C46-B6F2-7B819E4B98BA}"/>
    <hyperlink ref="J359" r:id="rId357" xr:uid="{75FD6430-6220-47CE-8E52-A43C48D8B067}"/>
    <hyperlink ref="J360" r:id="rId358" xr:uid="{5A7DCAC0-CACC-4E8D-A340-D3FF87E47070}"/>
    <hyperlink ref="J361" r:id="rId359" xr:uid="{AFD82EFF-34F5-4C3B-A658-3616E46F6E23}"/>
    <hyperlink ref="J362" r:id="rId360" xr:uid="{25525FAE-03D8-4954-8120-FEE88D18E022}"/>
    <hyperlink ref="J363" r:id="rId361" xr:uid="{3DC07D11-3F4F-4C2E-8850-9E2EC621E80B}"/>
    <hyperlink ref="J364" r:id="rId362" xr:uid="{90ED5F09-0D75-4833-A218-E0189DCA9A95}"/>
    <hyperlink ref="J365" r:id="rId363" xr:uid="{E2E7474E-CFC7-436A-BB68-0C03DA53E1EA}"/>
    <hyperlink ref="J366" r:id="rId364" xr:uid="{1A2AD426-1510-4EEC-AE77-89BBB7D2FAF3}"/>
    <hyperlink ref="J367" r:id="rId365" xr:uid="{26B725FF-52CB-46B8-B384-2EE8200D0CFF}"/>
    <hyperlink ref="J368" r:id="rId366" xr:uid="{6CAA3A32-C8B3-42DB-A1DD-0E65778C86E8}"/>
    <hyperlink ref="J369" r:id="rId367" xr:uid="{16651840-B3D8-48A4-95D2-94EB8DA32AF6}"/>
    <hyperlink ref="J370" r:id="rId368" xr:uid="{6854E95B-422B-4D42-A72E-5FDD438C5B81}"/>
    <hyperlink ref="J371" r:id="rId369" xr:uid="{34AC468E-F69C-4913-B9E3-CD39B043FD0F}"/>
    <hyperlink ref="J372" r:id="rId370" xr:uid="{B56EB6AC-494C-4216-B665-657137651DA7}"/>
    <hyperlink ref="J373" r:id="rId371" xr:uid="{9BB8F6A1-45D1-48C8-83CC-FF2C22FFC848}"/>
    <hyperlink ref="J374" r:id="rId372" xr:uid="{1431B170-8878-454F-8397-4EFB88EA7F58}"/>
    <hyperlink ref="J375" r:id="rId373" xr:uid="{BC5FB996-637F-47C1-98FA-4D43223D5717}"/>
    <hyperlink ref="J376" r:id="rId374" xr:uid="{F34E0C3C-D1EB-4A5F-8394-D5D384A5B063}"/>
    <hyperlink ref="J377" r:id="rId375" xr:uid="{819FE80D-A1B6-47DA-B83C-FC53F64806F9}"/>
    <hyperlink ref="J378" r:id="rId376" xr:uid="{00DAFD76-AEAD-437C-9A7F-53B278DCAE0C}"/>
    <hyperlink ref="J379" r:id="rId377" xr:uid="{C574F8E4-E7D4-4B5A-8912-4629CBA069A8}"/>
    <hyperlink ref="J380" r:id="rId378" xr:uid="{3A4CB1E7-1D45-4899-A4D4-04E1B39CF466}"/>
    <hyperlink ref="J381" r:id="rId379" xr:uid="{DA810702-A0B1-4F5D-9FF6-9882C20D1703}"/>
    <hyperlink ref="J382" r:id="rId380" xr:uid="{C4AFC00C-B5E4-4C8A-B323-951646C52216}"/>
    <hyperlink ref="J383" r:id="rId381" xr:uid="{8563099E-D689-4028-B3EA-CC6C72E25A13}"/>
    <hyperlink ref="J384" r:id="rId382" xr:uid="{AF28A454-AD08-4858-B465-6EC2246C17EB}"/>
    <hyperlink ref="J385" r:id="rId383" xr:uid="{A6C367C3-5535-4370-BDB4-CF35BD266A4E}"/>
    <hyperlink ref="J386" r:id="rId384" xr:uid="{A1C6746E-C42F-4055-835E-D9B0E938461E}"/>
    <hyperlink ref="J387" r:id="rId385" xr:uid="{4FBA673F-2EF5-4B23-8FCB-284E4A224E78}"/>
    <hyperlink ref="J388" r:id="rId386" xr:uid="{E268B935-4F75-4F4C-A454-56B5BB31EB94}"/>
    <hyperlink ref="J389" r:id="rId387" xr:uid="{CA737E1A-2069-4CD9-B8E2-CEFEBFA78D21}"/>
    <hyperlink ref="J390" r:id="rId388" xr:uid="{C816AD73-9330-4F8E-9B93-D03A32ACC6F1}"/>
    <hyperlink ref="J391" r:id="rId389" xr:uid="{3935716A-A658-4372-AA13-B015419DF830}"/>
    <hyperlink ref="J392" r:id="rId390" xr:uid="{48C42BBD-6D01-4FDE-BB1C-8F7C54963C1E}"/>
    <hyperlink ref="J393" r:id="rId391" xr:uid="{F18CEE4A-E0B2-483E-9813-C29B7D5AF076}"/>
    <hyperlink ref="J394" r:id="rId392" xr:uid="{3BBE641E-1B61-4122-BCE5-BB5F9B3E4C58}"/>
    <hyperlink ref="J395" r:id="rId393" xr:uid="{791A150A-8B6B-4110-9BF6-718AC4447A50}"/>
    <hyperlink ref="J396" r:id="rId394" xr:uid="{68F62BCB-202B-4F02-A1AD-B9190AC9A97D}"/>
    <hyperlink ref="J397" r:id="rId395" xr:uid="{3BA3D402-48E8-4BEE-808F-950D62E82614}"/>
    <hyperlink ref="J398" r:id="rId396" xr:uid="{CBBDDDB0-7C07-436C-B3EE-D7F2CCAA5110}"/>
    <hyperlink ref="J399" r:id="rId397" xr:uid="{0B8032DC-3E58-4C76-B922-C7DA5E70BF0D}"/>
    <hyperlink ref="J400" r:id="rId398" xr:uid="{4A777071-528A-46E6-8EE2-DF4B1A342ABA}"/>
    <hyperlink ref="J401" r:id="rId399" xr:uid="{893ABD3A-5DE0-480C-A7DA-AC394F588245}"/>
    <hyperlink ref="J402" r:id="rId400" xr:uid="{69D34A85-6223-43F1-AF27-FECCB8072108}"/>
    <hyperlink ref="J403" r:id="rId401" xr:uid="{5701C95D-AB36-4487-B487-404192A6130A}"/>
    <hyperlink ref="J404" r:id="rId402" xr:uid="{972AF2F6-4D43-43A2-9254-8B166798984F}"/>
    <hyperlink ref="J405" r:id="rId403" xr:uid="{38652D17-9EB2-41F9-8393-9D0039F2B9D2}"/>
    <hyperlink ref="J406" r:id="rId404" xr:uid="{FFEC436A-A7F3-467B-B1A1-0A160B4A1440}"/>
    <hyperlink ref="J407" r:id="rId405" xr:uid="{C4DBF8D1-7730-48DE-9A31-A174E469E54B}"/>
    <hyperlink ref="J408" r:id="rId406" xr:uid="{DFE6FDBA-E48F-4FF6-AEEF-FBEC2549DB92}"/>
    <hyperlink ref="J409" r:id="rId407" xr:uid="{155022C3-24BD-4977-9113-3C489B7777AD}"/>
    <hyperlink ref="J410" r:id="rId408" xr:uid="{77CBEB4A-C002-493A-A95D-CFF64121FAB5}"/>
    <hyperlink ref="J411" r:id="rId409" xr:uid="{0425EDCC-57D6-4DA5-AD0C-33FE7D520870}"/>
    <hyperlink ref="J412" r:id="rId410" xr:uid="{180B1C37-68B1-4962-A34E-D71D4A080A28}"/>
    <hyperlink ref="J413" r:id="rId411" xr:uid="{F52A4E2E-5678-4DBF-BF07-76A6CC68E6C9}"/>
    <hyperlink ref="J414" r:id="rId412" xr:uid="{E921C58C-A82B-41C2-A66F-6B9F285D5B7E}"/>
    <hyperlink ref="J415" r:id="rId413" xr:uid="{090C0A17-0F6E-4599-9F94-A2F5363B97A1}"/>
    <hyperlink ref="J416" r:id="rId414" xr:uid="{43066105-8157-4AB4-A4F0-5CFDDA352C9A}"/>
    <hyperlink ref="J417" r:id="rId415" xr:uid="{81017628-4A05-4657-9F33-17CDA10A777A}"/>
    <hyperlink ref="J418" r:id="rId416" xr:uid="{A6B3A7DD-2590-4017-B182-AC6BC52B06F1}"/>
    <hyperlink ref="J419" r:id="rId417" xr:uid="{DF8DB968-583C-4981-84A6-E7B02D3462DC}"/>
    <hyperlink ref="J420" r:id="rId418" xr:uid="{977A9FCC-FF98-4921-A043-CF1341AE1653}"/>
    <hyperlink ref="J421" r:id="rId419" xr:uid="{2287857E-9A9E-4EC8-A2C5-5DC4CC781A03}"/>
    <hyperlink ref="J422" r:id="rId420" xr:uid="{A786527A-F278-4AE4-BF70-1AD7E65A140E}"/>
    <hyperlink ref="J423" r:id="rId421" xr:uid="{4779E61F-B7D0-4856-979C-BCEB3203B27A}"/>
    <hyperlink ref="J424" r:id="rId422" xr:uid="{5A5B61D6-B631-4041-ABD5-E8FB99B39009}"/>
    <hyperlink ref="J425" r:id="rId423" xr:uid="{B7146782-FCDC-413B-87BC-DC1CB7E6B791}"/>
    <hyperlink ref="J426" r:id="rId424" xr:uid="{9DC9EA65-5E27-434B-93E6-CB9B33D45579}"/>
    <hyperlink ref="J427" r:id="rId425" xr:uid="{ACED54F0-CFF3-4805-832E-DC84DD05E7ED}"/>
    <hyperlink ref="J428" r:id="rId426" xr:uid="{48BB70E2-09D6-4A35-A0C6-3FC032AB8D4D}"/>
    <hyperlink ref="J429" r:id="rId427" xr:uid="{81E0288A-4D2B-4295-8E3C-496661245B39}"/>
    <hyperlink ref="J430" r:id="rId428" xr:uid="{64113D5C-D4EC-470B-9F55-7A5D7BF2E7BE}"/>
    <hyperlink ref="J431" r:id="rId429" xr:uid="{7CAE5C57-A8F1-46C8-B125-F550F2FDE71C}"/>
    <hyperlink ref="J432" r:id="rId430" xr:uid="{73081B53-33B4-4ECD-8F71-C337EF8AA811}"/>
    <hyperlink ref="J433" r:id="rId431" xr:uid="{D8EA744A-AB3E-4A3B-8096-6F4BCBAB709A}"/>
    <hyperlink ref="J434" r:id="rId432" xr:uid="{1BF005EC-B64A-4447-8D60-8E134BF6BE14}"/>
    <hyperlink ref="J435" r:id="rId433" xr:uid="{9D1404F7-9A6A-4926-98C9-5484A42AA6F6}"/>
    <hyperlink ref="J436" r:id="rId434" xr:uid="{4238CD01-0BB1-46BD-B6B1-07FEDE6A67FE}"/>
    <hyperlink ref="J437" r:id="rId435" xr:uid="{C39AEE8C-1755-406A-942F-1B540AA6DB28}"/>
    <hyperlink ref="J438" r:id="rId436" xr:uid="{40A3FC40-F87A-4A70-8D1C-61E27D9F1C60}"/>
    <hyperlink ref="J439" r:id="rId437" xr:uid="{5FB76C79-B209-46DB-9EE2-4C65CC023A6D}"/>
    <hyperlink ref="J440" r:id="rId438" xr:uid="{EDFEED67-A676-45D5-B9C8-61D71360D54D}"/>
    <hyperlink ref="J441" r:id="rId439" xr:uid="{BC5227E9-4113-472A-8BB4-B0B739307C10}"/>
    <hyperlink ref="J442" r:id="rId440" xr:uid="{D58E4A53-0694-4874-B0C8-4DF67B45D387}"/>
    <hyperlink ref="J443" r:id="rId441" xr:uid="{FB469E4B-1514-4CDF-98AA-9309BE8C87DB}"/>
    <hyperlink ref="J444" r:id="rId442" xr:uid="{14580278-0C65-4A71-BB3E-BB243F4056E1}"/>
    <hyperlink ref="J445" r:id="rId443" xr:uid="{EEAD7454-A53D-469C-AF32-45EA738364E3}"/>
    <hyperlink ref="J446" r:id="rId444" xr:uid="{6D08E9C8-6B58-446D-BD11-2B6E5A18A73B}"/>
    <hyperlink ref="J447" r:id="rId445" xr:uid="{61F2252B-84DE-4E31-A94A-E58D5493175C}"/>
    <hyperlink ref="J448" r:id="rId446" xr:uid="{98ABB780-3BDB-4C60-945E-EA8CDE090219}"/>
    <hyperlink ref="J449" r:id="rId447" xr:uid="{3C3638EC-9198-4060-90B4-ED988A4C73DE}"/>
    <hyperlink ref="J450" r:id="rId448" xr:uid="{7B9C9004-D7AA-4883-A189-45C45260BECA}"/>
    <hyperlink ref="J451" r:id="rId449" xr:uid="{5A05C251-76AF-4445-923A-D235BE561186}"/>
    <hyperlink ref="J452" r:id="rId450" xr:uid="{8573E730-B162-416F-8F27-479349C9579C}"/>
    <hyperlink ref="J453" r:id="rId451" xr:uid="{8E7D3E13-9E8B-4DFA-A6E7-4C62A7F7410F}"/>
    <hyperlink ref="J454" r:id="rId452" xr:uid="{D98EBF88-A7F5-4274-9534-9C6ACDBEE16F}"/>
    <hyperlink ref="J455" r:id="rId453" xr:uid="{56C5FD46-4F87-4CFB-B4B8-958D719BAD9C}"/>
    <hyperlink ref="J456" r:id="rId454" xr:uid="{034079FB-5D4A-469B-92FD-182347C106F2}"/>
    <hyperlink ref="J457" r:id="rId455" xr:uid="{E745EAE5-DCEE-4B1C-9405-D3F3394943BE}"/>
    <hyperlink ref="J458" r:id="rId456" xr:uid="{CAA991AF-1C07-4456-9B92-6CD2E79C80E7}"/>
    <hyperlink ref="J459" r:id="rId457" xr:uid="{F3D84362-DAD7-4DBF-9579-C20EA92A06DF}"/>
    <hyperlink ref="J460" r:id="rId458" xr:uid="{492949A2-6355-4E0C-9720-F276EBA4FA39}"/>
    <hyperlink ref="J461" r:id="rId459" xr:uid="{CC1AF03B-4BFF-418A-9398-2BEE7FE0FAEC}"/>
    <hyperlink ref="J462" r:id="rId460" xr:uid="{0DC4F8C3-5573-4D61-94FE-222915CE168D}"/>
    <hyperlink ref="J463" r:id="rId461" xr:uid="{03E9361B-D6A7-4FDD-B361-CC655933927A}"/>
    <hyperlink ref="J464" r:id="rId462" xr:uid="{8E4D9929-4389-4BAD-AE1E-0DCC5170AFA1}"/>
    <hyperlink ref="J465" r:id="rId463" xr:uid="{6A310FF9-CF2A-443B-B721-F6308BA41388}"/>
    <hyperlink ref="J466" r:id="rId464" xr:uid="{B01AC7F3-2829-40D0-A488-C0AA5847ADC9}"/>
    <hyperlink ref="J467" r:id="rId465" xr:uid="{6E569853-5A91-4FBD-A234-30E3453AD502}"/>
    <hyperlink ref="J468" r:id="rId466" xr:uid="{5823FD5E-5D7F-4BFD-938B-9969AD7310DB}"/>
    <hyperlink ref="J469" r:id="rId467" xr:uid="{BAFF4C24-93F0-4DBC-9DD4-F09AF0D8E19A}"/>
    <hyperlink ref="J470" r:id="rId468" xr:uid="{B052A040-5A41-4075-B9EC-58D5209C5A4F}"/>
    <hyperlink ref="J471" r:id="rId469" xr:uid="{45CC1953-5E18-48CD-8FD7-E66B2A4BBB16}"/>
    <hyperlink ref="J472" r:id="rId470" xr:uid="{7F9B5EF0-B8DE-4DA3-A8A3-C29F74B7EC80}"/>
    <hyperlink ref="J473" r:id="rId471" xr:uid="{02A67FA9-EF97-46FE-8B7D-521452968267}"/>
    <hyperlink ref="J474" r:id="rId472" xr:uid="{E965A6A3-2C25-45D0-8FF4-21C78B737732}"/>
    <hyperlink ref="J475" r:id="rId473" xr:uid="{506572DF-A890-4663-AAD4-68D20D0831B8}"/>
    <hyperlink ref="J476" r:id="rId474" xr:uid="{282470FF-5F9C-45FA-85F5-F21635843FBC}"/>
    <hyperlink ref="J477" r:id="rId475" xr:uid="{0DCDD01B-749F-4124-933F-37FFC6ABD95E}"/>
    <hyperlink ref="J478" r:id="rId476" xr:uid="{446BF0EF-9686-4C27-B3F4-8041A0017A43}"/>
    <hyperlink ref="J479" r:id="rId477" xr:uid="{65ABC2EF-0DBC-43DF-9157-2364913400CB}"/>
    <hyperlink ref="J480" r:id="rId478" xr:uid="{6CB45EE9-519F-41EE-AECC-8D6087FA7B9C}"/>
    <hyperlink ref="J481" r:id="rId479" xr:uid="{AAEC0887-7C4A-4726-81EC-7A63E587D584}"/>
    <hyperlink ref="J482" r:id="rId480" xr:uid="{FF61CC27-3322-443A-BC21-C7D8116796BC}"/>
    <hyperlink ref="J483" r:id="rId481" xr:uid="{69094CF1-6A28-42D8-9614-4325B9A1A7A4}"/>
    <hyperlink ref="J484" r:id="rId482" xr:uid="{F8EE4765-7AB8-4F2C-B79F-825EB65D98A4}"/>
    <hyperlink ref="J485" r:id="rId483" xr:uid="{A2C54CA2-1E1D-4064-8143-7A3836C1C1A1}"/>
    <hyperlink ref="J486" r:id="rId484" xr:uid="{F0C6E228-1840-4A95-94D0-CDE213E4F387}"/>
    <hyperlink ref="J487" r:id="rId485" xr:uid="{15104983-6E6B-4427-8B5F-89B9E576FCC0}"/>
    <hyperlink ref="J488" r:id="rId486" xr:uid="{115117F9-EC9D-4D8F-B0C8-9C4C8FD5102B}"/>
    <hyperlink ref="J489" r:id="rId487" xr:uid="{D6DC31C5-8494-4DC3-B074-FA544506D965}"/>
    <hyperlink ref="J490" r:id="rId488" xr:uid="{69EB0401-B9F1-4BE9-9109-3DCFAF49C593}"/>
    <hyperlink ref="J491" r:id="rId489" xr:uid="{7208B72E-F831-4140-AC38-00D4129230E4}"/>
    <hyperlink ref="J492" r:id="rId490" xr:uid="{8621B030-5A64-4995-BC5C-3EE5F3FAF232}"/>
    <hyperlink ref="J493" r:id="rId491" xr:uid="{7FE36980-C8C3-414E-AA52-592C0DF75640}"/>
    <hyperlink ref="J494" r:id="rId492" xr:uid="{232A0E29-3632-456F-A695-993559C68E49}"/>
    <hyperlink ref="J495" r:id="rId493" xr:uid="{72229DBC-7A9C-4D58-AAA8-1F07BCA99A97}"/>
    <hyperlink ref="J496" r:id="rId494" xr:uid="{3D3DB37A-F1E9-4A94-A416-E80596A37BDA}"/>
    <hyperlink ref="J497" r:id="rId495" xr:uid="{C1F841B5-CFAD-40DC-87B7-A485554515B6}"/>
    <hyperlink ref="J498" r:id="rId496" xr:uid="{F3D23A1E-031B-4370-82EC-08941CE91718}"/>
    <hyperlink ref="J499" r:id="rId497" xr:uid="{FE9B44A4-9AA4-4863-A61F-3E97276486B4}"/>
    <hyperlink ref="J500" r:id="rId498" xr:uid="{306DC7A8-2A3E-43DE-93A1-E4DB35F74142}"/>
    <hyperlink ref="J501" r:id="rId499" xr:uid="{696D62A1-596D-44B8-8623-5B2BCE939DC7}"/>
    <hyperlink ref="J502" r:id="rId500" xr:uid="{E2A22D85-DE2D-4DE2-9F61-A2323BBA9A47}"/>
    <hyperlink ref="J503" r:id="rId501" xr:uid="{B19838A7-42D5-451A-B235-2B608A1D0C57}"/>
    <hyperlink ref="J504" r:id="rId502" xr:uid="{70A8EFE1-1AB4-4992-9C71-B6F82284C585}"/>
    <hyperlink ref="J505" r:id="rId503" xr:uid="{FD877E3C-7A8F-4802-A777-E87C19F4E8CF}"/>
    <hyperlink ref="J506" r:id="rId504" xr:uid="{8CF4D5C6-F3FD-4D9E-B83B-BB2B24A9A7FA}"/>
    <hyperlink ref="J507" r:id="rId505" xr:uid="{30A18A2D-F28B-473C-86B3-27E73429007A}"/>
    <hyperlink ref="J508" r:id="rId506" xr:uid="{277B90FE-DEA5-4FC0-8D3F-C9447BFE495A}"/>
    <hyperlink ref="J509" r:id="rId507" xr:uid="{1DD62184-1CCB-4C40-A585-7F1D982BAAD3}"/>
    <hyperlink ref="J510" r:id="rId508" xr:uid="{754CA163-7943-4968-97ED-23287EB4C90E}"/>
    <hyperlink ref="J511" r:id="rId509" xr:uid="{C0868138-74A1-4001-98F4-B2D7F15DA74E}"/>
    <hyperlink ref="J512" r:id="rId510" xr:uid="{EC768401-5A96-4050-BF59-D234985C64BC}"/>
    <hyperlink ref="J513" r:id="rId511" xr:uid="{11EAB216-4A49-41B1-BEC7-B227D79A6ACD}"/>
    <hyperlink ref="J514" r:id="rId512" xr:uid="{430DDA2E-30CE-40C3-982F-F1B1CDFCD0CF}"/>
    <hyperlink ref="J515" r:id="rId513" xr:uid="{ADC968E1-A7DE-4F71-B4E5-EC5E59A1886C}"/>
    <hyperlink ref="J516" r:id="rId514" xr:uid="{55939C45-2933-4791-B4BF-52A14C6AB046}"/>
    <hyperlink ref="J517" r:id="rId515" xr:uid="{2D3DEB41-05CF-4E04-8B35-A223BEF7F36E}"/>
    <hyperlink ref="J518" r:id="rId516" xr:uid="{035C7514-9F92-43C0-9273-91F1FF1AC751}"/>
    <hyperlink ref="J519" r:id="rId517" xr:uid="{A104C254-3735-46C2-9469-0E58123E9F59}"/>
    <hyperlink ref="J520" r:id="rId518" xr:uid="{46AF2188-2E20-4E12-943A-EB0DD46D0F05}"/>
    <hyperlink ref="J521" r:id="rId519" xr:uid="{50BBCE56-7BEB-4789-AC37-28D4DED2578A}"/>
    <hyperlink ref="J522" r:id="rId520" xr:uid="{F5CB1248-6802-43B2-9959-14FDC9D3D6E9}"/>
    <hyperlink ref="J523" r:id="rId521" xr:uid="{B2D89DBD-09CB-49CB-A83D-25F8C3D9B1C4}"/>
    <hyperlink ref="J524" r:id="rId522" xr:uid="{C18FE24D-7BA9-4929-8D28-E8A2E5940450}"/>
    <hyperlink ref="J525" r:id="rId523" xr:uid="{C1B43038-BF09-4A38-9B49-69708425591D}"/>
    <hyperlink ref="J526" r:id="rId524" xr:uid="{ACF82039-5B63-4904-9394-D052C8D5C84F}"/>
    <hyperlink ref="J527" r:id="rId525" xr:uid="{9F6BB98C-4145-4309-ABFD-4F0FCCCAAF30}"/>
    <hyperlink ref="J528" r:id="rId526" xr:uid="{E33E9121-70D1-4A45-A3F7-5FA842E1B803}"/>
    <hyperlink ref="J529" r:id="rId527" xr:uid="{9B4A6CE4-E5D2-4AE5-81A8-F67DDAB4D14F}"/>
    <hyperlink ref="J530" r:id="rId528" xr:uid="{6A607165-1621-488A-859E-E754EB0AF77B}"/>
    <hyperlink ref="J531" r:id="rId529" xr:uid="{75947CF4-3C3D-4AF8-AAF7-063236BC9B51}"/>
    <hyperlink ref="J532" r:id="rId530" xr:uid="{5EADAF8A-6A05-41B5-A43F-24A5A98EC943}"/>
    <hyperlink ref="J533" r:id="rId531" xr:uid="{695953AA-7104-4EEF-A9D4-C6DF44BA1010}"/>
    <hyperlink ref="J534" r:id="rId532" xr:uid="{EF398A1F-C112-40AE-AE05-34CFF539B469}"/>
    <hyperlink ref="J535" r:id="rId533" xr:uid="{F8F9D5A0-FE23-4A52-89D3-C896345D644C}"/>
    <hyperlink ref="J536" r:id="rId534" xr:uid="{EBCD08F5-DB3D-47EF-9F2E-DC0B7C54E4E7}"/>
    <hyperlink ref="J537" r:id="rId535" xr:uid="{EFE9D9ED-8D68-4716-ABBB-AF3491991021}"/>
    <hyperlink ref="J538" r:id="rId536" xr:uid="{B18F231F-F041-4522-AD8C-90CCD819F3D8}"/>
    <hyperlink ref="J539" r:id="rId537" xr:uid="{32FAFC8C-32A2-4990-8120-466CD6660DF6}"/>
    <hyperlink ref="J540" r:id="rId538" xr:uid="{BA83F4D9-4048-4513-9C1D-9B299F53404E}"/>
    <hyperlink ref="J541" r:id="rId539" xr:uid="{312BCD22-55BC-4DEA-B508-CE68C6D51661}"/>
    <hyperlink ref="J542" r:id="rId540" xr:uid="{0797208D-0F14-4BA4-8806-1CC9B9094CF5}"/>
    <hyperlink ref="J543" r:id="rId541" xr:uid="{33B0FB4E-8C5D-4A79-8923-12DF4AC42EBA}"/>
    <hyperlink ref="J544" r:id="rId542" xr:uid="{8930D3F7-59FA-441E-BE8B-E7B6ED4E883F}"/>
    <hyperlink ref="J545" r:id="rId543" xr:uid="{AA42FEB0-0B27-4B6E-85D6-94255AD8BF41}"/>
    <hyperlink ref="J546" r:id="rId544" xr:uid="{62587E4B-695B-4AC5-A200-0ACCEC856E89}"/>
    <hyperlink ref="J547" r:id="rId545" xr:uid="{84A4391A-784D-4E5D-A2E3-48CADBB03498}"/>
    <hyperlink ref="J548" r:id="rId546" xr:uid="{3C9B1E47-BF63-49F1-A560-69E2CCEA4AD6}"/>
    <hyperlink ref="J549" r:id="rId547" xr:uid="{392F8772-C97D-4664-A53D-622D3010B0AF}"/>
    <hyperlink ref="J550" r:id="rId548" xr:uid="{05DBEE70-3E81-41E4-859D-5BF1BE8F71C6}"/>
    <hyperlink ref="J551" r:id="rId549" xr:uid="{17DA0DBA-7B5C-42E1-944C-F495EA662F58}"/>
    <hyperlink ref="J552" r:id="rId550" xr:uid="{976C425F-757B-41A7-A757-23C2D4FFA3A0}"/>
    <hyperlink ref="J553" r:id="rId551" xr:uid="{22EE92FB-EEB0-499C-AEE7-231749B06EAC}"/>
    <hyperlink ref="J554" r:id="rId552" xr:uid="{2C7B6A3D-5153-46EB-95D9-90749DAD575C}"/>
    <hyperlink ref="J555" r:id="rId553" xr:uid="{7C4F8685-02E0-4CC9-8442-346F5933499B}"/>
    <hyperlink ref="J556" r:id="rId554" xr:uid="{99441ABD-23AF-47B3-B6B2-18246A3E88D0}"/>
    <hyperlink ref="J557" r:id="rId555" xr:uid="{975B4077-AFE8-490A-9F1E-0DAA3DCF7A55}"/>
    <hyperlink ref="J558" r:id="rId556" xr:uid="{F4E37C34-1738-4BE8-AB3A-56A23E46B62A}"/>
    <hyperlink ref="J559" r:id="rId557" xr:uid="{B79CF5A6-3625-46EE-96DE-B6408F6B54C4}"/>
    <hyperlink ref="J560" r:id="rId558" xr:uid="{1FA6DBF5-2F2D-4295-89B4-1126053D31C8}"/>
    <hyperlink ref="J561" r:id="rId559" xr:uid="{DBE68C95-F607-44AA-AF58-83DE59AA19AD}"/>
    <hyperlink ref="J562" r:id="rId560" xr:uid="{A5C0F4DC-AB59-4949-898B-349FCA8963F8}"/>
    <hyperlink ref="J563" r:id="rId561" xr:uid="{FE635693-9649-4F64-941C-F277B3FC5604}"/>
    <hyperlink ref="J564" r:id="rId562" xr:uid="{18429E5C-BB8F-4F5D-BD1D-29DFEB3AB406}"/>
    <hyperlink ref="J565" r:id="rId563" xr:uid="{7B2C2168-8C56-4821-A9DE-DB206972908A}"/>
    <hyperlink ref="J566" r:id="rId564" xr:uid="{EC2E6E85-0721-4F3E-94F8-524609C33F11}"/>
    <hyperlink ref="J567" r:id="rId565" xr:uid="{5B7B601F-9535-4993-AB39-7EA80D278ABE}"/>
    <hyperlink ref="J568" r:id="rId566" xr:uid="{6B553CA3-5BF7-4D9F-8D7B-2E43E1F69F50}"/>
    <hyperlink ref="J569" r:id="rId567" xr:uid="{59C16969-82F4-42E5-BDE0-F5CE26766DA5}"/>
    <hyperlink ref="J570" r:id="rId568" xr:uid="{1AE0A13B-A5DF-4E6A-95AC-654FE7617959}"/>
    <hyperlink ref="J571" r:id="rId569" xr:uid="{45EBD749-2293-452D-A338-38C27D8D2080}"/>
    <hyperlink ref="J572" r:id="rId570" xr:uid="{58967ECA-B313-4F52-98D1-22ADFF1C36EE}"/>
    <hyperlink ref="J573" r:id="rId571" xr:uid="{E460549A-4A99-430D-94BB-6476DE23FE27}"/>
    <hyperlink ref="J574" r:id="rId572" xr:uid="{B7293583-6F0C-4CE8-867D-5274996AE631}"/>
    <hyperlink ref="J575" r:id="rId573" xr:uid="{4E9EAB12-C8E9-497F-A3E1-2B229190A377}"/>
    <hyperlink ref="J576" r:id="rId574" xr:uid="{46E5804D-952D-4DE5-9277-9B4896DAE9D0}"/>
    <hyperlink ref="J577" r:id="rId575" xr:uid="{FE59EAD1-989B-4D43-BFE3-AB1E9D5657F9}"/>
    <hyperlink ref="J578" r:id="rId576" xr:uid="{280E73D1-1D6D-444A-9EAC-B16B5A39A997}"/>
    <hyperlink ref="J579" r:id="rId577" xr:uid="{6DC113D7-F6D3-4B28-B14B-46082CC2143A}"/>
    <hyperlink ref="J580" r:id="rId578" xr:uid="{C75DA8F5-6FFB-4C15-8A8B-9F28AD948510}"/>
    <hyperlink ref="J581" r:id="rId579" xr:uid="{5B8D74C7-F9A1-40E0-A86E-477F6F539F8E}"/>
    <hyperlink ref="J582" r:id="rId580" xr:uid="{06476985-4392-40BE-BA98-93C360594E04}"/>
    <hyperlink ref="J583" r:id="rId581" xr:uid="{8148F18B-2821-4AA6-9C99-2E32ADE13FA4}"/>
    <hyperlink ref="J584" r:id="rId582" xr:uid="{5835FC98-3E43-4D00-8425-5275C0343ECA}"/>
    <hyperlink ref="J585" r:id="rId583" xr:uid="{FB4FF5D0-67EA-4BC4-A392-C562DC507C2D}"/>
    <hyperlink ref="J586" r:id="rId584" xr:uid="{2E31B4AA-F928-42AF-BED2-FCDE35FD5056}"/>
    <hyperlink ref="J587" r:id="rId585" xr:uid="{A0120494-0DA6-4144-835B-FDE8AE41A864}"/>
    <hyperlink ref="J588" r:id="rId586" xr:uid="{D61DF035-CFFE-4267-822C-9926244766AE}"/>
    <hyperlink ref="J589" r:id="rId587" xr:uid="{9C883D7A-39D4-4B23-99EE-FB4328411E10}"/>
    <hyperlink ref="J590" r:id="rId588" xr:uid="{3710D433-434C-4DFF-8F27-A18384B2FA14}"/>
    <hyperlink ref="J591" r:id="rId589" xr:uid="{8F7DB2B6-9A5D-42A1-A6E1-18B91B955EC5}"/>
    <hyperlink ref="J592" r:id="rId590" xr:uid="{633C3DFA-9814-4985-8E30-54C537DE8B29}"/>
    <hyperlink ref="J593" r:id="rId591" xr:uid="{6E098369-DFA1-4F8F-A2A9-34A1A0D0660C}"/>
    <hyperlink ref="J594" r:id="rId592" xr:uid="{54492919-FBD5-4804-A92B-EA9AE171D18D}"/>
    <hyperlink ref="J595" r:id="rId593" xr:uid="{0F094917-7028-4618-A5E5-B7F95C534BC2}"/>
    <hyperlink ref="J596" r:id="rId594" xr:uid="{45885D38-58B7-47F5-A420-FECC62A851C5}"/>
    <hyperlink ref="J597" r:id="rId595" xr:uid="{CCAB58C4-E059-4128-84B2-40452F7E1C09}"/>
    <hyperlink ref="J598" r:id="rId596" xr:uid="{9A57F7FC-2D69-4E73-B059-AC6E2FAC22C6}"/>
    <hyperlink ref="J599" r:id="rId597" xr:uid="{F08C45DE-F5DB-4F42-9C4F-96D7FBFE1A19}"/>
    <hyperlink ref="J600" r:id="rId598" xr:uid="{7C73B463-5FA9-48EF-A608-D4E27E483BBD}"/>
    <hyperlink ref="J601" r:id="rId599" xr:uid="{4C102ACC-5D61-4337-86C8-96072D3EB2F4}"/>
    <hyperlink ref="J602" r:id="rId600" xr:uid="{F66A7347-8132-4E75-A361-6674BB10ED1C}"/>
    <hyperlink ref="J603" r:id="rId601" xr:uid="{644E5817-A5D5-4F54-A57D-81C98AAE9B02}"/>
    <hyperlink ref="J604" r:id="rId602" xr:uid="{E00C72BE-597A-4EC7-BC55-84CB43ABD258}"/>
    <hyperlink ref="J605" r:id="rId603" xr:uid="{F7F73AA8-399B-43A7-A38F-8F6EA5ECE1B0}"/>
    <hyperlink ref="J606" r:id="rId604" xr:uid="{BEF3EFB8-1087-4C9B-88D1-D8FB03B4A575}"/>
    <hyperlink ref="J607" r:id="rId605" xr:uid="{70AD74A4-990D-49F3-A4BA-B8D62D38D6EA}"/>
    <hyperlink ref="J608" r:id="rId606" xr:uid="{A87A48D8-FB28-474C-A3A8-69FDCD4EB7DC}"/>
    <hyperlink ref="J609" r:id="rId607" xr:uid="{356D46B8-3FFB-43A8-9823-4A8695103A13}"/>
    <hyperlink ref="J610" r:id="rId608" xr:uid="{44224C16-5F63-49B4-820C-17F36366AC6B}"/>
    <hyperlink ref="J611" r:id="rId609" xr:uid="{DBB440AB-C162-4599-8D68-974C844819BF}"/>
    <hyperlink ref="J612" r:id="rId610" xr:uid="{D4BBD074-BDC0-498F-AF08-C32A85CA477A}"/>
    <hyperlink ref="J613" r:id="rId611" xr:uid="{4B480053-DA76-468C-8C42-70B349135980}"/>
    <hyperlink ref="J614" r:id="rId612" xr:uid="{9CFE2426-102A-4051-B4A3-246127DAF31A}"/>
    <hyperlink ref="J615" r:id="rId613" xr:uid="{4492CB94-3D71-4931-9ADA-C4934FC8B85D}"/>
    <hyperlink ref="J616" r:id="rId614" xr:uid="{69D8F7C7-E69E-4B5F-B1B8-CC6DB10B31AD}"/>
    <hyperlink ref="J617" r:id="rId615" xr:uid="{1AD398EF-67EB-409D-838F-C4E3901D74E7}"/>
    <hyperlink ref="J618" r:id="rId616" xr:uid="{0B841BCC-EE0B-49DC-BCA5-00A7AFB0818F}"/>
    <hyperlink ref="J619" r:id="rId617" xr:uid="{C317195D-E6CD-431A-8027-0B0FFDB9C0D9}"/>
    <hyperlink ref="J620" r:id="rId618" xr:uid="{A262A028-18E1-4394-9277-AFE50EFB3340}"/>
    <hyperlink ref="J621" r:id="rId619" xr:uid="{2966B9D7-7126-4AE6-9F14-DCCFE74560D7}"/>
    <hyperlink ref="J622" r:id="rId620" xr:uid="{DB2607EC-E664-417E-9A23-E0F5BEC65B80}"/>
    <hyperlink ref="J623" r:id="rId621" xr:uid="{0B738A41-98CE-47D5-9B06-BB5D771A921D}"/>
    <hyperlink ref="J624" r:id="rId622" xr:uid="{46C0039D-AAAF-4C52-B0E6-10463E085D05}"/>
    <hyperlink ref="J625" r:id="rId623" xr:uid="{360EDD0E-48A6-4448-BAC1-6B7CC7A29958}"/>
    <hyperlink ref="J626" r:id="rId624" xr:uid="{DC4DC0DD-2A58-42EA-8D42-37ED0460389F}"/>
    <hyperlink ref="J627" r:id="rId625" xr:uid="{DA4129F5-C94C-4D00-9C27-28553EF52300}"/>
    <hyperlink ref="J628" r:id="rId626" xr:uid="{46346527-F48D-4B4D-85FE-B2462EAEDF1D}"/>
    <hyperlink ref="J629" r:id="rId627" xr:uid="{5ADD17E6-BEC3-4925-83E0-95386372E45D}"/>
    <hyperlink ref="J630" r:id="rId628" xr:uid="{CD42D17E-C54F-47B1-A191-D67B6CD18A13}"/>
    <hyperlink ref="J631" r:id="rId629" xr:uid="{120D91E0-3C0D-4C34-B166-7602F6B38B05}"/>
    <hyperlink ref="J632" r:id="rId630" xr:uid="{4EAC8A52-6B90-449D-AA4C-B31FC4C567A1}"/>
    <hyperlink ref="J633" r:id="rId631" xr:uid="{A4E07F2E-8003-4305-9945-E7F48AC776DA}"/>
    <hyperlink ref="J634" r:id="rId632" xr:uid="{4736A328-8A06-430E-A8F3-D32571325133}"/>
    <hyperlink ref="J635" r:id="rId633" xr:uid="{FA27F588-8919-4CBB-8C43-59B1EA969742}"/>
    <hyperlink ref="J636" r:id="rId634" xr:uid="{A1B01D2F-5535-4BB0-BB99-D98300F77C7F}"/>
    <hyperlink ref="J637" r:id="rId635" xr:uid="{AE8DEAED-AE41-4E0F-B4D3-5EA340A4013A}"/>
    <hyperlink ref="J638" r:id="rId636" xr:uid="{C28BD3AA-50D4-4FF9-83E5-9BE0D79BF2E3}"/>
    <hyperlink ref="J639" r:id="rId637" xr:uid="{D86A33C1-B373-4A8C-BD93-404290E04C1E}"/>
    <hyperlink ref="J640" r:id="rId638" xr:uid="{7A2E025B-FA6B-4F08-8326-2C69E3098735}"/>
    <hyperlink ref="J641" r:id="rId639" xr:uid="{258BEAA2-71E3-4926-AC90-A05FEF0A552F}"/>
    <hyperlink ref="J642" r:id="rId640" xr:uid="{D468D762-14F7-4E82-9470-32BE3A8448A0}"/>
    <hyperlink ref="J643" r:id="rId641" xr:uid="{59FA058C-5101-424F-BF39-C6DA1B42950B}"/>
    <hyperlink ref="J644" r:id="rId642" xr:uid="{8D731D81-5AEB-40A8-9EDA-6CF2CCB76C8C}"/>
    <hyperlink ref="J645" r:id="rId643" xr:uid="{8BC4E6F0-8905-42DC-B7A6-02578841C0E9}"/>
    <hyperlink ref="J646" r:id="rId644" xr:uid="{C9B474F9-044F-4C19-8AC3-BC518B1DE726}"/>
    <hyperlink ref="J647" r:id="rId645" xr:uid="{3F82696B-11EC-4E9F-A1E9-A79C716EF1A4}"/>
    <hyperlink ref="J648" r:id="rId646" xr:uid="{1C8A0988-52D4-483F-A000-5B3B19F40E15}"/>
    <hyperlink ref="J649" r:id="rId647" xr:uid="{2BAD6EF4-AC3D-42DA-A9C1-147B1886E4A7}"/>
    <hyperlink ref="J650" r:id="rId648" xr:uid="{BB90F6D7-D77F-40B4-B6C5-912E4705FC1F}"/>
    <hyperlink ref="J651" r:id="rId649" xr:uid="{6C660724-90FF-4E23-8C7E-EA850EE9515F}"/>
    <hyperlink ref="J652" r:id="rId650" xr:uid="{C3CF64A5-C10F-43A2-8786-06A81787C59F}"/>
    <hyperlink ref="J653" r:id="rId651" xr:uid="{046DAB31-67D3-4624-A89B-869F27921F0F}"/>
    <hyperlink ref="J654" r:id="rId652" xr:uid="{A1CAAADF-5EEC-4C28-B2AA-9FA904D45B81}"/>
    <hyperlink ref="J655" r:id="rId653" xr:uid="{35843A64-D51F-4481-9415-51BDC2F57863}"/>
    <hyperlink ref="J656" r:id="rId654" xr:uid="{5D309F9D-2607-46FE-A808-655D2F3A40D0}"/>
    <hyperlink ref="J657" r:id="rId655" xr:uid="{14F1DC46-DE07-4BA0-A01C-D4026221270F}"/>
    <hyperlink ref="J658" r:id="rId656" xr:uid="{4040CE5E-00BE-45D8-9764-20C3F48F73EF}"/>
    <hyperlink ref="J659" r:id="rId657" xr:uid="{4C549B1F-30F3-4620-AB0D-052FFF9F3D17}"/>
    <hyperlink ref="J660" r:id="rId658" xr:uid="{AACC43E0-0BE3-4E50-9C03-E2380CB66907}"/>
    <hyperlink ref="J661" r:id="rId659" xr:uid="{5C13D533-77FA-4769-9FE6-D6CB8E05AA90}"/>
    <hyperlink ref="J662" r:id="rId660" xr:uid="{8EFB2425-104D-4751-BC90-60A9D3C88BA0}"/>
    <hyperlink ref="J663" r:id="rId661" xr:uid="{BD7AB4B5-8392-411F-909F-5248636DDB27}"/>
    <hyperlink ref="J664" r:id="rId662" xr:uid="{CBCBB242-8B7F-430F-9E4F-667C590A1C42}"/>
    <hyperlink ref="J665" r:id="rId663" xr:uid="{F5AE11D8-8EC8-4C2E-AB0E-83C8A47DCB72}"/>
    <hyperlink ref="J666" r:id="rId664" xr:uid="{F6914F4D-F23D-42F4-A9EB-C465C40670F0}"/>
    <hyperlink ref="J667" r:id="rId665" xr:uid="{94AD24C6-7514-43E0-8A56-FF80C5BD7CDB}"/>
    <hyperlink ref="J668" r:id="rId666" xr:uid="{8AD558AB-FB0A-4F3C-AA31-9CD91C41DE09}"/>
    <hyperlink ref="J669" r:id="rId667" xr:uid="{3A91D020-8FA9-4A6A-9B46-CD044DE27F4D}"/>
    <hyperlink ref="J670" r:id="rId668" xr:uid="{2FF591F7-5988-4CA2-A623-72166F7C77D4}"/>
    <hyperlink ref="J671" r:id="rId669" xr:uid="{8DFEF674-9DC6-42DB-98EC-4237F509E446}"/>
    <hyperlink ref="J672" r:id="rId670" xr:uid="{3A1C4955-946B-4C98-AEF6-0CB151A6A31D}"/>
    <hyperlink ref="J673" r:id="rId671" xr:uid="{60AFF6D6-FB9C-4499-9BEC-F43584D99E86}"/>
    <hyperlink ref="J674" r:id="rId672" xr:uid="{C8E329FF-56E5-4751-B3AF-2EE1CF3D04BF}"/>
    <hyperlink ref="J675" r:id="rId673" xr:uid="{23698C7D-7BA5-4FFD-B8B4-E745DED679AE}"/>
    <hyperlink ref="J676" r:id="rId674" xr:uid="{D784DB09-B636-435C-BB13-3B0BB79FA5A7}"/>
    <hyperlink ref="J677" r:id="rId675" xr:uid="{1B763305-A8BF-4818-95C9-2034EB24CFAD}"/>
    <hyperlink ref="J678" r:id="rId676" xr:uid="{CD4B8806-9115-48E6-9188-0A5276796AAD}"/>
    <hyperlink ref="J679" r:id="rId677" xr:uid="{314CA870-C8BA-4FBD-B981-550FA3AFE778}"/>
    <hyperlink ref="J680" r:id="rId678" xr:uid="{80CE5FA4-A94E-4804-BFDC-FE6E14757CB2}"/>
    <hyperlink ref="J681" r:id="rId679" xr:uid="{E0D04553-EF0F-4CBC-BE97-B20752C21F2D}"/>
    <hyperlink ref="J682" r:id="rId680" xr:uid="{F754468E-FBE7-41C0-BA4B-33B417B090D6}"/>
    <hyperlink ref="J683" r:id="rId681" xr:uid="{1D5D1809-7D6E-43AE-921F-419757D7191C}"/>
    <hyperlink ref="J684" r:id="rId682" xr:uid="{B946F9A6-5B66-4202-87F4-8DCBFDB3E0E6}"/>
    <hyperlink ref="J685" r:id="rId683" xr:uid="{E30BE08E-A0AA-42A1-8FCE-208DA2D681FB}"/>
    <hyperlink ref="J686" r:id="rId684" xr:uid="{D59D4867-F5F6-4665-90AD-C75A1014A543}"/>
    <hyperlink ref="J687" r:id="rId685" xr:uid="{03EA32DD-B759-4084-8BDB-A823394B1883}"/>
    <hyperlink ref="J688" r:id="rId686" xr:uid="{EC20DE8F-B46E-47F8-8110-5C4CEAF834F7}"/>
    <hyperlink ref="J689" r:id="rId687" xr:uid="{EE577E56-8CB2-42A1-A27A-965C9A4E3D68}"/>
    <hyperlink ref="J690" r:id="rId688" xr:uid="{07782361-DDBC-4835-BD3C-D5887EDEE979}"/>
    <hyperlink ref="J691" r:id="rId689" xr:uid="{5FA18619-290F-4AC7-B08F-1D82B0626C8D}"/>
    <hyperlink ref="J692" r:id="rId690" xr:uid="{7687518E-7A50-4D08-9CA9-0EFB5CE54ED0}"/>
    <hyperlink ref="J693" r:id="rId691" xr:uid="{C770B6CA-98F6-4B47-A061-018739610C69}"/>
    <hyperlink ref="J694" r:id="rId692" xr:uid="{82CBE165-146C-4086-9D3F-5466D4B453CD}"/>
    <hyperlink ref="J695" r:id="rId693" xr:uid="{E97A484C-18E3-4C79-8064-23DBB67E6D7A}"/>
    <hyperlink ref="J696" r:id="rId694" xr:uid="{C8ECD850-8757-4185-AF5A-BE9E1D0E6E61}"/>
    <hyperlink ref="J697" r:id="rId695" xr:uid="{AEFEFEA7-F564-475E-96AC-80146B5D230B}"/>
    <hyperlink ref="J698" r:id="rId696" xr:uid="{EF0FB0C3-9B08-46DF-B13B-81FB97E9994A}"/>
    <hyperlink ref="J699" r:id="rId697" xr:uid="{1B17CCD3-0B88-4ACF-A7EB-5559201D06D9}"/>
    <hyperlink ref="J700" r:id="rId698" xr:uid="{4848B9BE-2284-49B3-B270-7C0C7D8A8C97}"/>
    <hyperlink ref="J701" r:id="rId699" xr:uid="{52F377C6-3A4E-4EF5-AABC-27F9BF84CC7C}"/>
    <hyperlink ref="J702" r:id="rId700" xr:uid="{7C2952A8-EA9C-4843-88CC-046F34F4BE9E}"/>
    <hyperlink ref="J703" r:id="rId701" xr:uid="{A55BA1D6-A5E2-4111-A846-1E5678F78F34}"/>
    <hyperlink ref="J704" r:id="rId702" xr:uid="{B904637D-92BA-4835-8DCB-FA14E32BD2B4}"/>
    <hyperlink ref="J705" r:id="rId703" xr:uid="{C38380B4-3C07-4ECE-96CA-9237AFC7A83F}"/>
    <hyperlink ref="J706" r:id="rId704" xr:uid="{C1392CB7-FD88-4370-84D5-85F87A75AECB}"/>
    <hyperlink ref="J707" r:id="rId705" xr:uid="{BB5BE25C-2EF3-4F9E-AB50-21CCCDAE91BA}"/>
    <hyperlink ref="J708" r:id="rId706" xr:uid="{7E866732-8232-4D21-A29D-7D9D1EB8D325}"/>
    <hyperlink ref="J709" r:id="rId707" xr:uid="{31A82BA3-0F08-483B-B280-FDE36577E683}"/>
    <hyperlink ref="J710" r:id="rId708" xr:uid="{94F352D5-2213-44A7-9314-5BB9A386D9FB}"/>
    <hyperlink ref="J711" r:id="rId709" xr:uid="{7EF369CC-D7A3-40A7-9201-29A2C027DCFF}"/>
    <hyperlink ref="J712" r:id="rId710" xr:uid="{0EAD1D80-4C5B-4EA1-9116-F135D9246E1E}"/>
    <hyperlink ref="J713" r:id="rId711" xr:uid="{671EFDE2-BC8C-4983-9177-2C606AF77E7C}"/>
    <hyperlink ref="J714" r:id="rId712" xr:uid="{F4B30F18-430C-473C-A1F9-971EBD8A1609}"/>
    <hyperlink ref="J715" r:id="rId713" xr:uid="{BE7F4473-9582-43EB-AC03-C2E3F5436482}"/>
    <hyperlink ref="J716" r:id="rId714" xr:uid="{30003B4D-BBEC-44B2-A01B-26D920CB482A}"/>
    <hyperlink ref="J717" r:id="rId715" xr:uid="{C3656E78-DB6B-4C62-8118-3EEC92D3B592}"/>
    <hyperlink ref="J718" r:id="rId716" xr:uid="{B33F9B46-D65F-499F-9FD6-87B61E6EE903}"/>
    <hyperlink ref="J719" r:id="rId717" xr:uid="{C782651B-F1FF-4E14-BF3B-AEAE029E6115}"/>
    <hyperlink ref="J720" r:id="rId718" xr:uid="{521142F5-0963-4F48-8E5E-356803E8E5DA}"/>
    <hyperlink ref="J721" r:id="rId719" xr:uid="{E232ADD3-7FBC-4111-8959-92EDD21FBF09}"/>
    <hyperlink ref="J722" r:id="rId720" xr:uid="{61E77190-5253-4D4F-9C30-ED6400A15BE2}"/>
    <hyperlink ref="J723" r:id="rId721" xr:uid="{FFE0A6BE-8DA8-4954-999A-D161433AE752}"/>
    <hyperlink ref="J724" r:id="rId722" xr:uid="{86E43847-2205-4778-9AB1-EE678E8D9FC0}"/>
    <hyperlink ref="J725" r:id="rId723" xr:uid="{BE1FC664-E1F4-4B69-98AA-BF2C492BB38A}"/>
    <hyperlink ref="J726" r:id="rId724" xr:uid="{667F1B98-63A2-4981-B5ED-EC5A62F43EC2}"/>
    <hyperlink ref="J727" r:id="rId725" xr:uid="{B78009FC-7534-4F10-8CC7-136F1A87E401}"/>
    <hyperlink ref="J728" r:id="rId726" xr:uid="{09C84DBC-FBD1-4F94-89F4-B8D3882DB024}"/>
    <hyperlink ref="J729" r:id="rId727" xr:uid="{F83BDC8B-36A6-479A-AD52-E288AC748040}"/>
    <hyperlink ref="J730" r:id="rId728" xr:uid="{33EF39BB-B64B-4EB6-875C-242252E68ADA}"/>
    <hyperlink ref="J731" r:id="rId729" xr:uid="{7024BCB9-4EE6-4F42-BD00-64FE450F8B63}"/>
    <hyperlink ref="J732" r:id="rId730" xr:uid="{33EF77BC-A81E-41DA-A1E4-37BA9EE79288}"/>
    <hyperlink ref="J733" r:id="rId731" xr:uid="{B40BF909-DABB-46BA-B4A1-BE58886032D5}"/>
    <hyperlink ref="J734" r:id="rId732" xr:uid="{C70C049A-6E4F-4B13-8713-0488F3C79547}"/>
    <hyperlink ref="J735" r:id="rId733" xr:uid="{71207C8C-E2CE-473A-BFE3-1DB5F1B05771}"/>
    <hyperlink ref="J736" r:id="rId734" xr:uid="{D6008271-19CD-4D38-8446-6454FE6FFC93}"/>
    <hyperlink ref="J737" r:id="rId735" xr:uid="{AC7DB3C0-5666-4B1E-B293-614CF267BC63}"/>
    <hyperlink ref="J738" r:id="rId736" xr:uid="{DA85012F-50F1-4F2B-A835-A1C0FE291DDE}"/>
    <hyperlink ref="J739" r:id="rId737" xr:uid="{260A8C04-C1F1-4EF4-8FF2-9979E4CABC0C}"/>
    <hyperlink ref="J740" r:id="rId738" xr:uid="{564849AD-F676-4C45-9E39-2CC20EA83A48}"/>
    <hyperlink ref="J741" r:id="rId739" xr:uid="{EC49F1C6-E946-47B6-A071-3DB6DDB7E742}"/>
    <hyperlink ref="J742" r:id="rId740" xr:uid="{A1137E31-5254-47FB-B45A-40FFB694C609}"/>
    <hyperlink ref="J743" r:id="rId741" xr:uid="{CB15AA16-08DD-4258-9F60-D918AF37015E}"/>
    <hyperlink ref="J744" r:id="rId742" xr:uid="{9C8E09B5-2EC0-49F3-B1ED-24D87D764DDF}"/>
    <hyperlink ref="J745" r:id="rId743" xr:uid="{73C0E07B-995D-4BF4-808A-1ACD97BBBE1C}"/>
    <hyperlink ref="J746" r:id="rId744" xr:uid="{962DA597-76E2-43D0-974C-77817867E028}"/>
    <hyperlink ref="J747" r:id="rId745" xr:uid="{504E3991-C4E7-4161-AF48-BA3E59248C99}"/>
    <hyperlink ref="J748" r:id="rId746" xr:uid="{7EC37DE4-6B4C-4E6F-9A61-4A47D289EDC9}"/>
    <hyperlink ref="J749" r:id="rId747" xr:uid="{ED0F15DF-D63C-4D8F-8734-6A6DCC18679F}"/>
    <hyperlink ref="J750" r:id="rId748" xr:uid="{04E5FC21-89E7-4935-B842-BCD127401E4A}"/>
    <hyperlink ref="J751" r:id="rId749" xr:uid="{403BC7F1-BADD-4871-8307-F813097C0587}"/>
    <hyperlink ref="J752" r:id="rId750" xr:uid="{C176CF2E-0F2F-4CC8-B4CD-8A3754B7A415}"/>
    <hyperlink ref="J753" r:id="rId751" xr:uid="{AFCDBA68-C9E7-4B95-B548-B44D0656FE86}"/>
    <hyperlink ref="J754" r:id="rId752" xr:uid="{059EBCD0-A80D-4B4D-A842-895A2F9A6F5E}"/>
    <hyperlink ref="J755" r:id="rId753" xr:uid="{00420671-093E-48F6-A4E0-FC4A6890343C}"/>
    <hyperlink ref="J756" r:id="rId754" xr:uid="{0591CA56-1041-4F25-A8F4-51CFA045721B}"/>
    <hyperlink ref="J757" r:id="rId755" xr:uid="{EFA882A2-5CF1-4011-A877-BF111A11AC5B}"/>
    <hyperlink ref="J758" r:id="rId756" xr:uid="{71BCD21C-21DC-4121-B957-5637BD15FD44}"/>
    <hyperlink ref="J759" r:id="rId757" xr:uid="{614DCF79-A9BE-4688-9DEC-94D13ABD6E24}"/>
    <hyperlink ref="J760" r:id="rId758" xr:uid="{587E8FA1-259C-4616-B5DF-EAA78B859639}"/>
    <hyperlink ref="J761" r:id="rId759" xr:uid="{27D9614A-ADEE-4903-A2C9-29A011ECE519}"/>
    <hyperlink ref="J762" r:id="rId760" xr:uid="{C5F06C1E-A302-4814-853C-C252FC8E362E}"/>
    <hyperlink ref="J763" r:id="rId761" xr:uid="{4AF5B0EB-6ABD-4695-9E97-0E5C270169A6}"/>
    <hyperlink ref="J764" r:id="rId762" xr:uid="{36CD9B12-C426-4F24-BFBD-380A35956270}"/>
    <hyperlink ref="J765" r:id="rId763" xr:uid="{6B3F4107-B703-4F64-AB85-FC6E2FA4A902}"/>
    <hyperlink ref="J766" r:id="rId764" xr:uid="{4A0AB713-3F1E-43FF-A317-B19E49E57DB4}"/>
    <hyperlink ref="J767" r:id="rId765" xr:uid="{8B55347F-BF35-4AA1-91F0-C056B0694453}"/>
    <hyperlink ref="J768" r:id="rId766" xr:uid="{43109EB2-3D2F-4D37-BCAF-582DB095682B}"/>
    <hyperlink ref="J769" r:id="rId767" xr:uid="{7BAA70AC-2C65-4A84-BA30-D4D9EC86C7F2}"/>
    <hyperlink ref="J770" r:id="rId768" xr:uid="{3C88B17D-15F8-46EC-8D04-3F331B5AA052}"/>
    <hyperlink ref="J771" r:id="rId769" xr:uid="{FC4CD6B2-DE68-4861-9C88-83F91853FDF2}"/>
    <hyperlink ref="J772" r:id="rId770" xr:uid="{545720DC-6CAE-4222-8051-CB3A3BBE01BA}"/>
    <hyperlink ref="J773" r:id="rId771" xr:uid="{37211012-5D64-41AC-9F49-569461C5DFBA}"/>
    <hyperlink ref="J774" r:id="rId772" xr:uid="{ECDC0E72-CAF1-420E-999C-93FDBEF7AEF8}"/>
    <hyperlink ref="J775" r:id="rId773" xr:uid="{47148FE7-B9FF-4CCF-9532-1C6EA1025D5D}"/>
    <hyperlink ref="J776" r:id="rId774" xr:uid="{BFA606CD-2960-4735-AFD3-10DE360C2B9D}"/>
    <hyperlink ref="J777" r:id="rId775" xr:uid="{284B3A1A-8C17-4316-BA75-69A7478F480B}"/>
    <hyperlink ref="J778" r:id="rId776" xr:uid="{81620598-5715-455A-B548-45757A1E85DF}"/>
    <hyperlink ref="J779" r:id="rId777" xr:uid="{72F3D6B2-F878-4580-9AEC-8508A3FEF731}"/>
    <hyperlink ref="J780" r:id="rId778" xr:uid="{612A44CD-5E9D-4A66-AE03-85D0505E4AEB}"/>
    <hyperlink ref="J781" r:id="rId779" xr:uid="{15EF8C52-99D4-4A68-91DA-9343A73EB24E}"/>
    <hyperlink ref="J782" r:id="rId780" xr:uid="{710A8B18-4BEC-47AF-90F2-A2F7B6D3252B}"/>
    <hyperlink ref="J783" r:id="rId781" xr:uid="{57D8EF3F-6309-4C97-8D45-3145C7E613C6}"/>
    <hyperlink ref="J784" r:id="rId782" xr:uid="{EF2C2473-2F8F-45F8-84D7-DD79D8CAAA8A}"/>
    <hyperlink ref="J785" r:id="rId783" xr:uid="{D9F86F28-F86A-42EE-AF0B-D8277432C4E8}"/>
    <hyperlink ref="J786" r:id="rId784" xr:uid="{62A36B1F-57F9-4079-95F5-4F8F21A7E9FD}"/>
    <hyperlink ref="J787" r:id="rId785" xr:uid="{13C9AFA6-BA23-4742-8F1D-BF5E3CF8F69B}"/>
    <hyperlink ref="J788" r:id="rId786" xr:uid="{C3877BEC-61A8-4178-8BA2-B943843C73B3}"/>
    <hyperlink ref="J789" r:id="rId787" xr:uid="{4AEA6501-6FBF-4198-BA16-F3E57F630F55}"/>
    <hyperlink ref="J790" r:id="rId788" xr:uid="{886A9012-FF0C-45C8-8716-2234163C1F2B}"/>
    <hyperlink ref="J791" r:id="rId789" xr:uid="{9E8EDC3D-2D2C-4F02-972F-B49A6A6E319E}"/>
    <hyperlink ref="J792" r:id="rId790" xr:uid="{7B7A6700-C115-4C7A-9038-4B924EFA738B}"/>
    <hyperlink ref="J793" r:id="rId791" xr:uid="{9D081A3C-5A37-4465-98F4-48875A092978}"/>
    <hyperlink ref="J794" r:id="rId792" xr:uid="{71DB5221-0582-4082-9526-062264E90F69}"/>
    <hyperlink ref="J795" r:id="rId793" xr:uid="{E57BBED2-C074-4392-B71F-9CB3FF9476F5}"/>
    <hyperlink ref="J796" r:id="rId794" xr:uid="{4EE83036-206B-47CE-B8B2-271BB086D1C1}"/>
    <hyperlink ref="J797" r:id="rId795" xr:uid="{56D62F33-DD7C-458B-A07E-E5D2BD97EBB2}"/>
    <hyperlink ref="J798" r:id="rId796" xr:uid="{868DB7A9-DACF-43F6-9C23-A92D8BD253CC}"/>
    <hyperlink ref="J799" r:id="rId797" xr:uid="{0E63F532-CA23-4649-A974-2BFFCCBB6BE7}"/>
    <hyperlink ref="J800" r:id="rId798" xr:uid="{CADC24FC-A0B3-45ED-B0E1-E3C3957633CC}"/>
    <hyperlink ref="J801" r:id="rId799" xr:uid="{B767679F-0A72-4E9E-A788-92216758D337}"/>
    <hyperlink ref="J802" r:id="rId800" xr:uid="{94112507-2ACF-403D-9DDA-6C8AF69ABB2E}"/>
    <hyperlink ref="J803" r:id="rId801" xr:uid="{6590B3CC-798C-40C6-A6B0-291268BE0E43}"/>
    <hyperlink ref="J804" r:id="rId802" xr:uid="{2DE86732-85F8-4A3E-9A57-37006189F26B}"/>
    <hyperlink ref="J805" r:id="rId803" xr:uid="{DEE27DB0-66CA-493A-B33E-D07603D136A8}"/>
    <hyperlink ref="J806" r:id="rId804" xr:uid="{2069AE7A-561E-42BC-BFEC-1293C9973014}"/>
    <hyperlink ref="J807" r:id="rId805" xr:uid="{89E0A33B-8B42-4C98-B656-F727221B6D17}"/>
    <hyperlink ref="J808" r:id="rId806" xr:uid="{9A2FE119-1307-45E8-B910-9B95EE6B5577}"/>
    <hyperlink ref="J809" r:id="rId807" xr:uid="{7902FDA5-CBAC-42C9-8EDD-6399544F07BC}"/>
    <hyperlink ref="J810" r:id="rId808" xr:uid="{ED95B771-5005-465B-8079-52561F66C38C}"/>
    <hyperlink ref="J811" r:id="rId809" xr:uid="{06439880-20E1-4ECC-9060-5E149A38711A}"/>
    <hyperlink ref="J812" r:id="rId810" xr:uid="{05C5B5A3-065E-4FBE-92AD-9B722FC0A730}"/>
    <hyperlink ref="J813" r:id="rId811" xr:uid="{B99C561B-4A08-47FF-B67A-B2F30A179EE4}"/>
    <hyperlink ref="J814" r:id="rId812" xr:uid="{6DE1EAC2-77B4-4D95-9A80-0A18F2CD1FDB}"/>
    <hyperlink ref="J815" r:id="rId813" xr:uid="{709B1627-618C-46A2-A060-0635829B8155}"/>
    <hyperlink ref="J816" r:id="rId814" xr:uid="{F382FCE5-77A3-49BB-AD9A-05130807BFE9}"/>
    <hyperlink ref="J817" r:id="rId815" xr:uid="{27691738-84C9-47B2-A847-C83344EC624C}"/>
    <hyperlink ref="J818" r:id="rId816" xr:uid="{316A532E-331F-4027-A682-CDF5749AF116}"/>
    <hyperlink ref="J819" r:id="rId817" xr:uid="{BAA861B0-622A-44CF-8DB4-710F179538C4}"/>
    <hyperlink ref="J820" r:id="rId818" xr:uid="{607F1DF9-BB7D-4C9F-BDD0-9C93DD1CD31C}"/>
    <hyperlink ref="J821" r:id="rId819" xr:uid="{540BCA70-2BFC-45E2-A58A-A5811C502590}"/>
    <hyperlink ref="J822" r:id="rId820" xr:uid="{7A018329-3D7D-400D-B6ED-7EE325F634FD}"/>
    <hyperlink ref="J823" r:id="rId821" xr:uid="{F894EA99-513F-4DE0-9BC8-87965BAE2346}"/>
    <hyperlink ref="J824" r:id="rId822" xr:uid="{0789B41B-3A6E-4C00-B772-596A04EC8AA0}"/>
    <hyperlink ref="J825" r:id="rId823" xr:uid="{21065E5E-FEF7-4183-8EF9-3772AA6BC2D0}"/>
    <hyperlink ref="J826" r:id="rId824" xr:uid="{98428A80-53E9-4A7D-9993-EB7742CB4FB8}"/>
    <hyperlink ref="J827" r:id="rId825" xr:uid="{4AD99A38-3170-425E-84D0-3024C572C90A}"/>
    <hyperlink ref="J828" r:id="rId826" xr:uid="{0A0D1DA2-2900-4D69-BF79-7605C6D97F18}"/>
    <hyperlink ref="J829" r:id="rId827" xr:uid="{3E66882F-8EDC-47A1-911F-5740EFE65D8A}"/>
    <hyperlink ref="J830" r:id="rId828" xr:uid="{9B676EBF-59B4-4F12-AB7A-A900BB644465}"/>
    <hyperlink ref="J831" r:id="rId829" xr:uid="{A24B5140-BFE9-4592-9A83-221C3FAE153F}"/>
    <hyperlink ref="J832" r:id="rId830" xr:uid="{E2A3A706-316F-4D71-B72B-36AE00AF71F3}"/>
    <hyperlink ref="J833" r:id="rId831" xr:uid="{71475380-7797-4E2A-8951-F3BABE877EEF}"/>
    <hyperlink ref="J834" r:id="rId832" xr:uid="{A1B79614-55EB-4EB8-87F2-C274BA2CB63E}"/>
    <hyperlink ref="J835" r:id="rId833" xr:uid="{1A14A2E8-7440-403F-88C9-8CE8D85F16B9}"/>
    <hyperlink ref="J836" r:id="rId834" xr:uid="{35BBBA2A-3C0F-4EE5-8F14-49343CF070E9}"/>
    <hyperlink ref="J837" r:id="rId835" xr:uid="{17453515-185A-4A9D-A9A9-4F0DA5CEF1C4}"/>
    <hyperlink ref="J838" r:id="rId836" xr:uid="{6436E4AD-C1AA-498A-95EB-1E324DB51011}"/>
    <hyperlink ref="J839" r:id="rId837" xr:uid="{164EB524-DC2C-4968-80B7-75BA234852AD}"/>
    <hyperlink ref="J840" r:id="rId838" xr:uid="{6325F19A-42E0-429C-9602-8A1310BE6C52}"/>
    <hyperlink ref="J841" r:id="rId839" xr:uid="{7E0E2A81-CFF0-477F-A2D3-652E1D786C72}"/>
    <hyperlink ref="J842" r:id="rId840" xr:uid="{FE26E040-3985-4B57-B6E7-046C08F11D28}"/>
    <hyperlink ref="J843" r:id="rId841" xr:uid="{63F33435-87E9-441E-B65A-F06A6836EFFA}"/>
    <hyperlink ref="J844" r:id="rId842" xr:uid="{60FA01A7-049E-472E-930F-69DEE9733030}"/>
    <hyperlink ref="J845" r:id="rId843" xr:uid="{DBC53EEE-4C20-4A35-9780-DA710E9A969F}"/>
    <hyperlink ref="J846" r:id="rId844" xr:uid="{482F2101-25EC-40AB-BB33-6AA2F4244349}"/>
    <hyperlink ref="J847" r:id="rId845" xr:uid="{FF466909-C0FE-44DB-B844-5D85C093DA56}"/>
    <hyperlink ref="J848" r:id="rId846" xr:uid="{E3395AAA-EC24-4B09-B634-3B36AE61D008}"/>
    <hyperlink ref="J849" r:id="rId847" xr:uid="{808D5F0A-93F6-4940-8B03-57C5DCFBB1A9}"/>
    <hyperlink ref="J850" r:id="rId848" xr:uid="{1396A139-F8FC-4B87-85EF-C565212FA1FB}"/>
    <hyperlink ref="J851" r:id="rId849" xr:uid="{4CA0AB59-0C24-4F06-AEE5-BB8B8C3B6F88}"/>
    <hyperlink ref="J852" r:id="rId850" xr:uid="{F553EEBD-6CE5-4A34-BDCD-56C09160B8BA}"/>
    <hyperlink ref="J853" r:id="rId851" xr:uid="{15BACA39-2759-4322-A029-382C3B4FCA17}"/>
    <hyperlink ref="J854" r:id="rId852" xr:uid="{EDC4110D-D5B2-4D9B-A9BB-C36342EA7B7E}"/>
    <hyperlink ref="J855" r:id="rId853" xr:uid="{674C3D10-4350-4C29-BDDB-2458EBFB677A}"/>
    <hyperlink ref="J856" r:id="rId854" xr:uid="{DE70FB52-E2C6-44A9-9DB3-577ABD1B2F6F}"/>
    <hyperlink ref="J857" r:id="rId855" xr:uid="{922578BC-F9BD-4F2D-A1D6-0F6E50ED7705}"/>
    <hyperlink ref="J858" r:id="rId856" xr:uid="{DC77C1BB-2FB7-48A5-92ED-4A0A22EBB113}"/>
    <hyperlink ref="J859" r:id="rId857" xr:uid="{11580B83-49BB-4D08-9AF6-DF47741D1E68}"/>
    <hyperlink ref="J860" r:id="rId858" xr:uid="{48A2E3CF-3E34-4052-AA96-E6EBBFE183D9}"/>
    <hyperlink ref="J861" r:id="rId859" xr:uid="{4C1935E2-F360-479C-B752-DF8EE121A6B3}"/>
    <hyperlink ref="J862" r:id="rId860" xr:uid="{C3A4E8DF-1848-4190-BFA0-6C263345B199}"/>
    <hyperlink ref="J863" r:id="rId861" xr:uid="{DD4920E9-E5AA-4D56-80A1-37114BF9FDF4}"/>
    <hyperlink ref="J864" r:id="rId862" xr:uid="{8537D9CB-BE12-40F7-95D8-595AF59617A4}"/>
    <hyperlink ref="J865" r:id="rId863" xr:uid="{BD954860-6822-4C18-9E17-A239F0D553B6}"/>
    <hyperlink ref="J866" r:id="rId864" xr:uid="{3CDDAB1C-B650-49E9-854A-5291AC498B5C}"/>
    <hyperlink ref="J867" r:id="rId865" xr:uid="{0835DD37-2249-46F1-A795-87F051C1233A}"/>
    <hyperlink ref="J868" r:id="rId866" xr:uid="{64FAFC0D-25D4-4B94-B4AF-7C5FD4E10DB7}"/>
    <hyperlink ref="J869" r:id="rId867" xr:uid="{CF658CFB-5869-4226-95DA-81EE84CA0DEF}"/>
    <hyperlink ref="J870" r:id="rId868" xr:uid="{D2BE053B-088E-43A6-BBEB-D1A5D8E4354B}"/>
    <hyperlink ref="J871" r:id="rId869" xr:uid="{B5E69B3F-F5D9-4672-BC1F-EFEB96355100}"/>
    <hyperlink ref="J872" r:id="rId870" xr:uid="{32EF8AF8-34AA-4C12-BF04-65A2A222B7F1}"/>
    <hyperlink ref="J873" r:id="rId871" xr:uid="{98647107-409D-4A37-BCE0-E88C3F2B5512}"/>
    <hyperlink ref="J874" r:id="rId872" xr:uid="{2C2DBE9C-704B-46AD-82D0-05276C515FAA}"/>
    <hyperlink ref="J875" r:id="rId873" xr:uid="{9182F655-2172-4A93-B10C-FBBBCD40994F}"/>
    <hyperlink ref="J876" r:id="rId874" xr:uid="{40F7DEC0-3895-4408-831D-2192B32645AA}"/>
    <hyperlink ref="J877" r:id="rId875" xr:uid="{F1319588-28B8-4E52-8FAD-33F5D7368427}"/>
    <hyperlink ref="J878" r:id="rId876" xr:uid="{6EA162E2-AB94-4D9B-9B46-06EF999DE410}"/>
    <hyperlink ref="J879" r:id="rId877" xr:uid="{0E8DC267-071E-42F6-BCAE-28737A5C143F}"/>
    <hyperlink ref="J880" r:id="rId878" xr:uid="{0D3C12DD-9C09-45F0-B695-38A7A73A4055}"/>
    <hyperlink ref="J881" r:id="rId879" xr:uid="{65CBB789-36BB-492B-B091-0353C66C92FD}"/>
    <hyperlink ref="J882" r:id="rId880" xr:uid="{C5649A9A-32C6-45CF-B9A0-BA586D778F09}"/>
    <hyperlink ref="J883" r:id="rId881" xr:uid="{E54F18E5-2EE7-413B-B399-1DE7B739C0F1}"/>
    <hyperlink ref="J884" r:id="rId882" xr:uid="{F6871889-A90D-4A21-A917-AE2D26DF6A62}"/>
    <hyperlink ref="J885" r:id="rId883" xr:uid="{D9976E4C-4283-466B-8D6C-705D9C2BA934}"/>
    <hyperlink ref="J886" r:id="rId884" xr:uid="{69C3962F-B15A-4649-87E0-949EAAF10AF6}"/>
    <hyperlink ref="J887" r:id="rId885" xr:uid="{FBAB43E4-D3B8-4766-8086-5D8988BEF124}"/>
    <hyperlink ref="J888" r:id="rId886" xr:uid="{1DF96F7E-E14C-4E68-961F-48C1043A66D8}"/>
    <hyperlink ref="J889" r:id="rId887" xr:uid="{5D6F28CD-07EE-43F2-8A0C-1A63FB52D495}"/>
    <hyperlink ref="J890" r:id="rId888" xr:uid="{4873A12E-9147-4744-A09B-E8067E362516}"/>
    <hyperlink ref="J891" r:id="rId889" xr:uid="{70392F93-DA1B-4FD8-BFC4-3071B59D5C3D}"/>
    <hyperlink ref="J892" r:id="rId890" xr:uid="{E776B8EB-210D-4715-B0EF-BC3F524F4C85}"/>
    <hyperlink ref="J893" r:id="rId891" xr:uid="{76F8AFC5-92DB-47A7-B7FA-3D717EBC4A6E}"/>
    <hyperlink ref="J894" r:id="rId892" xr:uid="{BD0D4586-73A5-4394-B6AC-2A79623B1430}"/>
    <hyperlink ref="J895" r:id="rId893" xr:uid="{5F216C13-2BEC-4745-BD57-E8C4F36ECEA7}"/>
    <hyperlink ref="J896" r:id="rId894" xr:uid="{0C47FD23-1DFC-4F9B-B83D-E16BA94DE39A}"/>
    <hyperlink ref="J897" r:id="rId895" xr:uid="{F5FC3A43-C365-4ACB-9380-D1C60CA5889B}"/>
    <hyperlink ref="J898" r:id="rId896" xr:uid="{62F0825D-8AB6-4B8D-AA18-262EF9363AF5}"/>
    <hyperlink ref="J899" r:id="rId897" xr:uid="{C5035AC3-B759-4C0B-84C3-FC91CF216538}"/>
    <hyperlink ref="J900" r:id="rId898" xr:uid="{087B9DEB-C388-47C4-B192-2B9BB189403F}"/>
    <hyperlink ref="J901" r:id="rId899" xr:uid="{4CB30ECF-2525-417D-8E28-7C919AC8050B}"/>
    <hyperlink ref="J902" r:id="rId900" xr:uid="{57724ACB-FD70-4223-9040-A39A6690D322}"/>
    <hyperlink ref="J903" r:id="rId901" xr:uid="{F2B72C62-439B-4BBD-9F10-08321B2F3C4D}"/>
    <hyperlink ref="J904" r:id="rId902" xr:uid="{DD63F763-B271-4CA1-A609-0C8E735710A4}"/>
    <hyperlink ref="J905" r:id="rId903" xr:uid="{8C5FDCB5-DD7D-49C1-9F25-09E603407C77}"/>
    <hyperlink ref="J906" r:id="rId904" xr:uid="{02B3B706-0B49-4D4E-A572-11056460EFBD}"/>
    <hyperlink ref="J907" r:id="rId905" xr:uid="{A20341A8-0E91-428C-B7EE-0E88013A3402}"/>
    <hyperlink ref="J908" r:id="rId906" xr:uid="{DC4A7B49-2CA5-43B1-BC07-B364A1A7BFA3}"/>
    <hyperlink ref="J909" r:id="rId907" xr:uid="{80AE8612-9535-4B08-B62E-23A956A7CC9B}"/>
    <hyperlink ref="J910" r:id="rId908" xr:uid="{13D61CC5-D9ED-434E-86D4-26C2A7902470}"/>
    <hyperlink ref="J911" r:id="rId909" xr:uid="{0EC06C06-045D-47A5-8F5D-2D26FA765BA2}"/>
    <hyperlink ref="J912" r:id="rId910" xr:uid="{DBA194B4-5554-4D7E-BA6E-8B7194B50681}"/>
    <hyperlink ref="J913" r:id="rId911" xr:uid="{F6C34B4B-6BD2-441F-90A8-C8D0927BE92D}"/>
    <hyperlink ref="J914" r:id="rId912" xr:uid="{581D55FE-15FF-4470-9558-E0C7A56B4AE5}"/>
    <hyperlink ref="J915" r:id="rId913" xr:uid="{7E04184C-5184-45CF-822A-AAA1998364E4}"/>
    <hyperlink ref="J916" r:id="rId914" xr:uid="{857AF3B9-2415-4C59-95D8-B1DA3D1569B7}"/>
    <hyperlink ref="J917" r:id="rId915" xr:uid="{59E541CC-7455-41B4-8C32-D8E86153C0DF}"/>
    <hyperlink ref="J918" r:id="rId916" xr:uid="{D845D4E1-AE6D-4152-8FE7-11F29C4F2F9A}"/>
    <hyperlink ref="J919" r:id="rId917" xr:uid="{700AAC9C-A99E-4E09-9357-543E0B141F5E}"/>
    <hyperlink ref="J920" r:id="rId918" xr:uid="{9098568D-45B3-4D26-9E39-BE98CAF17023}"/>
    <hyperlink ref="J921" r:id="rId919" xr:uid="{52B8CA33-6C6A-426F-9B08-BF1A3E1A85A9}"/>
    <hyperlink ref="J922" r:id="rId920" xr:uid="{CA0D9531-9C05-4C7B-BDAE-7C72DC070650}"/>
    <hyperlink ref="J923" r:id="rId921" xr:uid="{110A7BFC-CCB3-49BD-8108-D333F429CE98}"/>
    <hyperlink ref="J924" r:id="rId922" xr:uid="{F4B9DA56-2824-4C0C-A97A-2BBE42E763C9}"/>
    <hyperlink ref="J925" r:id="rId923" xr:uid="{8E3D8259-170A-43D8-BEA7-9F601492F99A}"/>
    <hyperlink ref="J926" r:id="rId924" xr:uid="{249BB8F8-1BE1-44C0-936B-D1B1AC9B633E}"/>
    <hyperlink ref="J927" r:id="rId925" xr:uid="{F6139A3F-5BA7-47AB-A38F-E4F36E2EC553}"/>
    <hyperlink ref="J928" r:id="rId926" xr:uid="{B2448A43-A20F-447D-BEFC-C0EA1178D570}"/>
    <hyperlink ref="J929" r:id="rId927" xr:uid="{0839ADD2-D928-40BD-B5BE-BBDB874D6D14}"/>
    <hyperlink ref="J930" r:id="rId928" xr:uid="{FBC6F105-13D8-4736-BEB0-E89E0E48A9B9}"/>
    <hyperlink ref="J931" r:id="rId929" xr:uid="{04769926-32EC-4156-AFA5-A45CDD49B9B3}"/>
    <hyperlink ref="J932" r:id="rId930" xr:uid="{616C33C8-54A4-410F-AF7D-49A6DE4B2426}"/>
    <hyperlink ref="J933" r:id="rId931" xr:uid="{E08AC7E0-F3C8-4B69-B9C4-42EDDCE1419E}"/>
    <hyperlink ref="J934" r:id="rId932" xr:uid="{F89B353C-6D14-4F9C-8640-B3BEA4C1EAC0}"/>
    <hyperlink ref="J935" r:id="rId933" xr:uid="{9857C279-EF97-4F97-B7AB-B878C728DBFA}"/>
    <hyperlink ref="J936" r:id="rId934" xr:uid="{108C05C4-B30B-4A91-9ADF-C03F30034600}"/>
    <hyperlink ref="J937" r:id="rId935" xr:uid="{EC022F8C-57DA-428F-8DC5-A666FA1C62F4}"/>
    <hyperlink ref="J938" r:id="rId936" xr:uid="{21BCD82B-E6E0-4876-B4F1-6EE4182A0A9C}"/>
    <hyperlink ref="J939" r:id="rId937" xr:uid="{86501517-569F-430E-A05C-7C55D569D3B5}"/>
    <hyperlink ref="J940" r:id="rId938" xr:uid="{0B13E19D-AA39-4B68-9AA7-1C579DFDE353}"/>
    <hyperlink ref="J941" r:id="rId939" xr:uid="{CF5C4514-CCDE-42D5-B269-2045DF5F94ED}"/>
    <hyperlink ref="J942" r:id="rId940" xr:uid="{D91E9E1E-5734-48F0-9365-B9A96041CFE0}"/>
    <hyperlink ref="J943" r:id="rId941" xr:uid="{E977882B-CC1C-49BA-AB86-C2F96EE2B7EC}"/>
    <hyperlink ref="J944" r:id="rId942" xr:uid="{B3850E3C-D674-4FA1-91F7-469973C19136}"/>
    <hyperlink ref="J945" r:id="rId943" xr:uid="{EDECB515-EF37-4CD6-9ADC-56CECA9ED8CD}"/>
    <hyperlink ref="J946" r:id="rId944" xr:uid="{135A0057-A278-4D9B-B060-C5D4F20436CE}"/>
    <hyperlink ref="J947" r:id="rId945" xr:uid="{F490C4E6-9A8C-472F-8F7F-DB170F1761FC}"/>
    <hyperlink ref="J948" r:id="rId946" xr:uid="{A3AAD303-7260-4D7D-A6F3-A6BE88DAEC02}"/>
    <hyperlink ref="J949" r:id="rId947" xr:uid="{616A69F5-110F-4EE3-BB20-5495E02F10AD}"/>
    <hyperlink ref="J950" r:id="rId948" xr:uid="{BAEDF722-F148-4882-AB5B-4F6EDF5A2B30}"/>
    <hyperlink ref="J951" r:id="rId949" xr:uid="{7896FD12-ED85-4092-92A3-3625D6FFD42B}"/>
    <hyperlink ref="J952" r:id="rId950" xr:uid="{02EBEF7A-5CA1-4B90-AA26-0AE0E2625D90}"/>
    <hyperlink ref="J953" r:id="rId951" xr:uid="{8FBA6751-7382-40F0-9A46-85231C120689}"/>
    <hyperlink ref="J954" r:id="rId952" xr:uid="{9B951459-D016-42DE-ACC4-CC1611D7EC9B}"/>
    <hyperlink ref="J955" r:id="rId953" xr:uid="{83FFB50F-9539-4E0A-86DF-43C049B2E224}"/>
    <hyperlink ref="J956" r:id="rId954" xr:uid="{CFEA5304-B55F-4D29-AE4C-E2686837C376}"/>
    <hyperlink ref="J957" r:id="rId955" xr:uid="{99766DF7-72E7-4DA6-8BF1-1E083C1BD222}"/>
    <hyperlink ref="J958" r:id="rId956" xr:uid="{15409960-4D59-4099-9440-AFFACE89B95E}"/>
    <hyperlink ref="J959" r:id="rId957" xr:uid="{516BC8BB-FF7A-4474-AEF3-F00A360D78E1}"/>
    <hyperlink ref="J960" r:id="rId958" xr:uid="{67DC37AC-C186-4203-A0D1-BCE751B7476C}"/>
    <hyperlink ref="J961" r:id="rId959" xr:uid="{DCC5F7D3-BD48-4782-BE36-D287804E1977}"/>
    <hyperlink ref="J962" r:id="rId960" xr:uid="{FC455C4E-DA79-448D-AEA5-CDBB727BEFC8}"/>
    <hyperlink ref="J963" r:id="rId961" xr:uid="{B217130A-31C4-4716-9FE5-DF0291CD4633}"/>
    <hyperlink ref="J964" r:id="rId962" xr:uid="{F073905C-B741-4758-B345-36C98A2C7717}"/>
    <hyperlink ref="J965" r:id="rId963" xr:uid="{94FE84D6-156B-4BC0-8BC1-457FEDCD57DB}"/>
    <hyperlink ref="J966" r:id="rId964" xr:uid="{2EAB463F-6C08-47E4-9218-B364B9DD5B2A}"/>
    <hyperlink ref="J967" r:id="rId965" xr:uid="{36E97455-376D-409B-BDC2-A94551042009}"/>
    <hyperlink ref="J968" r:id="rId966" xr:uid="{6C3C5E00-D269-4742-9D57-E37FE430447B}"/>
    <hyperlink ref="J969" r:id="rId967" xr:uid="{055ADC19-DDCB-4C55-AA4B-52BC6B5AA4A1}"/>
    <hyperlink ref="J970" r:id="rId968" xr:uid="{F9DDFEE6-CE74-49D3-9FB9-45A29E9213C7}"/>
    <hyperlink ref="J971" r:id="rId969" xr:uid="{746BAA7E-E743-4164-9893-7107FFA44601}"/>
    <hyperlink ref="J972" r:id="rId970" xr:uid="{4A552D06-4D50-487E-B0DA-080C09A2E068}"/>
    <hyperlink ref="J973" r:id="rId971" xr:uid="{C7A37220-FE3A-4ACC-9D05-45DC60E0404A}"/>
    <hyperlink ref="J974" r:id="rId972" xr:uid="{332E6607-0B6A-4841-86A0-7B5C439C6576}"/>
    <hyperlink ref="J975" r:id="rId973" xr:uid="{65B05D98-74BB-424B-B8EF-BC4A96D503B8}"/>
    <hyperlink ref="J976" r:id="rId974" xr:uid="{88FF9C38-AD6E-4D56-A0E6-69A2B49BB65F}"/>
    <hyperlink ref="J977" r:id="rId975" xr:uid="{CDBBADB5-BCC9-4E62-90A6-62D91EAC1A92}"/>
    <hyperlink ref="J978" r:id="rId976" xr:uid="{97C6A592-BAAB-4063-AD23-34BF5BD71DEE}"/>
    <hyperlink ref="J979" r:id="rId977" xr:uid="{57E944E2-488F-422B-BA02-572AE79F112A}"/>
    <hyperlink ref="J980" r:id="rId978" xr:uid="{9EB72EE8-653B-417C-85EE-86DA1306517B}"/>
    <hyperlink ref="J981" r:id="rId979" xr:uid="{B7DAB27E-C325-454C-B2BE-C169021547A1}"/>
    <hyperlink ref="J982" r:id="rId980" xr:uid="{84212E37-EA7D-43F3-9AEF-0F98E56BB4EF}"/>
    <hyperlink ref="J983" r:id="rId981" xr:uid="{D8B2268D-3149-4A80-A8C0-2D5A52869735}"/>
    <hyperlink ref="J984" r:id="rId982" xr:uid="{EA66B55A-DFD9-4CF5-8874-F1FB0711D059}"/>
    <hyperlink ref="J985" r:id="rId983" xr:uid="{AB34BDB4-9E47-4189-B4D6-160EA87CDDE1}"/>
    <hyperlink ref="J986" r:id="rId984" xr:uid="{6AB43C3B-229D-4515-83B5-94CAB79BFF76}"/>
    <hyperlink ref="J987" r:id="rId985" xr:uid="{D519D9FA-3620-4B6E-A881-59FAA62C73C1}"/>
    <hyperlink ref="J988" r:id="rId986" xr:uid="{2C3094EE-AA62-4D52-8019-E7318A2D14DE}"/>
    <hyperlink ref="J989" r:id="rId987" xr:uid="{BC0BB36C-4C24-411F-8361-459CB354FD7C}"/>
    <hyperlink ref="J990" r:id="rId988" xr:uid="{2364B589-B985-48B6-BBB1-158C60CECDF5}"/>
    <hyperlink ref="J991" r:id="rId989" xr:uid="{7EE300A4-5803-4F93-AE9C-9F83B65C05FD}"/>
    <hyperlink ref="J992" r:id="rId990" xr:uid="{9871EB58-1167-485A-BF8F-D25181C4A546}"/>
    <hyperlink ref="J993" r:id="rId991" xr:uid="{921E3BDF-609D-43BE-8A3A-CE7D5EBF380B}"/>
    <hyperlink ref="J994" r:id="rId992" xr:uid="{8772591C-DD77-4A09-B0E0-55F458CA5B8B}"/>
    <hyperlink ref="J995" r:id="rId993" xr:uid="{A1028916-62EB-4307-AC02-D059A994C327}"/>
    <hyperlink ref="J996" r:id="rId994" xr:uid="{46CBA52D-E200-408D-B6C0-363A1EDC330A}"/>
    <hyperlink ref="J997" r:id="rId995" xr:uid="{7A0986A3-2564-4E95-9AB1-751A10D1F657}"/>
    <hyperlink ref="J998" r:id="rId996" xr:uid="{4534C913-1E72-44FE-8CED-4FE6FD102A78}"/>
    <hyperlink ref="J999" r:id="rId997" xr:uid="{95DE5C18-AF37-4329-B8FF-B4FFCED3F3D8}"/>
    <hyperlink ref="J1000" r:id="rId998" xr:uid="{5968773A-EDC3-4EBD-8943-6E4FF0A0C6E6}"/>
    <hyperlink ref="J1001" r:id="rId999" xr:uid="{89418A66-9F3F-4EEF-9236-D91BB3ED8F8A}"/>
    <hyperlink ref="J1002" r:id="rId1000" xr:uid="{A734576E-18DF-46AE-AA96-0BCCCAB673D3}"/>
    <hyperlink ref="J1003" r:id="rId1001" xr:uid="{EC67AB2B-84AD-4EC7-9538-5067867359B3}"/>
    <hyperlink ref="J1004" r:id="rId1002" xr:uid="{F2D9DB2E-4A5D-4503-B499-FA5072392868}"/>
    <hyperlink ref="J1005" r:id="rId1003" xr:uid="{8B685448-E3BC-46B6-955A-18B39C68B5F2}"/>
    <hyperlink ref="J1006" r:id="rId1004" xr:uid="{DF1D0F00-FB6E-4D10-89CC-EF57517878D4}"/>
    <hyperlink ref="J1007" r:id="rId1005" xr:uid="{4EC8E1A5-3611-437B-9FD6-C94377B91CAD}"/>
    <hyperlink ref="J1008" r:id="rId1006" xr:uid="{F5A70B74-A653-4B04-957C-CCEB32C3D4DE}"/>
    <hyperlink ref="J1009" r:id="rId1007" xr:uid="{0E11D495-6866-4D4C-A491-E3CB0EC0A50A}"/>
    <hyperlink ref="J1010" r:id="rId1008" xr:uid="{38EAB87F-7CEB-4D33-AEE0-C224DD640EFA}"/>
    <hyperlink ref="J1011" r:id="rId1009" xr:uid="{FC51CED1-5E03-448E-A671-96AEDFE0D2D3}"/>
    <hyperlink ref="J1012" r:id="rId1010" xr:uid="{AB98E420-AD51-4035-B5DF-3C4D92F150C2}"/>
    <hyperlink ref="J1013" r:id="rId1011" xr:uid="{01D5DD50-DEA0-460B-BCEA-B22EF3926EB4}"/>
    <hyperlink ref="J1014" r:id="rId1012" xr:uid="{B27B21B7-E0F8-4C26-84C4-3AC2FC3D89AC}"/>
    <hyperlink ref="J1015" r:id="rId1013" xr:uid="{B00EF2E2-8B91-4A25-B705-CD962C7AD91C}"/>
    <hyperlink ref="J1016" r:id="rId1014" xr:uid="{AEF7D1ED-CC15-4DCF-81BF-EA84CA5E95E0}"/>
    <hyperlink ref="J1017" r:id="rId1015" xr:uid="{84FF8961-C9BA-4D2F-B2D8-657A27CC69BB}"/>
    <hyperlink ref="J1018" r:id="rId1016" xr:uid="{425DEA04-B40E-4274-9092-78DB7C023417}"/>
    <hyperlink ref="J1019" r:id="rId1017" xr:uid="{9D3DDA02-E01D-416F-A104-B9640B142FB3}"/>
    <hyperlink ref="J1020" r:id="rId1018" xr:uid="{F982A6E0-2FC3-44CE-A40F-7F3B63343C83}"/>
    <hyperlink ref="J1021" r:id="rId1019" xr:uid="{D0334A3E-3F7C-4E44-B8EE-1A0DDFE60C5C}"/>
    <hyperlink ref="J1022" r:id="rId1020" xr:uid="{5515C4EA-5933-47FA-BB61-D6F8B27379DA}"/>
    <hyperlink ref="J1023" r:id="rId1021" xr:uid="{610E7F9B-A80E-44C6-BD9F-89052F471163}"/>
    <hyperlink ref="J1024" r:id="rId1022" xr:uid="{7FB53002-A47B-4DE1-A499-1554969DEEEB}"/>
    <hyperlink ref="J1025" r:id="rId1023" xr:uid="{1D9BE4A2-024A-46CA-A5FE-8282E096F76E}"/>
    <hyperlink ref="J1026" r:id="rId1024" xr:uid="{172ECC81-480A-4275-BDE6-A5B93FD9485E}"/>
    <hyperlink ref="J1027" r:id="rId1025" xr:uid="{71EF3217-0FF4-4987-9166-8A6F2FF04B09}"/>
    <hyperlink ref="J1028" r:id="rId1026" xr:uid="{88055D1A-256B-4236-B222-2C46E2321EB9}"/>
    <hyperlink ref="J1029" r:id="rId1027" xr:uid="{3D9BB55D-D696-416E-B8AC-E3A74796CD6A}"/>
    <hyperlink ref="J1030" r:id="rId1028" xr:uid="{DCC090D5-83D9-4B1B-B2E6-76933D298A79}"/>
    <hyperlink ref="J1031" r:id="rId1029" xr:uid="{75B934E5-A42D-4A83-B822-94712A4B383C}"/>
    <hyperlink ref="J1032" r:id="rId1030" xr:uid="{A7628754-3271-4C86-8B56-DF211EF7FE3F}"/>
    <hyperlink ref="J1033" r:id="rId1031" xr:uid="{0B6C84CA-2E08-4A46-AF7E-987C6CE4AC37}"/>
    <hyperlink ref="J1034" r:id="rId1032" xr:uid="{FB022325-98BC-4490-879D-71223108782D}"/>
    <hyperlink ref="J1035" r:id="rId1033" xr:uid="{F1B34126-3B20-4AA8-8B0E-F37B308A2898}"/>
    <hyperlink ref="J1036" r:id="rId1034" xr:uid="{FF9F18A7-A797-49BD-BBBE-1468AF591C90}"/>
    <hyperlink ref="J1037" r:id="rId1035" xr:uid="{F4D026D3-60DE-487E-B94B-D1ACDF622138}"/>
    <hyperlink ref="J1038" r:id="rId1036" xr:uid="{C49A8BD8-B647-46B1-B73B-13FE61DF3376}"/>
    <hyperlink ref="J1039" r:id="rId1037" xr:uid="{8DED930C-0D51-43AC-83B8-6D169F0DBE03}"/>
    <hyperlink ref="J1040" r:id="rId1038" xr:uid="{270107A1-1A60-42A2-9E63-40A3BA34EC1D}"/>
    <hyperlink ref="J1041" r:id="rId1039" xr:uid="{D9C5C5C9-0CF1-4772-93A2-78391870E529}"/>
    <hyperlink ref="J1042" r:id="rId1040" xr:uid="{DA6FC002-D561-4CB6-855F-E3FE3A0E5735}"/>
    <hyperlink ref="J1043" r:id="rId1041" xr:uid="{BB1D6582-3879-454E-BC25-F4F3D991673A}"/>
    <hyperlink ref="J1044" r:id="rId1042" xr:uid="{BBF71FDD-CE49-41B6-8CE7-40C9A6D702FD}"/>
    <hyperlink ref="J1045" r:id="rId1043" xr:uid="{725425B2-96A2-4257-A1A8-C279B8EA080B}"/>
    <hyperlink ref="J1046" r:id="rId1044" xr:uid="{61C6E700-F100-4F0C-A153-BB48348DADAD}"/>
    <hyperlink ref="J1047" r:id="rId1045" xr:uid="{5637B2E8-8E24-42CC-80B0-1339BF0C509F}"/>
    <hyperlink ref="J1048" r:id="rId1046" xr:uid="{13162CD0-C172-40B0-83DF-AC7E0EF8927C}"/>
    <hyperlink ref="J1049" r:id="rId1047" xr:uid="{A20F2756-2C84-44DC-949C-88610761471D}"/>
    <hyperlink ref="J1050" r:id="rId1048" xr:uid="{B3F4CB65-9E43-4442-8DCC-CF5906C085C0}"/>
    <hyperlink ref="J1051" r:id="rId1049" xr:uid="{639953DC-D813-4C1D-952E-FE02BF5D6523}"/>
    <hyperlink ref="J1052" r:id="rId1050" xr:uid="{A3CE13D0-CB12-4F8A-B4D3-FA301D03B5FE}"/>
    <hyperlink ref="J1053" r:id="rId1051" xr:uid="{99CE3FDB-5C82-4942-8D1A-0EC8E1A258A1}"/>
    <hyperlink ref="J1054" r:id="rId1052" xr:uid="{F3D2AC48-196F-47E3-B1C2-93A72541F3FF}"/>
    <hyperlink ref="J1055" r:id="rId1053" xr:uid="{39CB3C00-8B50-4C2E-A866-B31782469728}"/>
    <hyperlink ref="J1056" r:id="rId1054" xr:uid="{7485B7A1-033E-4FF6-8B4B-65ED90C0800F}"/>
    <hyperlink ref="J1057" r:id="rId1055" xr:uid="{AF40A00A-963A-4B2C-ABB7-F8747568035F}"/>
    <hyperlink ref="J1058" r:id="rId1056" xr:uid="{FA007464-FB3A-4F37-AD6B-87E7491FDEA0}"/>
    <hyperlink ref="J1059" r:id="rId1057" xr:uid="{155CB69E-1F73-415B-BB98-D3C020D3739B}"/>
    <hyperlink ref="J1060" r:id="rId1058" xr:uid="{0BE4B8AE-703E-49A0-8174-EEDEB5EEC6C9}"/>
    <hyperlink ref="J1061" r:id="rId1059" xr:uid="{1F472752-99D6-487C-95C4-6C4C5D6E15EB}"/>
    <hyperlink ref="J1062" r:id="rId1060" xr:uid="{16D089AC-365D-4B95-B65B-B76255D1136A}"/>
    <hyperlink ref="J1063" r:id="rId1061" xr:uid="{DF9B8FE9-66C6-4D74-AF80-950709A149AA}"/>
    <hyperlink ref="J1064" r:id="rId1062" xr:uid="{278441A8-E26D-4F28-A9C9-C14BB4FBEA72}"/>
    <hyperlink ref="J1065" r:id="rId1063" xr:uid="{A4FF3D40-D536-4720-9E08-DF30006FBE77}"/>
    <hyperlink ref="J1066" r:id="rId1064" xr:uid="{A7F48C31-7CF6-4D89-8F2D-DB926D45F6E2}"/>
    <hyperlink ref="J1067" r:id="rId1065" xr:uid="{574C0932-AF6A-4F74-8F55-93C563941573}"/>
    <hyperlink ref="J1068" r:id="rId1066" xr:uid="{DE7F6BD6-3335-4ED5-927B-6B62F54E6198}"/>
    <hyperlink ref="J1069" r:id="rId1067" xr:uid="{EE923651-722C-41A3-B798-F8ECC4C545FF}"/>
    <hyperlink ref="J1070" r:id="rId1068" xr:uid="{1B38E291-003C-4DD4-BE1E-E16231C5557D}"/>
    <hyperlink ref="J1071" r:id="rId1069" xr:uid="{9908ADA9-4A7D-4C98-A663-A90F191DF82E}"/>
    <hyperlink ref="J1072" r:id="rId1070" xr:uid="{51CEE90A-CAD0-43F4-910A-1BC8B6061417}"/>
    <hyperlink ref="J1073" r:id="rId1071" xr:uid="{01FDC5D2-01A0-446C-9CE8-3B82BCAF889D}"/>
    <hyperlink ref="J1074" r:id="rId1072" xr:uid="{91EF7BAD-FE97-4B23-8A6E-569451970640}"/>
    <hyperlink ref="J1075" r:id="rId1073" xr:uid="{EEABA9D6-EF87-42C0-A754-C563D4DDDF20}"/>
    <hyperlink ref="J1076" r:id="rId1074" xr:uid="{DD63CFFA-BD82-4FAC-B077-D784197FC930}"/>
    <hyperlink ref="J1077" r:id="rId1075" xr:uid="{E1E735FD-EB93-47B5-81CE-240D4147C4EC}"/>
    <hyperlink ref="J1078" r:id="rId1076" xr:uid="{7320D8A3-A0FB-468A-B8AB-198674E0DD25}"/>
    <hyperlink ref="J1079" r:id="rId1077" xr:uid="{1E9FC965-D80C-4088-8E55-E5D3394877F6}"/>
    <hyperlink ref="J1080" r:id="rId1078" xr:uid="{A473FF1A-2ED5-4BED-919D-458900789E44}"/>
    <hyperlink ref="J1081" r:id="rId1079" xr:uid="{FB4532F0-666E-4BAE-9BCD-D27703D1DEB6}"/>
    <hyperlink ref="J1082" r:id="rId1080" xr:uid="{3362EE17-B237-41CE-A9E7-0EE4A2919222}"/>
    <hyperlink ref="J1083" r:id="rId1081" xr:uid="{BDDA9D27-B34F-46C2-A5C5-A4519792FC92}"/>
    <hyperlink ref="J1084" r:id="rId1082" xr:uid="{75C31387-B698-479D-8BF8-C0CA250CF718}"/>
    <hyperlink ref="J1085" r:id="rId1083" xr:uid="{6A3C4AA4-5F04-48A3-9769-A93E06FC2E80}"/>
    <hyperlink ref="J1086" r:id="rId1084" xr:uid="{F8F671DF-AFB3-48E9-956C-D397E7F9CAE8}"/>
    <hyperlink ref="J1087" r:id="rId1085" xr:uid="{ECFE5BF1-05F3-4A1D-87E1-132EC2CAB560}"/>
    <hyperlink ref="J1088" r:id="rId1086" xr:uid="{E7184CAF-7CAD-411B-8446-88B20EA4CC5A}"/>
    <hyperlink ref="J1089" r:id="rId1087" xr:uid="{D683BD00-0015-4431-B018-6E08C50100B7}"/>
    <hyperlink ref="J1090" r:id="rId1088" xr:uid="{E8C45270-380B-4CE9-9347-1D067178B978}"/>
    <hyperlink ref="J1091" r:id="rId1089" xr:uid="{777F9022-8FA7-4AB7-9488-126AB6B7E289}"/>
    <hyperlink ref="J1092" r:id="rId1090" xr:uid="{0E306990-D7BB-4639-9E1C-A62449687A14}"/>
    <hyperlink ref="J1093" r:id="rId1091" xr:uid="{17DE0851-1076-4F66-BB71-9EC4ED3EB9BC}"/>
    <hyperlink ref="J1094" r:id="rId1092" xr:uid="{718EBAC7-DE4F-445B-A0FA-E98C7B7D46D7}"/>
    <hyperlink ref="J1095" r:id="rId1093" xr:uid="{2D136C6D-51A2-4BF8-AFFA-9E797C12015E}"/>
    <hyperlink ref="J1096" r:id="rId1094" xr:uid="{AE61E9A2-1735-4E97-BAD1-6559EDEAB198}"/>
    <hyperlink ref="J1097" r:id="rId1095" xr:uid="{80EE9216-37E4-4A22-BBF9-7DCB5FA03E91}"/>
    <hyperlink ref="J1098" r:id="rId1096" xr:uid="{5B1B0456-3B46-47C9-A3E1-7362A36CDE8B}"/>
    <hyperlink ref="J1099" r:id="rId1097" xr:uid="{FF8D40FE-B477-4D22-AB41-1EA7847D4E50}"/>
    <hyperlink ref="J1100" r:id="rId1098" xr:uid="{B990931B-AF27-43A7-BDCD-2A48005E7AF4}"/>
    <hyperlink ref="J1101" r:id="rId1099" xr:uid="{82040E14-E8C3-44B5-B367-584F76281E77}"/>
    <hyperlink ref="J1102" r:id="rId1100" xr:uid="{1B21D63F-DF31-487E-A126-96DEDBD3B4FE}"/>
    <hyperlink ref="J1103" r:id="rId1101" xr:uid="{8C67D411-8A45-4260-8CB8-0AD23143C4C7}"/>
    <hyperlink ref="J1104" r:id="rId1102" xr:uid="{8093F379-EFBA-4224-AFA7-E1A4580C8889}"/>
    <hyperlink ref="J1105" r:id="rId1103" xr:uid="{97D75097-7258-4060-8405-CE7EF2F6CFFF}"/>
    <hyperlink ref="J1106" r:id="rId1104" xr:uid="{6F4B3EEC-F35A-4433-B000-DCEC41293F46}"/>
    <hyperlink ref="J1107" r:id="rId1105" xr:uid="{5C123487-5EBA-41C2-B596-912F33622F5C}"/>
    <hyperlink ref="J1108" r:id="rId1106" xr:uid="{9BE6DAAE-455B-42B1-9209-EBFDF9BEFE1C}"/>
    <hyperlink ref="J1109" r:id="rId1107" xr:uid="{BD9786DC-B2C2-4341-BFC1-FB9F412BFC67}"/>
    <hyperlink ref="J1110" r:id="rId1108" xr:uid="{F71B0401-F66E-4702-B0DE-870782AE5443}"/>
    <hyperlink ref="J1111" r:id="rId1109" xr:uid="{12900AF7-6173-4C2C-8845-0729C045D004}"/>
    <hyperlink ref="J1112" r:id="rId1110" xr:uid="{6A441BB0-9780-4641-ACC4-A450DA4A5482}"/>
    <hyperlink ref="J1113" r:id="rId1111" xr:uid="{BFF30C45-6EDD-47FD-B46F-6097A34F5D12}"/>
    <hyperlink ref="J1114" r:id="rId1112" xr:uid="{BC88C78E-0104-4A3F-ADBB-4182C6D81FA8}"/>
    <hyperlink ref="J1115" r:id="rId1113" xr:uid="{04EA3F1B-F40F-464E-BA3F-C92A114EA4CE}"/>
    <hyperlink ref="J1116" r:id="rId1114" xr:uid="{76F56C73-7158-45E9-8FA3-BB760F7CF3B2}"/>
    <hyperlink ref="J1117" r:id="rId1115" xr:uid="{E1A2F84B-0881-40CD-BEF6-A7C3CCED905A}"/>
    <hyperlink ref="J1118" r:id="rId1116" xr:uid="{7198B5C5-43F8-4C94-9550-AE85A4FE01C9}"/>
    <hyperlink ref="J1119" r:id="rId1117" xr:uid="{9A4364CF-6089-461F-8E68-694604365B25}"/>
    <hyperlink ref="J1120" r:id="rId1118" xr:uid="{37EDFA40-EB45-4226-97A1-4AB4AAE8E2FB}"/>
    <hyperlink ref="J1121" r:id="rId1119" xr:uid="{0865D46F-A043-43ED-8875-3E6B351E894D}"/>
    <hyperlink ref="J1122" r:id="rId1120" xr:uid="{6E97E7F8-4FC7-4050-94C3-1891C83E9D46}"/>
    <hyperlink ref="J1123" r:id="rId1121" xr:uid="{EE39805C-63F2-4F97-A85A-63E063EAF19E}"/>
    <hyperlink ref="J1124" r:id="rId1122" xr:uid="{790904EA-8185-4235-A070-86D07BDD9CB4}"/>
    <hyperlink ref="J1125" r:id="rId1123" xr:uid="{0D21D6F0-D31C-40E0-B8D4-7CD6A4B78948}"/>
    <hyperlink ref="J1126" r:id="rId1124" xr:uid="{F01EDA67-EF26-48D9-A7B5-BCF9C08A0FD1}"/>
    <hyperlink ref="J1127" r:id="rId1125" xr:uid="{9B79A567-050E-4888-8582-4464DF94925D}"/>
    <hyperlink ref="J1128" r:id="rId1126" xr:uid="{A163F263-6AAD-4EBB-9DB5-10A9DAD3A8E4}"/>
    <hyperlink ref="J1129" r:id="rId1127" xr:uid="{F71116B0-5D7F-43C7-9E37-852FC986AAA0}"/>
    <hyperlink ref="J1130" r:id="rId1128" xr:uid="{ACC87A91-776C-4313-905A-8DDFA1B5233C}"/>
    <hyperlink ref="J1131" r:id="rId1129" xr:uid="{832C5138-A849-4F1D-9B55-86EF375A7721}"/>
    <hyperlink ref="J1132" r:id="rId1130" xr:uid="{C0F6B26C-B85E-456D-B569-1F069C524979}"/>
    <hyperlink ref="J1133" r:id="rId1131" xr:uid="{FB2D2880-E409-4290-AECE-1AC56B0F0448}"/>
    <hyperlink ref="J1134" r:id="rId1132" xr:uid="{3F5173AF-EA16-4C45-AD39-744152E96D8D}"/>
    <hyperlink ref="J1135" r:id="rId1133" xr:uid="{9558F7A7-0705-43C7-84A4-11FC820CDE04}"/>
    <hyperlink ref="J1136" r:id="rId1134" xr:uid="{D0E1645A-31F4-46E8-BE12-5A354AF246D1}"/>
    <hyperlink ref="J1137" r:id="rId1135" xr:uid="{8E696A1A-D57D-4E2C-BEB8-9EAFF8C22A4F}"/>
    <hyperlink ref="J1138" r:id="rId1136" xr:uid="{5052F5A7-22EA-4ED4-8FC7-101F1BF2DE46}"/>
    <hyperlink ref="J1139" r:id="rId1137" xr:uid="{4FE52E6F-C66A-4C62-BADC-E86CBB34A6EC}"/>
    <hyperlink ref="J1140" r:id="rId1138" xr:uid="{7FABA4D8-BA6A-44A1-869A-F792CCC9B434}"/>
    <hyperlink ref="J1141" r:id="rId1139" xr:uid="{DB404C65-37EE-49A6-B08B-D8624FA929DA}"/>
    <hyperlink ref="J1142" r:id="rId1140" xr:uid="{4B552360-FAA4-4D47-B568-0C899CC720DF}"/>
    <hyperlink ref="J1143" r:id="rId1141" xr:uid="{694DB76D-9B47-4538-B4B6-9C15E3D94C6F}"/>
    <hyperlink ref="J1144" r:id="rId1142" xr:uid="{249A89A3-BEC7-4A22-B5D4-AED4466D1487}"/>
    <hyperlink ref="J1145" r:id="rId1143" xr:uid="{64AA5BA7-F6C6-4E95-A2BA-AFEDCAB6B696}"/>
    <hyperlink ref="J1146" r:id="rId1144" xr:uid="{A65304E2-59E8-4515-A066-C897DF5CCCE6}"/>
    <hyperlink ref="J1147" r:id="rId1145" xr:uid="{FB529B4B-8AAA-4C23-B9B5-337005733DDD}"/>
    <hyperlink ref="J1148" r:id="rId1146" xr:uid="{96C82128-9DA2-45B9-A55F-153727D7AA17}"/>
    <hyperlink ref="J1149" r:id="rId1147" xr:uid="{4D248F01-4BD8-4B14-BF02-9D2264FB59F0}"/>
    <hyperlink ref="J1150" r:id="rId1148" xr:uid="{1361DED3-5A2D-4D73-91E5-FA16FE9886DA}"/>
    <hyperlink ref="J1151" r:id="rId1149" xr:uid="{8D40FFDB-C464-463D-99CF-FDC62572F5C3}"/>
    <hyperlink ref="J1152" r:id="rId1150" xr:uid="{43B33300-99DC-480E-967B-6C8D61ED66A0}"/>
    <hyperlink ref="J1153" r:id="rId1151" xr:uid="{02DAB6EB-6E61-4A33-A4B1-8A9D52DB1D39}"/>
    <hyperlink ref="J1154" r:id="rId1152" xr:uid="{C7FA21CE-DD77-457A-BDAC-1CE62A0512F7}"/>
    <hyperlink ref="J1155" r:id="rId1153" xr:uid="{0239E023-31EE-46C4-8597-69A947B4C747}"/>
    <hyperlink ref="J1156" r:id="rId1154" xr:uid="{246BBB7D-97CE-4EDF-881E-F3CC961C56F7}"/>
    <hyperlink ref="J1157" r:id="rId1155" xr:uid="{8363B7B7-4725-44C3-8597-2185B6403D40}"/>
    <hyperlink ref="J1158" r:id="rId1156" xr:uid="{15B4E210-58FA-4A69-88B4-2DF5D1FB0BA4}"/>
    <hyperlink ref="J1159" r:id="rId1157" xr:uid="{2888650D-DC2B-4EEF-A238-EEE2E36EDD15}"/>
    <hyperlink ref="J1160" r:id="rId1158" xr:uid="{44E0AFF6-DB4A-47DE-A583-17B399D9A27F}"/>
    <hyperlink ref="J1161" r:id="rId1159" xr:uid="{4E9920AC-5B44-4B0D-8708-D59B76E05A66}"/>
    <hyperlink ref="J1162" r:id="rId1160" xr:uid="{D4BC526C-5B38-4F1A-8AD5-86BA132DFA08}"/>
    <hyperlink ref="J1163" r:id="rId1161" xr:uid="{B55ED71F-DEE4-435C-936F-DAD4D8545F3C}"/>
    <hyperlink ref="J1164" r:id="rId1162" xr:uid="{8CE43CAA-CA3E-4C54-B59A-80FFEFA6D202}"/>
    <hyperlink ref="J1165" r:id="rId1163" xr:uid="{66D9E121-7571-4E23-AA2D-B543212E9E11}"/>
    <hyperlink ref="J1166" r:id="rId1164" xr:uid="{DBDD760C-56B0-4D66-8B03-07A946962262}"/>
    <hyperlink ref="J1167" r:id="rId1165" xr:uid="{D6E5ECB4-D1F0-47C2-AADA-7824ADA90A82}"/>
    <hyperlink ref="J1168" r:id="rId1166" xr:uid="{711356EE-AAF9-4021-9D62-3FFBC7BB6D0C}"/>
    <hyperlink ref="J1169" r:id="rId1167" xr:uid="{B3E4C9CA-821C-48BF-9456-DBAE6C612381}"/>
    <hyperlink ref="J1170" r:id="rId1168" xr:uid="{76EBE5E0-6BC0-4E99-AA8C-47A73C00AB4F}"/>
    <hyperlink ref="J1171" r:id="rId1169" xr:uid="{57A9E7BA-AAC7-4E20-8A0C-E969E40758BA}"/>
    <hyperlink ref="J1172" r:id="rId1170" xr:uid="{D3198F21-4395-4C71-8586-F30AAD10F841}"/>
    <hyperlink ref="J1173" r:id="rId1171" xr:uid="{458E7220-9147-497F-9727-A8FBC7378744}"/>
    <hyperlink ref="J1174" r:id="rId1172" xr:uid="{2054D98B-4111-42BE-A967-218C29D6BEFB}"/>
    <hyperlink ref="J1175" r:id="rId1173" xr:uid="{C84FB97A-2788-47BC-B3B2-13720CE6E7D0}"/>
    <hyperlink ref="J1176" r:id="rId1174" xr:uid="{C0342CCA-069D-4B89-ABC2-D012641B6258}"/>
    <hyperlink ref="J1177" r:id="rId1175" xr:uid="{575EB8D1-799E-4612-821A-E0DD40B4A9EE}"/>
    <hyperlink ref="J1178" r:id="rId1176" xr:uid="{22C52ECA-9B62-41CA-9548-0A13612FB8CE}"/>
    <hyperlink ref="J1179" r:id="rId1177" xr:uid="{ABF618C6-A8C9-48C3-A5EC-3987612CB4BE}"/>
    <hyperlink ref="J1180" r:id="rId1178" xr:uid="{B97DE74A-AB27-42EB-8FB6-52BAEBA2B974}"/>
    <hyperlink ref="J1181" r:id="rId1179" xr:uid="{86321ADE-A8AD-4E1F-A35E-C8BC3D96D4AC}"/>
    <hyperlink ref="J1182" r:id="rId1180" xr:uid="{F4F6F43C-8505-4118-A2BC-E7DC1A6458A0}"/>
    <hyperlink ref="J1183" r:id="rId1181" xr:uid="{96BA6EF6-8A03-4D97-B502-4D6115B32290}"/>
    <hyperlink ref="J1184" r:id="rId1182" xr:uid="{0B1D9D01-1D6F-476D-BA01-05C40906AD64}"/>
    <hyperlink ref="J1185" r:id="rId1183" xr:uid="{C7C1636D-F4BF-4D21-8644-EC86942C7BEC}"/>
    <hyperlink ref="J1186" r:id="rId1184" xr:uid="{CF976A20-3F7D-4DB6-9E18-D0A55C208A5E}"/>
    <hyperlink ref="J1187" r:id="rId1185" xr:uid="{DA8B51D9-C59F-430B-9300-9507855CDD20}"/>
    <hyperlink ref="J1188" r:id="rId1186" xr:uid="{4C014D57-40AE-4B82-81DD-E9CDED12E9A9}"/>
    <hyperlink ref="J1189" r:id="rId1187" xr:uid="{49F5FC4A-7169-4AAE-8BC7-B2992867D7F5}"/>
    <hyperlink ref="J1190" r:id="rId1188" xr:uid="{36E20347-F331-44C5-9199-E97049D24D08}"/>
    <hyperlink ref="J1191" r:id="rId1189" xr:uid="{E717909D-4B09-4F50-835E-D9902C58424A}"/>
    <hyperlink ref="J1192" r:id="rId1190" xr:uid="{4C75E72A-E975-4461-88C4-921251EEAE06}"/>
    <hyperlink ref="J1193" r:id="rId1191" xr:uid="{B9C702A8-9462-4801-B2E5-150E778E51AA}"/>
    <hyperlink ref="J1194" r:id="rId1192" xr:uid="{9D77C7A8-2C45-4134-B988-E8E43D96A1A5}"/>
    <hyperlink ref="J1195" r:id="rId1193" xr:uid="{369C1377-74B8-497F-90ED-E2D306867844}"/>
    <hyperlink ref="J1196" r:id="rId1194" xr:uid="{1659A804-3D35-49C0-927C-2C73359052B5}"/>
    <hyperlink ref="J1197" r:id="rId1195" xr:uid="{88687008-C6F4-4AC4-A243-4B38B71B00D4}"/>
    <hyperlink ref="J1198" r:id="rId1196" xr:uid="{4B32C31C-8FBA-447D-BCD0-804BD8ACA44C}"/>
    <hyperlink ref="J1199" r:id="rId1197" xr:uid="{F12C9796-2C10-49DC-BEA0-F899DD84656C}"/>
    <hyperlink ref="J1200" r:id="rId1198" xr:uid="{C984BAAE-36FD-4B5B-8D16-5B4FF38A219A}"/>
    <hyperlink ref="J1201" r:id="rId1199" xr:uid="{5DD26E16-7B49-45E7-821C-F87EFAA8BCFD}"/>
    <hyperlink ref="J1202" r:id="rId1200" xr:uid="{EF15F274-D2E6-40C1-8A80-58D51280CE26}"/>
    <hyperlink ref="J1203" r:id="rId1201" xr:uid="{ABE3D2EA-F57B-43EA-937D-B8C033ED11C2}"/>
    <hyperlink ref="J1204" r:id="rId1202" xr:uid="{C7011049-92EA-4D31-B13C-C13F20EE6A3C}"/>
    <hyperlink ref="J1205" r:id="rId1203" xr:uid="{767222E7-2D4A-487F-96D8-E6D2A969BC18}"/>
    <hyperlink ref="J1206" r:id="rId1204" xr:uid="{BE17E1BF-12DD-4FC1-BBD6-079FA958EB47}"/>
    <hyperlink ref="J1207" r:id="rId1205" xr:uid="{C638CA56-093B-4504-9BE7-CA8FB5FA7ADA}"/>
    <hyperlink ref="J1208" r:id="rId1206" xr:uid="{1F5EB2B1-A035-4344-BA5B-3903A95A5E9B}"/>
    <hyperlink ref="J1209" r:id="rId1207" xr:uid="{A0F4761C-314B-4697-81FB-299B2C9A614A}"/>
    <hyperlink ref="J1210" r:id="rId1208" xr:uid="{273B8AC0-D366-4EF5-A82D-2747F2CE42C0}"/>
    <hyperlink ref="J1211" r:id="rId1209" xr:uid="{FF5C3441-3B40-4EA5-A168-1AB524F9948E}"/>
    <hyperlink ref="J1212" r:id="rId1210" xr:uid="{9C53C7D2-8CD3-4BE7-8CDF-ADEAFA13439F}"/>
    <hyperlink ref="J1213" r:id="rId1211" xr:uid="{80CD33B3-8CF6-4CED-8BC7-79F29B97D35D}"/>
    <hyperlink ref="J1214" r:id="rId1212" xr:uid="{6971EA66-6BBE-4377-B345-33E2EBA31F95}"/>
    <hyperlink ref="J1215" r:id="rId1213" xr:uid="{8BACDE1F-A993-4B4C-890C-B4B198A1C2FA}"/>
    <hyperlink ref="J1216" r:id="rId1214" xr:uid="{B4F06016-83B1-4109-9702-5226998E609A}"/>
    <hyperlink ref="J1217" r:id="rId1215" xr:uid="{4444926D-68F3-40B5-BC98-EC6773721E7D}"/>
    <hyperlink ref="J1218" r:id="rId1216" xr:uid="{B13B8E1B-DE5B-4201-9F5F-AA7FE51097D4}"/>
    <hyperlink ref="J1219" r:id="rId1217" xr:uid="{8858E3BF-0E4E-4249-8B5A-AFB4D087D3CA}"/>
    <hyperlink ref="J1220" r:id="rId1218" xr:uid="{CF6F3A2B-390E-40F6-9FA2-D10E8E027C57}"/>
    <hyperlink ref="J1221" r:id="rId1219" xr:uid="{A6B3217A-D621-4540-B4BE-C3038FC832F4}"/>
    <hyperlink ref="J1222" r:id="rId1220" xr:uid="{37237DBC-E30D-46ED-BE23-59544D0099B6}"/>
    <hyperlink ref="J1223" r:id="rId1221" xr:uid="{53980801-3337-4B94-A4BD-792001E93B56}"/>
    <hyperlink ref="J1224" r:id="rId1222" xr:uid="{B82EF8B8-C11A-4C99-9584-3D8A0D498D2C}"/>
    <hyperlink ref="J1225" r:id="rId1223" xr:uid="{23206BFA-DA19-4F35-A14D-482239693447}"/>
    <hyperlink ref="J1226" r:id="rId1224" xr:uid="{66621062-E8BF-451C-8E87-986BA8A7A6DE}"/>
    <hyperlink ref="J1227" r:id="rId1225" xr:uid="{3C91B161-3430-4797-A3F1-273149173A92}"/>
    <hyperlink ref="J1228" r:id="rId1226" xr:uid="{5AF90F97-08A4-45A2-AAF7-2A082EB3C080}"/>
    <hyperlink ref="J1229" r:id="rId1227" xr:uid="{ED68A813-2E7C-490B-B59F-6575CA13EC1A}"/>
    <hyperlink ref="J1230" r:id="rId1228" xr:uid="{E15E2D36-B1D0-44C5-9D96-C265694D12B6}"/>
    <hyperlink ref="J1231" r:id="rId1229" xr:uid="{D7E1D9C0-011B-40B2-9E13-D3A86090F795}"/>
    <hyperlink ref="J1232" r:id="rId1230" xr:uid="{E1C0F414-DECE-41A7-89C6-31F2FFDF1760}"/>
    <hyperlink ref="J1233" r:id="rId1231" xr:uid="{D6EE2F2C-D51B-42B9-9983-F4CD20B573D5}"/>
    <hyperlink ref="J1234" r:id="rId1232" xr:uid="{E7639029-F993-4F2D-B1EA-F0FE2AF82007}"/>
    <hyperlink ref="J1235" r:id="rId1233" xr:uid="{55DE19DC-A003-4D7D-9746-51DC220B1FC6}"/>
    <hyperlink ref="J1236" r:id="rId1234" xr:uid="{81C73665-66AF-4C3A-BD5C-E4A0E0ADF6CD}"/>
    <hyperlink ref="J1237" r:id="rId1235" xr:uid="{7CA43CE3-A477-4ECE-AA47-A6CD9E05DD52}"/>
    <hyperlink ref="J1238" r:id="rId1236" xr:uid="{654A0C35-761D-46D3-95C6-C42A3AB7BB36}"/>
    <hyperlink ref="J1239" r:id="rId1237" xr:uid="{5E69C969-9FBF-4074-A19C-21CA9297A572}"/>
    <hyperlink ref="J1240" r:id="rId1238" xr:uid="{8B56A172-7322-4415-950A-08EA0E0D8593}"/>
    <hyperlink ref="J1241" r:id="rId1239" xr:uid="{2FDBB148-DDAD-4855-A0CA-F16055E7D796}"/>
    <hyperlink ref="J1242" r:id="rId1240" xr:uid="{089CD89C-3E93-471F-A632-CA3F61999EA3}"/>
    <hyperlink ref="J1243" r:id="rId1241" xr:uid="{DB01E9C1-CB1C-4AC2-A0AF-AA09AFAACA39}"/>
    <hyperlink ref="J1244" r:id="rId1242" xr:uid="{F03C33E1-E036-44C6-82DC-9FC617BBBDA0}"/>
    <hyperlink ref="J1245" r:id="rId1243" xr:uid="{C076A049-E916-4318-AAF6-D2AE995EC04D}"/>
    <hyperlink ref="J1246" r:id="rId1244" xr:uid="{887EF3F7-5BD8-40AC-B311-673FEEC880A7}"/>
    <hyperlink ref="J1247" r:id="rId1245" xr:uid="{05EAED43-8AE3-40C8-B005-F540BE22397D}"/>
    <hyperlink ref="J1248" r:id="rId1246" xr:uid="{272D0071-38D7-434E-ACE6-FDBEE123B463}"/>
    <hyperlink ref="J1249" r:id="rId1247" xr:uid="{93DA3F88-779A-4D1C-994D-AF5D3FA197DB}"/>
    <hyperlink ref="J1250" r:id="rId1248" xr:uid="{BE0A76A7-1C53-4392-9DDD-DD3E21161789}"/>
    <hyperlink ref="J1251" r:id="rId1249" xr:uid="{911E5F4B-DD79-4001-A1E3-274100A2BB2C}"/>
    <hyperlink ref="J1252" r:id="rId1250" xr:uid="{6F34F50A-AAB0-4B4E-88F5-4F744DE305E7}"/>
    <hyperlink ref="J1253" r:id="rId1251" xr:uid="{90D04133-0252-4768-8CBB-EF8C5E285633}"/>
    <hyperlink ref="J1254" r:id="rId1252" xr:uid="{4201CA4C-2668-4218-9653-E088C8F0E102}"/>
    <hyperlink ref="J1255" r:id="rId1253" xr:uid="{60638299-984F-4FAE-B324-6E80398F2AA6}"/>
    <hyperlink ref="J1256" r:id="rId1254" xr:uid="{DEBD147E-4CE5-47FB-A764-5BE94B4306A8}"/>
    <hyperlink ref="J1257" r:id="rId1255" xr:uid="{A74C1488-E84A-4B54-B90E-7EEE40D95B4C}"/>
    <hyperlink ref="J1258" r:id="rId1256" xr:uid="{DE8BB2E6-6D50-43EA-89A4-DC9740A32DD9}"/>
    <hyperlink ref="J1259" r:id="rId1257" xr:uid="{BFA41184-2DF2-484F-A143-4A8C20AD8147}"/>
    <hyperlink ref="J1260" r:id="rId1258" xr:uid="{440C2469-497B-4A6D-B8F1-5218019E4431}"/>
    <hyperlink ref="J1261" r:id="rId1259" xr:uid="{BB2C4242-70E2-40A9-A0E6-268F311098A2}"/>
    <hyperlink ref="J1262" r:id="rId1260" xr:uid="{33959416-41A5-430F-AB4C-2959D8287D88}"/>
    <hyperlink ref="J1263" r:id="rId1261" xr:uid="{0FB162AD-B12A-4053-B9F1-C5ED917EF4AA}"/>
    <hyperlink ref="J1264" r:id="rId1262" xr:uid="{CBA884EF-E6F4-4901-A9EB-8722C0C12BEF}"/>
    <hyperlink ref="J1265" r:id="rId1263" xr:uid="{D7CF9C3E-847C-47A4-917F-13049C70626A}"/>
    <hyperlink ref="J1266" r:id="rId1264" xr:uid="{5BDF625A-FCA8-431D-B0F1-D588D2D5C960}"/>
    <hyperlink ref="J1267" r:id="rId1265" xr:uid="{B6A6D322-8C15-43B1-B074-7260251A0BC5}"/>
    <hyperlink ref="J1268" r:id="rId1266" xr:uid="{F69E6E4A-1251-47FE-B177-9C70634A7AA9}"/>
    <hyperlink ref="J1269" r:id="rId1267" xr:uid="{1C79A507-A916-46C5-BA2E-93CB97C82E85}"/>
    <hyperlink ref="J1270" r:id="rId1268" xr:uid="{5C579662-A549-415A-84CB-63EEDF79E554}"/>
    <hyperlink ref="J1271" r:id="rId1269" xr:uid="{5EAE39D9-CEA9-463E-9158-2921785CC615}"/>
    <hyperlink ref="J1272" r:id="rId1270" xr:uid="{7B764704-0193-4DAF-AE1A-01EFEBBCED7D}"/>
    <hyperlink ref="J1273" r:id="rId1271" xr:uid="{E32553A1-A5DB-4E09-B679-DB6E70204BD1}"/>
    <hyperlink ref="J1274" r:id="rId1272" xr:uid="{50A35268-7F99-43C7-9945-7BD8AE8D9E3F}"/>
    <hyperlink ref="J1275" r:id="rId1273" xr:uid="{0192923E-616B-461E-879A-9E700FE74AC1}"/>
    <hyperlink ref="J1276" r:id="rId1274" xr:uid="{232E4E33-06C7-458A-B5CD-445EE1238AFA}"/>
    <hyperlink ref="J1277" r:id="rId1275" xr:uid="{8A202916-D1DB-4ECB-B071-3672C5177E3C}"/>
    <hyperlink ref="J1278" r:id="rId1276" xr:uid="{7F4F82F6-00DC-43EB-8961-EA318FC2826E}"/>
    <hyperlink ref="J1279" r:id="rId1277" xr:uid="{17DCA582-7504-4EAE-BE66-63FB3D50221A}"/>
    <hyperlink ref="J1280" r:id="rId1278" xr:uid="{87DB6201-9549-4E3E-AED6-2BF3745A682D}"/>
    <hyperlink ref="J1281" r:id="rId1279" xr:uid="{2A0D36F0-CE9B-4F6A-8328-E160D638813E}"/>
    <hyperlink ref="J1282" r:id="rId1280" xr:uid="{ADE8C25D-903F-4E5C-8404-3591F3DF7DEB}"/>
    <hyperlink ref="J1283" r:id="rId1281" xr:uid="{A936A72F-FCB8-4234-A00B-29A970DC27AD}"/>
    <hyperlink ref="J1284" r:id="rId1282" xr:uid="{E13B7FF7-6793-44D1-BB4B-8098E51116AE}"/>
    <hyperlink ref="J1285" r:id="rId1283" xr:uid="{C20ED81F-11CF-4F86-8260-79C7555949CF}"/>
    <hyperlink ref="J1286" r:id="rId1284" xr:uid="{28BEF228-3B2A-4804-8560-DB3E11141FC9}"/>
    <hyperlink ref="J1287" r:id="rId1285" xr:uid="{443BDF61-AA3E-4064-9C73-7EAFF8DEE1D1}"/>
    <hyperlink ref="J1288" r:id="rId1286" xr:uid="{BC40FD4C-3F17-487F-8C5A-0913AFB21B79}"/>
    <hyperlink ref="J1289" r:id="rId1287" xr:uid="{1B152BA3-E8C4-4793-8975-D820EA4FC4CC}"/>
    <hyperlink ref="J1290" r:id="rId1288" xr:uid="{CD888819-515D-401B-8A2D-E7D8768814BA}"/>
    <hyperlink ref="J1291" r:id="rId1289" xr:uid="{40198573-9F4B-4BA6-AC09-2BBD6C2A9DFC}"/>
    <hyperlink ref="J1292" r:id="rId1290" xr:uid="{B9C779CF-C340-4939-B452-1BDCE7D190CC}"/>
    <hyperlink ref="J1293" r:id="rId1291" xr:uid="{E059FC97-3321-493F-8FC4-1EF79468818D}"/>
    <hyperlink ref="J1294" r:id="rId1292" xr:uid="{61FD8E6A-29CF-4DF6-BEF0-A101F116A0A0}"/>
    <hyperlink ref="J1295" r:id="rId1293" xr:uid="{1B5B124D-B0D7-4E6D-A0E0-EDFC1936B01E}"/>
    <hyperlink ref="J1296" r:id="rId1294" xr:uid="{11AC3D3F-A302-439F-B95E-21A61D735460}"/>
    <hyperlink ref="J1297" r:id="rId1295" xr:uid="{88EFA911-CCA0-4DDC-BB65-BA28C130ADD4}"/>
    <hyperlink ref="J1298" r:id="rId1296" xr:uid="{958F9AAF-8328-4B55-A5BC-2E3D6D522E53}"/>
    <hyperlink ref="J1299" r:id="rId1297" xr:uid="{60B86623-C571-40B7-A7C9-A7B44DEE9363}"/>
    <hyperlink ref="J1300" r:id="rId1298" xr:uid="{E903E551-EE10-4230-AC05-C20E4DAEDE18}"/>
    <hyperlink ref="J1301" r:id="rId1299" xr:uid="{CB2E7F37-ED31-46D8-9CC6-EF38EEF42D16}"/>
    <hyperlink ref="J1302" r:id="rId1300" xr:uid="{FEDDB725-2881-4FE3-824F-96152FD9B351}"/>
    <hyperlink ref="J1303" r:id="rId1301" xr:uid="{0B9A2805-5428-45BD-B617-7D0B35CA54DE}"/>
    <hyperlink ref="J1304" r:id="rId1302" xr:uid="{E6FAB27E-6B73-489B-AA12-CAB86132080E}"/>
    <hyperlink ref="J1305" r:id="rId1303" xr:uid="{2C6DCD7B-34BB-4248-99B0-FD176D1DDEAA}"/>
    <hyperlink ref="J1306" r:id="rId1304" xr:uid="{94F06B31-96EC-4DA5-9110-8CE79B25E451}"/>
    <hyperlink ref="J1307" r:id="rId1305" xr:uid="{EE9ED557-2471-4940-8010-4161139DDCC8}"/>
    <hyperlink ref="J1308" r:id="rId1306" xr:uid="{E30DD34C-E369-4E83-8C78-32EB490ECBA8}"/>
    <hyperlink ref="J1309" r:id="rId1307" xr:uid="{C8D1EE67-41B3-4BA4-9CB6-CEEDA75A8CD9}"/>
    <hyperlink ref="J1310" r:id="rId1308" xr:uid="{5F16BEF2-DEC8-417B-9FE3-C0CF710C09D4}"/>
    <hyperlink ref="J1311" r:id="rId1309" xr:uid="{EC452B1D-963D-4A57-82A0-2959DF852106}"/>
    <hyperlink ref="J1312" r:id="rId1310" xr:uid="{F56AD084-956C-44CA-8078-02E662B23F0C}"/>
    <hyperlink ref="J1313" r:id="rId1311" xr:uid="{F1F5DB64-DD05-43A0-BE2C-E188BA25FEBD}"/>
    <hyperlink ref="J1314" r:id="rId1312" xr:uid="{AB8FF710-56C5-4C07-B4E6-A2A4FA4FCA46}"/>
    <hyperlink ref="J1315" r:id="rId1313" xr:uid="{F3A6F73B-BA00-4598-8857-09BD41EF72F9}"/>
    <hyperlink ref="J1316" r:id="rId1314" xr:uid="{7C143F07-476C-4583-9F26-92F92555618E}"/>
    <hyperlink ref="J1317" r:id="rId1315" xr:uid="{50E193AE-CF2E-450C-91A5-E110C6405CF7}"/>
    <hyperlink ref="J1318" r:id="rId1316" xr:uid="{0C133527-9322-442E-A251-F59523CFA4C4}"/>
    <hyperlink ref="J1319" r:id="rId1317" xr:uid="{A64E3E9A-A668-40D9-8A35-8213B241EF43}"/>
    <hyperlink ref="J1320" r:id="rId1318" xr:uid="{F0BFFAF2-996C-4731-B0C0-7A36A17822C7}"/>
    <hyperlink ref="J1321" r:id="rId1319" xr:uid="{E5C7A4FE-B668-4C2E-9C37-830165A73D9A}"/>
    <hyperlink ref="J1322" r:id="rId1320" xr:uid="{E0E0DB68-3246-45AB-BAE9-E1E955079FF5}"/>
    <hyperlink ref="J1323" r:id="rId1321" xr:uid="{151219EB-81FB-4CFC-B331-04CDF14802F6}"/>
    <hyperlink ref="J1324" r:id="rId1322" xr:uid="{7019B094-4069-4D92-86B9-2641C785EA51}"/>
    <hyperlink ref="J1325" r:id="rId1323" xr:uid="{6CB6392F-ADE4-44BE-A884-76C17F727A42}"/>
    <hyperlink ref="J1326" r:id="rId1324" xr:uid="{E68FEC46-B95C-45CD-911C-7DB0B44003FF}"/>
    <hyperlink ref="J1327" r:id="rId1325" xr:uid="{5BB229F1-AC59-4846-8343-3CF5A63E3038}"/>
    <hyperlink ref="J1328" r:id="rId1326" xr:uid="{17FBACD8-1614-4FBD-8C17-612AAD8671E4}"/>
    <hyperlink ref="J1329" r:id="rId1327" xr:uid="{D5C0713B-CBAC-4918-BF24-FE9D57DB2869}"/>
    <hyperlink ref="J1330" r:id="rId1328" xr:uid="{E78C32F6-66F3-48A4-8D54-25B41013B636}"/>
    <hyperlink ref="J1331" r:id="rId1329" xr:uid="{F2A62D47-BAA6-48FA-A7E1-7F07E0CAB484}"/>
    <hyperlink ref="J1332" r:id="rId1330" xr:uid="{C173383E-CC39-44EC-88CE-AEF7B8D15A94}"/>
    <hyperlink ref="J1333" r:id="rId1331" xr:uid="{9A14B876-6152-41BC-9880-EA51A9DC8463}"/>
    <hyperlink ref="J1334" r:id="rId1332" xr:uid="{66E2DD01-9235-452D-A037-6995C02353DC}"/>
    <hyperlink ref="J1335" r:id="rId1333" xr:uid="{F745807A-4EC8-4E63-81E7-87F295295B1E}"/>
    <hyperlink ref="J1336" r:id="rId1334" xr:uid="{2C81388A-B445-42CD-92F6-5D8042801E5E}"/>
    <hyperlink ref="J1337" r:id="rId1335" xr:uid="{487C5EFE-371F-4FD6-8DA2-DB98555533F2}"/>
    <hyperlink ref="J1338" r:id="rId1336" xr:uid="{BEEEDF70-B308-4AF0-AC86-5653EA4287B3}"/>
    <hyperlink ref="J1339" r:id="rId1337" xr:uid="{D44311E1-7EA2-453E-9464-2D7357740E32}"/>
    <hyperlink ref="J1340" r:id="rId1338" xr:uid="{285697B0-053C-4CDA-A0D8-BB4431D5316F}"/>
    <hyperlink ref="J1341" r:id="rId1339" xr:uid="{87A3F798-E159-47D1-BAA1-B237B52D6795}"/>
    <hyperlink ref="J1342" r:id="rId1340" xr:uid="{A0B99FDF-9A55-4142-94B8-D1680450CBC2}"/>
    <hyperlink ref="J1343" r:id="rId1341" xr:uid="{B9911A33-8896-424A-A0C2-799D948A8358}"/>
    <hyperlink ref="J1344" r:id="rId1342" xr:uid="{E809C14F-5C60-4B61-8D66-F867BECE7BBE}"/>
    <hyperlink ref="J1345" r:id="rId1343" xr:uid="{DAA3B7FC-641C-44DF-B797-2903039A89FE}"/>
    <hyperlink ref="J1346" r:id="rId1344" xr:uid="{C3A7F160-6EE9-47FA-B704-C907B042D6E9}"/>
    <hyperlink ref="J1347" r:id="rId1345" xr:uid="{D1EAA32D-03BF-4F5A-84FB-25E03DE98519}"/>
    <hyperlink ref="J1348" r:id="rId1346" xr:uid="{37D5BBB3-3225-454F-BEDC-C54A082B36CF}"/>
    <hyperlink ref="J1349" r:id="rId1347" xr:uid="{132C099E-7C08-4A1A-B06F-8B5F73F9D842}"/>
    <hyperlink ref="J1350" r:id="rId1348" xr:uid="{0168D203-1EE0-4050-95A5-2AD9046A80C2}"/>
    <hyperlink ref="J1351" r:id="rId1349" xr:uid="{DFA02818-FB65-4D87-AB1B-8AFE20E2E470}"/>
    <hyperlink ref="J1352" r:id="rId1350" xr:uid="{67217FF1-BF42-4DA8-B41F-08C7B982D9B1}"/>
    <hyperlink ref="J1353" r:id="rId1351" xr:uid="{B68943B9-078B-403B-BD1C-3C4AB88C94BA}"/>
    <hyperlink ref="J1354" r:id="rId1352" xr:uid="{113DFACB-BB8C-47AD-964D-2CA64C3D68B0}"/>
    <hyperlink ref="J1355" r:id="rId1353" xr:uid="{673972AA-A3AC-45E0-B1A3-E08A57D7DFBE}"/>
    <hyperlink ref="J1356" r:id="rId1354" xr:uid="{FF70AFCC-5136-4885-A806-CFB53B198F24}"/>
    <hyperlink ref="J1357" r:id="rId1355" xr:uid="{2FEA2A03-493C-4865-B948-960B57ED97E0}"/>
    <hyperlink ref="J1358" r:id="rId1356" xr:uid="{34907072-2117-46AA-A09F-EDE490309329}"/>
    <hyperlink ref="J1359" r:id="rId1357" xr:uid="{6B36DF11-C0B3-4AEB-9716-12D9A00FEEDF}"/>
    <hyperlink ref="J1360" r:id="rId1358" xr:uid="{0DCE5006-D3E6-44C9-A243-15134A0918D1}"/>
    <hyperlink ref="J1361" r:id="rId1359" xr:uid="{12038D4B-5801-4BED-872A-ABFA85EA0390}"/>
    <hyperlink ref="J1362" r:id="rId1360" xr:uid="{A80E39D8-63A5-432B-A8FF-79D4C8385235}"/>
    <hyperlink ref="J1363" r:id="rId1361" xr:uid="{19EE82F2-BF0D-4072-B74A-908AB4FDA424}"/>
    <hyperlink ref="J1364" r:id="rId1362" xr:uid="{1E6705A9-5256-4F86-9DB3-1962DA4C207F}"/>
    <hyperlink ref="J1365" r:id="rId1363" xr:uid="{8570A515-7E2D-4548-9325-BD31527ECAEB}"/>
    <hyperlink ref="J1366" r:id="rId1364" xr:uid="{A575EFC6-B992-47EA-9260-0AD4D9FACB56}"/>
    <hyperlink ref="J1367" r:id="rId1365" xr:uid="{9EC048A2-7112-4BDE-B5C1-61922EE7E2F7}"/>
    <hyperlink ref="J1368" r:id="rId1366" xr:uid="{68185430-F916-4D7B-AE22-9CB2B1C5F3B8}"/>
    <hyperlink ref="J1369" r:id="rId1367" xr:uid="{E3F33281-8CC8-42C6-A86B-77FA17C52647}"/>
    <hyperlink ref="J1370" r:id="rId1368" xr:uid="{E5117242-D079-4DB6-8554-F6521891BB1E}"/>
    <hyperlink ref="J1371" r:id="rId1369" xr:uid="{A3B7A5F7-EB87-437D-B049-33A66D61E439}"/>
    <hyperlink ref="J1372" r:id="rId1370" xr:uid="{86E480CC-1DF4-474F-87A5-8608563B995D}"/>
    <hyperlink ref="J1373" r:id="rId1371" xr:uid="{AC53F52A-E00E-47DC-9AFB-2311A74A1991}"/>
    <hyperlink ref="J1374" r:id="rId1372" xr:uid="{4D77F147-41C3-48F6-A120-C8BEFA0C3AF5}"/>
    <hyperlink ref="J1375" r:id="rId1373" xr:uid="{438D2245-0B19-4541-B7B2-854EF615BEB0}"/>
    <hyperlink ref="J1376" r:id="rId1374" xr:uid="{CD8ABE2A-0E63-4A40-9E3C-31C6AA4CE28E}"/>
    <hyperlink ref="J1377" r:id="rId1375" xr:uid="{16795EEA-90D1-44A2-B36A-0EDCFAA78CE6}"/>
    <hyperlink ref="J1378" r:id="rId1376" xr:uid="{0B486C51-64A4-4A9D-B608-3502F020C089}"/>
    <hyperlink ref="J1379" r:id="rId1377" xr:uid="{2ABEE45B-4B6E-49F2-8AEF-E535264D8BE8}"/>
    <hyperlink ref="J1380" r:id="rId1378" xr:uid="{7238569D-EA43-4A00-BA86-D33539527023}"/>
    <hyperlink ref="J1381" r:id="rId1379" xr:uid="{103EFCCB-9ACA-4E57-8957-3F0D5B555E04}"/>
    <hyperlink ref="J1382" r:id="rId1380" xr:uid="{6D6D4404-5E77-430C-927A-AF02A0EB0587}"/>
    <hyperlink ref="J1383" r:id="rId1381" xr:uid="{A460FC21-D9D1-45ED-83BF-F3107F77E077}"/>
    <hyperlink ref="J1384" r:id="rId1382" xr:uid="{28A5030E-3809-4105-A26D-73A87E915083}"/>
    <hyperlink ref="J1385" r:id="rId1383" xr:uid="{93FD9451-2D77-492D-81FB-C075C296EF12}"/>
    <hyperlink ref="J1386" r:id="rId1384" xr:uid="{9A2E5F59-7DDD-4673-8D4F-E4BDD1CB0717}"/>
    <hyperlink ref="J1387" r:id="rId1385" xr:uid="{A6814911-B304-46A7-A72C-1D0E8D069659}"/>
    <hyperlink ref="J1388" r:id="rId1386" xr:uid="{DD92E6B9-963E-4D8E-B85B-94A8D696383D}"/>
    <hyperlink ref="J1389" r:id="rId1387" xr:uid="{AC3F0EEC-16D8-4524-85BA-8C9101749B77}"/>
    <hyperlink ref="J1390" r:id="rId1388" xr:uid="{84D515FE-D4E1-4050-AA81-49F06F74C9FF}"/>
    <hyperlink ref="J1391" r:id="rId1389" xr:uid="{9C1C652A-4B12-41B9-B781-FD2F369422BC}"/>
    <hyperlink ref="J1392" r:id="rId1390" xr:uid="{AA88ECE7-3A48-431C-8A94-0D4646C6F924}"/>
    <hyperlink ref="J1393" r:id="rId1391" xr:uid="{6399A078-62D9-464E-A0AD-27B57BAC513D}"/>
    <hyperlink ref="J1394" r:id="rId1392" xr:uid="{AB8D5F46-A147-426A-8C90-46742E1500AC}"/>
    <hyperlink ref="J1395" r:id="rId1393" xr:uid="{9DA478A0-953B-4FB5-B866-F379747EAD91}"/>
    <hyperlink ref="J1396" r:id="rId1394" xr:uid="{F24DB916-11EF-48E6-A6FB-B4B6E4533BAA}"/>
    <hyperlink ref="J1397" r:id="rId1395" xr:uid="{39589E94-BE69-412C-BE4D-4C49AB17963A}"/>
    <hyperlink ref="J1398" r:id="rId1396" xr:uid="{A4638E90-B7B2-441F-BE0B-AA133FE7B29D}"/>
    <hyperlink ref="J1399" r:id="rId1397" xr:uid="{0714CE63-1804-4229-B22C-DD135B9FDAE8}"/>
    <hyperlink ref="J1400" r:id="rId1398" xr:uid="{40C6F69B-F593-42B3-88A4-FEFCF2DF575D}"/>
    <hyperlink ref="J1401" r:id="rId1399" xr:uid="{2C400990-A574-4F8B-92DD-7B43D7A5698D}"/>
    <hyperlink ref="J1402" r:id="rId1400" xr:uid="{B6466D5E-8352-449B-AF09-775CF4F5A1F2}"/>
    <hyperlink ref="J1403" r:id="rId1401" xr:uid="{2654DCA1-1FBB-4251-8ECD-8DFA9489D1B9}"/>
    <hyperlink ref="J1404" r:id="rId1402" xr:uid="{F8455908-EF7D-43D2-A732-A0AAA7751AF8}"/>
    <hyperlink ref="J1405" r:id="rId1403" xr:uid="{19E818A9-07D6-417F-905B-E93702C1D923}"/>
    <hyperlink ref="J1406" r:id="rId1404" xr:uid="{3A162EA4-C034-46D8-9875-B4DE7316C25E}"/>
    <hyperlink ref="J1407" r:id="rId1405" xr:uid="{2E6D7845-8B5D-47BB-8DFC-310A5DE4B2D6}"/>
    <hyperlink ref="J1408" r:id="rId1406" xr:uid="{A8CA8EE8-A573-418C-8258-CD8DF288C888}"/>
    <hyperlink ref="J1409" r:id="rId1407" xr:uid="{B6B5AE47-B1FB-43D1-9D6D-7BC823C47505}"/>
    <hyperlink ref="J1410" r:id="rId1408" xr:uid="{BC160220-2CE9-49FB-911D-6FEDE7037D4A}"/>
    <hyperlink ref="J1411" r:id="rId1409" xr:uid="{5A5CDCE2-F603-4F96-A14E-0B6C81EEFD88}"/>
    <hyperlink ref="J1412" r:id="rId1410" xr:uid="{AEA70612-7003-459B-94B0-BD0C9CCD6F12}"/>
    <hyperlink ref="J1413" r:id="rId1411" xr:uid="{9B3D89A8-B6E3-4A0F-B2BC-9CBBC03A4DAE}"/>
    <hyperlink ref="J1414" r:id="rId1412" xr:uid="{7FADF418-D3B9-4822-9C40-4DC51EE529BB}"/>
    <hyperlink ref="J1415" r:id="rId1413" xr:uid="{BDABEF4A-2160-43CE-BDB3-2F86CEDE3192}"/>
    <hyperlink ref="J1416" r:id="rId1414" xr:uid="{AA4CC63E-E878-4233-8558-D372498BE9C8}"/>
    <hyperlink ref="J1417" r:id="rId1415" xr:uid="{21A0D857-4A02-4650-AC5A-8EABBB001710}"/>
    <hyperlink ref="J1418" r:id="rId1416" xr:uid="{CE412845-CA43-4254-A33C-C1BC093E127E}"/>
    <hyperlink ref="J1419" r:id="rId1417" xr:uid="{09E126A7-5EFB-47BE-92BD-7B94ED4E322F}"/>
    <hyperlink ref="J1420" r:id="rId1418" xr:uid="{25CD6C0E-7476-43C1-BDD0-E7C12BC6F45D}"/>
    <hyperlink ref="J1421" r:id="rId1419" xr:uid="{22A0CC6A-3964-4EB0-9890-45E2EC52CA91}"/>
    <hyperlink ref="J1422" r:id="rId1420" xr:uid="{D27EE565-1AD0-4BD1-B016-0C58EC1DE964}"/>
    <hyperlink ref="J1423" r:id="rId1421" xr:uid="{F8AF4AEF-0FA3-45F2-AEAC-37D9B4F12233}"/>
    <hyperlink ref="J1424" r:id="rId1422" xr:uid="{5458E6D3-864C-4EA1-928D-EDA12425EFF3}"/>
    <hyperlink ref="J1425" r:id="rId1423" xr:uid="{1DD9F7A8-1851-41AE-87EF-3237D153127C}"/>
    <hyperlink ref="J1426" r:id="rId1424" xr:uid="{FD6DB8E2-AC86-41E7-B0CE-972BEAF32139}"/>
    <hyperlink ref="J1427" r:id="rId1425" xr:uid="{01F82B6D-CA2A-41CE-ADA6-FCCBC5CEE4F3}"/>
    <hyperlink ref="J1428" r:id="rId1426" xr:uid="{3F7FE16D-39CE-479C-9601-2C47D4B6BFA8}"/>
    <hyperlink ref="J1429" r:id="rId1427" xr:uid="{504B4EE6-3F4D-4820-9E90-D3B04A9A1130}"/>
    <hyperlink ref="J1430" r:id="rId1428" xr:uid="{DF2E7816-7734-4A73-935E-F0AC56142DEC}"/>
    <hyperlink ref="J1431" r:id="rId1429" xr:uid="{5B724671-EA4B-4ACC-8964-380BDD30F309}"/>
    <hyperlink ref="J1432" r:id="rId1430" xr:uid="{9F935D3C-D437-405B-83E2-795BF212D821}"/>
    <hyperlink ref="J1433" r:id="rId1431" xr:uid="{7D97DD49-0034-4475-BEC9-399671EF215E}"/>
    <hyperlink ref="J1434" r:id="rId1432" xr:uid="{0ED5478B-C8D4-44D5-BF91-482339567A07}"/>
    <hyperlink ref="J1435" r:id="rId1433" xr:uid="{D30F9C6F-1616-4540-AE97-E0CFB980A537}"/>
    <hyperlink ref="J1436" r:id="rId1434" xr:uid="{C46BAFA0-A8F9-4165-999A-9183E029AD04}"/>
    <hyperlink ref="J1437" r:id="rId1435" xr:uid="{EB0AE6CA-F590-4FAE-99F0-FE3419E3F0D0}"/>
    <hyperlink ref="J1438" r:id="rId1436" xr:uid="{5C634733-C1EF-4055-9AED-92971CCAAD03}"/>
    <hyperlink ref="J1439" r:id="rId1437" xr:uid="{5EED05E3-AD8B-4911-AA8C-CA30E7CC0666}"/>
    <hyperlink ref="J1440" r:id="rId1438" xr:uid="{6D58EA76-82A8-4BB9-BB4A-F6E81E63A7D8}"/>
    <hyperlink ref="J1441" r:id="rId1439" xr:uid="{B96C9E1F-DBC6-4437-9848-EDDFB328D9DC}"/>
    <hyperlink ref="J1442" r:id="rId1440" xr:uid="{5EE9AED9-9006-4172-B9BE-4970D3EEAF26}"/>
    <hyperlink ref="J1443" r:id="rId1441" xr:uid="{24080B9D-9C60-440A-9140-3D82D6F3E141}"/>
    <hyperlink ref="J1444" r:id="rId1442" xr:uid="{9287B88C-E6EE-4D82-B783-1D817DC758A3}"/>
    <hyperlink ref="J1445" r:id="rId1443" xr:uid="{A134FDCF-6876-4F28-9254-84E9BAFBFAB0}"/>
    <hyperlink ref="J1446" r:id="rId1444" xr:uid="{02957A8A-2060-46AD-8386-8A829D4317F6}"/>
    <hyperlink ref="J1447" r:id="rId1445" xr:uid="{03D1E129-ADEC-44AD-A714-6849B282400D}"/>
    <hyperlink ref="J1448" r:id="rId1446" xr:uid="{7335C032-F38E-47DF-937C-8F93A889D5B3}"/>
    <hyperlink ref="J1449" r:id="rId1447" xr:uid="{F7AB36F3-B0E6-4093-8E64-53DF2C9F3FF4}"/>
    <hyperlink ref="J1450" r:id="rId1448" xr:uid="{10448FB9-D528-4445-AFAF-0C65F9429B95}"/>
    <hyperlink ref="J1451" r:id="rId1449" xr:uid="{EAB7BA99-E157-4DBB-9362-3A8F190E34B4}"/>
    <hyperlink ref="J1452" r:id="rId1450" xr:uid="{D533E180-B3CE-4278-802C-5F966EC6BF15}"/>
    <hyperlink ref="J1453" r:id="rId1451" xr:uid="{1CA62716-7ADE-4DC5-8255-9DB9AA19814A}"/>
    <hyperlink ref="J1454" r:id="rId1452" xr:uid="{24ED4407-0948-4215-98EE-47FBCC622AB2}"/>
    <hyperlink ref="J1455" r:id="rId1453" xr:uid="{9282B028-D0F8-4CF4-A504-4145018D4E1A}"/>
    <hyperlink ref="J1456" r:id="rId1454" xr:uid="{FADFCDC7-5A67-46E5-806B-DF8EDF5ACC5C}"/>
    <hyperlink ref="J1457" r:id="rId1455" xr:uid="{C0A90226-B5C9-4F6A-937A-52E0D2B02E8F}"/>
    <hyperlink ref="J1458" r:id="rId1456" xr:uid="{034E418A-66C7-497E-A003-E82705767D73}"/>
    <hyperlink ref="J1459" r:id="rId1457" xr:uid="{00263CA8-82FD-43E0-963E-B12DB9DC137A}"/>
    <hyperlink ref="J1460" r:id="rId1458" xr:uid="{4D086179-C113-4920-B992-3E440D826BE5}"/>
    <hyperlink ref="J1461" r:id="rId1459" xr:uid="{C18DF58A-E054-4553-961E-208633E2ABD7}"/>
    <hyperlink ref="J1462" r:id="rId1460" xr:uid="{0D91EF03-1E71-4A26-B66D-C855BF00A30D}"/>
    <hyperlink ref="J1463" r:id="rId1461" xr:uid="{2F3FAA83-3F99-4E10-B42B-6B98274FB09C}"/>
    <hyperlink ref="J1464" r:id="rId1462" xr:uid="{8CA9BBD9-F1C1-41A6-9F02-CEC2501286D6}"/>
    <hyperlink ref="J1465" r:id="rId1463" xr:uid="{C4398E26-8634-473E-93D0-BB3420217815}"/>
    <hyperlink ref="J1466" r:id="rId1464" xr:uid="{EC8F599F-631E-421E-B32B-14861028A2A3}"/>
    <hyperlink ref="J1467" r:id="rId1465" xr:uid="{E18B9FA1-4475-42F4-9705-07DFA5A74FE4}"/>
    <hyperlink ref="J1468" r:id="rId1466" xr:uid="{70F5FA9F-4D12-4289-8ADA-040C152C7267}"/>
    <hyperlink ref="J1469" r:id="rId1467" xr:uid="{D559D48B-FC33-4175-9D6C-0E4B7E1659B9}"/>
    <hyperlink ref="J1470" r:id="rId1468" xr:uid="{D51EDB30-A8A2-4B92-ADE5-1DE3460410CD}"/>
    <hyperlink ref="J1471" r:id="rId1469" xr:uid="{931A963A-37AB-4BD6-A70B-4A697A82658D}"/>
    <hyperlink ref="J1472" r:id="rId1470" xr:uid="{644AB51D-D9C9-41D8-8BBC-6B7455B3DA95}"/>
    <hyperlink ref="J1473" r:id="rId1471" xr:uid="{87793519-4DD7-4328-9984-BA9611932256}"/>
    <hyperlink ref="J1474" r:id="rId1472" xr:uid="{E8B3A184-2B7C-45F3-A24E-EB449B9D2755}"/>
    <hyperlink ref="J1475" r:id="rId1473" xr:uid="{C1185724-6D9F-42DC-AF80-E941F74E6765}"/>
    <hyperlink ref="J1476" r:id="rId1474" xr:uid="{A2034A24-5C01-4C93-A052-ABCA191AA9B2}"/>
    <hyperlink ref="J1477" r:id="rId1475" xr:uid="{7A50C4AD-86AF-43E1-90A6-6FA3141357DC}"/>
    <hyperlink ref="J1478" r:id="rId1476" xr:uid="{2EA1D178-4B43-4948-B24F-AD56D616E42E}"/>
    <hyperlink ref="J1479" r:id="rId1477" xr:uid="{0991C25D-53DA-448C-922C-F48D03152BA8}"/>
    <hyperlink ref="J1480" r:id="rId1478" xr:uid="{BB2214CD-9E0B-4E90-96DB-3F5CBE1450EF}"/>
    <hyperlink ref="J1481" r:id="rId1479" xr:uid="{DD9ADC4D-4144-41A2-B79D-992FA764DA52}"/>
    <hyperlink ref="J1482" r:id="rId1480" xr:uid="{AB342EA7-8A83-4FBE-98A5-F95210D13EAA}"/>
    <hyperlink ref="J1483" r:id="rId1481" xr:uid="{95D504C7-8631-4D6F-9C34-6396D8F1B772}"/>
    <hyperlink ref="J1484" r:id="rId1482" xr:uid="{C6A7CBF3-928B-432A-9472-253ECC4A907F}"/>
    <hyperlink ref="J1485" r:id="rId1483" xr:uid="{699FD5EF-CA93-4783-A29B-B287E45DE868}"/>
    <hyperlink ref="J1486" r:id="rId1484" xr:uid="{7AA81453-3F7E-4555-B274-8FF82B020F43}"/>
    <hyperlink ref="J1487" r:id="rId1485" xr:uid="{8AB44AD0-F30A-4275-981F-E77C1BF2B8D4}"/>
    <hyperlink ref="J1488" r:id="rId1486" xr:uid="{B143AD8E-2214-4EC8-A026-2B39359870AF}"/>
    <hyperlink ref="J1489" r:id="rId1487" xr:uid="{BE419759-E58C-448D-A4FF-FB94D2BF49F5}"/>
    <hyperlink ref="J1490" r:id="rId1488" xr:uid="{4674B5C9-DB3E-4839-9D13-185F668CE15A}"/>
    <hyperlink ref="J1491" r:id="rId1489" xr:uid="{3C6C38A7-4428-4D59-8747-FB0DA93D0490}"/>
    <hyperlink ref="J1492" r:id="rId1490" xr:uid="{A3C18E8C-38A1-46F5-A3C6-14672A7CF7EA}"/>
    <hyperlink ref="J1493" r:id="rId1491" xr:uid="{AC4C3401-F2ED-4B1F-A31E-A852233881A0}"/>
    <hyperlink ref="J1494" r:id="rId1492" xr:uid="{AB1D72FB-1878-4590-9E6C-139362F9EA8C}"/>
    <hyperlink ref="J1495" r:id="rId1493" xr:uid="{76DBB803-9D29-420C-9203-219EA7337C64}"/>
    <hyperlink ref="J1496" r:id="rId1494" xr:uid="{6C1BF040-E1B3-4964-AC3A-484A4F9EC993}"/>
    <hyperlink ref="J1497" r:id="rId1495" xr:uid="{626C2CB7-2ECA-4905-B0EA-BBF2C00A739A}"/>
    <hyperlink ref="J1498" r:id="rId1496" xr:uid="{24881C14-185A-4555-A34B-EE13811D1B5C}"/>
    <hyperlink ref="J1499" r:id="rId1497" xr:uid="{8D7DE4AB-3953-44C4-90A8-4ECA8BD4382D}"/>
    <hyperlink ref="J1500" r:id="rId1498" xr:uid="{240D7B6A-4BC8-462F-9FDD-27DAC2A797C2}"/>
    <hyperlink ref="J1501" r:id="rId1499" xr:uid="{0B793B52-82FD-4FA4-991F-B36F7E256AD2}"/>
    <hyperlink ref="J1502" r:id="rId1500" xr:uid="{F022C5C7-6EDC-4381-A358-6BAA4AE94197}"/>
    <hyperlink ref="J1503" r:id="rId1501" xr:uid="{7E5DA604-913B-430B-8D9D-3900864C9DBD}"/>
    <hyperlink ref="J1504" r:id="rId1502" xr:uid="{88645BF3-1A9B-4480-9D6F-3B0CC79C1E93}"/>
    <hyperlink ref="J1505" r:id="rId1503" xr:uid="{8518E901-16FE-4C5A-B505-B00C2BC640FD}"/>
    <hyperlink ref="J1506" r:id="rId1504" xr:uid="{42D63B6D-B43B-4E96-A9F1-9E1C49AC1AB8}"/>
    <hyperlink ref="J1507" r:id="rId1505" xr:uid="{44174FE1-600D-453C-A489-B8DB15560013}"/>
    <hyperlink ref="J1508" r:id="rId1506" xr:uid="{ADFB16B6-0879-49BC-B608-A58CA50F9E95}"/>
    <hyperlink ref="J1509" r:id="rId1507" xr:uid="{9E1C0B3E-9B1F-4887-8094-A991F6B4F570}"/>
    <hyperlink ref="J1510" r:id="rId1508" xr:uid="{49F45323-22D6-44DA-8577-1AA714F270B3}"/>
  </hyperlinks>
  <pageMargins left="0.7" right="0.7" top="0.75" bottom="0.75" header="0.3" footer="0.3"/>
  <drawing r:id="rId150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2022-02-14T05:32:03Z</dcterms:created>
  <dcterms:modified xsi:type="dcterms:W3CDTF">2024-03-25T07:12:52Z</dcterms:modified>
</cp:coreProperties>
</file>