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BFS$\Archive\IOR\GEWO\242_GWR\2_Revision-Weiterentwicklung\22_Projekte\06_Extension\08_Monitoring\Files_housing_stat_extension\Listes_cantons\"/>
    </mc:Choice>
  </mc:AlternateContent>
  <xr:revisionPtr revIDLastSave="0" documentId="13_ncr:1_{2B45171A-787B-4D2D-A264-30FA7182B33B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Merkmale" sheetId="2" r:id="rId1"/>
    <sheet name="Kantone" sheetId="3" r:id="rId2"/>
    <sheet name="Gemeinden" sheetId="4" r:id="rId3"/>
    <sheet name="Liste 1" sheetId="5" r:id="rId4"/>
    <sheet name="Liste 2" sheetId="6" r:id="rId5"/>
    <sheet name="Liste 3" sheetId="7" r:id="rId6"/>
    <sheet name="Liste 4" sheetId="8" r:id="rId7"/>
    <sheet name="Liste 5" sheetId="9" r:id="rId8"/>
    <sheet name="Liste 6" sheetId="10" r:id="rId9"/>
  </sheets>
  <definedNames>
    <definedName name="_xlnm._FilterDatabase" localSheetId="2" hidden="1">Gemeinden!$A$5:$BC$5</definedName>
    <definedName name="_xlnm._FilterDatabase" localSheetId="3" hidden="1">'Liste 1'!$A$5:$T$5</definedName>
    <definedName name="_xlnm._FilterDatabase" localSheetId="4" hidden="1">'Liste 2'!$A$6:$Q$6</definedName>
    <definedName name="_xlnm._FilterDatabase" localSheetId="5" hidden="1">'Liste 3'!$A$5:$Y$5</definedName>
    <definedName name="_xlnm._FilterDatabase" localSheetId="6" hidden="1">'Liste 4'!$A$5:$X$5</definedName>
    <definedName name="_xlnm._FilterDatabase" localSheetId="7">'Liste 5'!$A$5:$L$5</definedName>
    <definedName name="_xlnm._FilterDatabase" localSheetId="8">'Liste 6'!$A$5:$L$5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5" i="4" l="1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</calcChain>
</file>

<file path=xl/sharedStrings.xml><?xml version="1.0" encoding="utf-8"?>
<sst xmlns="http://schemas.openxmlformats.org/spreadsheetml/2006/main" count="7611" uniqueCount="2404">
  <si>
    <t>Liste</t>
  </si>
  <si>
    <t>Name</t>
  </si>
  <si>
    <t>Beschreibung</t>
  </si>
  <si>
    <t>Liste 1</t>
  </si>
  <si>
    <t>Gebäude ohne Koordinaten</t>
  </si>
  <si>
    <t>Bestehende Gebäude im GWR ohne Gebäudekoordinaten (ohne provisorische Unterkünfte)</t>
  </si>
  <si>
    <t>Liste 2</t>
  </si>
  <si>
    <t>Koordinaten ausserhalb der Gemeinde</t>
  </si>
  <si>
    <t>Gebäude, deren Koordinaten ausserhalb der angegebenen Gemeinde liegen</t>
  </si>
  <si>
    <t>Liste 3</t>
  </si>
  <si>
    <t>Abweichungen PLZ</t>
  </si>
  <si>
    <t>Inkohärenzen den PLZ aus dem GWR verglichen mit dem amtlichen Ortschaftenverzeichnis (PLZO_CH) der AV</t>
  </si>
  <si>
    <t>Liste 4</t>
  </si>
  <si>
    <t>Adressduplikate</t>
  </si>
  <si>
    <t>Eingänge von bestehenden Gebäuden im GWR mit nicht eindeutigen Adressen (ohne provisorische Unterkünfte)</t>
  </si>
  <si>
    <t>Liste 5</t>
  </si>
  <si>
    <t>Gebäudedefinition</t>
  </si>
  <si>
    <t>Inkohärenzen in der Gebäudedefinition zwischen der AV und dem GWR</t>
  </si>
  <si>
    <t>Liste 6</t>
  </si>
  <si>
    <t>Gebäudekategorie</t>
  </si>
  <si>
    <t>Inkohärenzen zwischen der Gebäudekategorie (GKAT) im GWR und der AV-Informationsebene</t>
  </si>
  <si>
    <t>Merkmal</t>
  </si>
  <si>
    <t>KT</t>
  </si>
  <si>
    <t>Kanton</t>
  </si>
  <si>
    <t>GDENR</t>
  </si>
  <si>
    <t>BFS-Nummer der Gemeinde</t>
  </si>
  <si>
    <t>GDENAME</t>
  </si>
  <si>
    <t>Gemeindename</t>
  </si>
  <si>
    <t>EGID</t>
  </si>
  <si>
    <t>Eidgenössischer Gebäudeidentifikator</t>
  </si>
  <si>
    <t>EDID</t>
  </si>
  <si>
    <t>Eidgenössischer Eingangsidentifikator</t>
  </si>
  <si>
    <t>GKAT</t>
  </si>
  <si>
    <t>GKLAS</t>
  </si>
  <si>
    <t>Gebäudeklasse</t>
  </si>
  <si>
    <t>GBAUJ</t>
  </si>
  <si>
    <t>Baujahr des Gebäudes</t>
  </si>
  <si>
    <t>GPLAUS</t>
  </si>
  <si>
    <t>Plausibilitätsstatus</t>
  </si>
  <si>
    <t>GSTAT</t>
  </si>
  <si>
    <t>Gebäudestatus</t>
  </si>
  <si>
    <t>ESTRID</t>
  </si>
  <si>
    <t>Eidgenössischer Strassenidentifikator</t>
  </si>
  <si>
    <t>STRNAME</t>
  </si>
  <si>
    <t>Strassenbezeichnung</t>
  </si>
  <si>
    <t>DEINR</t>
  </si>
  <si>
    <t>Eingangsnummer Gebäude</t>
  </si>
  <si>
    <t>PLZ4</t>
  </si>
  <si>
    <t>Postleitzahl</t>
  </si>
  <si>
    <t>PLZZ</t>
  </si>
  <si>
    <t>PLZ-Zusatzziffer</t>
  </si>
  <si>
    <t>PLZNAME</t>
  </si>
  <si>
    <t>Ortschaft</t>
  </si>
  <si>
    <t>PLZ6</t>
  </si>
  <si>
    <t>Postleitzahl (inkl. Zusatzziffer)</t>
  </si>
  <si>
    <t>DKODE</t>
  </si>
  <si>
    <t>E-Eingangskoordinate</t>
  </si>
  <si>
    <t>DKODN</t>
  </si>
  <si>
    <t>N-Eingangskoordinate</t>
  </si>
  <si>
    <t>DPLAUS</t>
  </si>
  <si>
    <t>GBEZ</t>
  </si>
  <si>
    <t>Name des Gebäudes</t>
  </si>
  <si>
    <t>GKODE</t>
  </si>
  <si>
    <t>E-Gebäudekoordinate</t>
  </si>
  <si>
    <t>GKODN</t>
  </si>
  <si>
    <t>N-Gebäudekoordinate</t>
  </si>
  <si>
    <t>GKSCE</t>
  </si>
  <si>
    <t>Koordinatenherkunft</t>
  </si>
  <si>
    <t>GEBNR</t>
  </si>
  <si>
    <t>Amtliche Gebäudenummer</t>
  </si>
  <si>
    <t>GPARZ</t>
  </si>
  <si>
    <t>Parzellennummer</t>
  </si>
  <si>
    <t>GGBKR</t>
  </si>
  <si>
    <t>Grundbuchkreisnummer</t>
  </si>
  <si>
    <t>GEGRID</t>
  </si>
  <si>
    <t>Eidg. Grundstücksidentifikator</t>
  </si>
  <si>
    <t>PLZ4_AV</t>
  </si>
  <si>
    <t>Postleitzahl AV</t>
  </si>
  <si>
    <t>PLZNAME_AV</t>
  </si>
  <si>
    <t>Ortschaft AV</t>
  </si>
  <si>
    <t>PLZ6_AV</t>
  </si>
  <si>
    <t>Postleitzahl (inkl. Zusatzziffer) AV</t>
  </si>
  <si>
    <t>BUR / REE</t>
  </si>
  <si>
    <t>Der EGID-EDID ist im Betriebs- und Unternehmensregister (BUR) registriert</t>
  </si>
  <si>
    <t>Kanton, in welchem sich die Koordinate befindet</t>
  </si>
  <si>
    <t>BFSNr</t>
  </si>
  <si>
    <t>BFS-Nummer der Gemeinde, in welcher sich die Koordinate befindet</t>
  </si>
  <si>
    <t>Gemeindename, in welchem sich die Koordinate befindet</t>
  </si>
  <si>
    <t>AV_SOURCE</t>
  </si>
  <si>
    <t>Informationsebene der AV</t>
  </si>
  <si>
    <t>ISSUE_CATEGORY</t>
  </si>
  <si>
    <t>Kategorie des Fehlertyps gemäss des Tools "Abgleich der Gebäude" von swisstopo</t>
  </si>
  <si>
    <t>ISSUES</t>
  </si>
  <si>
    <t>Fehlermeldung gemäss des Tools "Abgleich der Gebäude" von swisstopo</t>
  </si>
  <si>
    <t>Gebäude ohne Wohnnutzung (GKAT 1060) im GWR</t>
  </si>
  <si>
    <t>Alle Gebäude</t>
  </si>
  <si>
    <t>Gebäude mit GAREA &gt; 30</t>
  </si>
  <si>
    <t>Gebäude*</t>
  </si>
  <si>
    <t>Eingänge*</t>
  </si>
  <si>
    <t>Liste 1 - Gebäude ohne Koordinaten</t>
  </si>
  <si>
    <t>Liste 2 - Koordinaten ausserhalb der Gemeinde</t>
  </si>
  <si>
    <t>Liste 3 - Abweichungen PLZ</t>
  </si>
  <si>
    <t>Liste 4 - Adressduplikate</t>
  </si>
  <si>
    <t>Liste 5 - Gebäudedefinition</t>
  </si>
  <si>
    <t>Liste 6 - Gebäudekategorie</t>
  </si>
  <si>
    <r>
      <t>Erweiterung GWR</t>
    </r>
    <r>
      <rPr>
        <sz val="10"/>
        <color theme="1"/>
        <rFont val="Calibri"/>
        <family val="2"/>
        <scheme val="minor"/>
      </rPr>
      <t xml:space="preserve">
(Validierten Gemeinden)</t>
    </r>
  </si>
  <si>
    <t>Fehlende Gebäude*</t>
  </si>
  <si>
    <t>Anzahl</t>
  </si>
  <si>
    <t>Mit GKLAS</t>
  </si>
  <si>
    <t>Mit GBAUP</t>
  </si>
  <si>
    <t>Aargau</t>
  </si>
  <si>
    <t>AG</t>
  </si>
  <si>
    <t>Appenzell Innerrhoden</t>
  </si>
  <si>
    <t>AI</t>
  </si>
  <si>
    <t>Appenzell Ausserrhoden</t>
  </si>
  <si>
    <t>AR</t>
  </si>
  <si>
    <t>Bern</t>
  </si>
  <si>
    <t>BE</t>
  </si>
  <si>
    <t>Basel-Landschaft</t>
  </si>
  <si>
    <t>BL</t>
  </si>
  <si>
    <t>Basel-Stadt</t>
  </si>
  <si>
    <t>BS</t>
  </si>
  <si>
    <t>Freiburg</t>
  </si>
  <si>
    <t>FR</t>
  </si>
  <si>
    <t>Genf</t>
  </si>
  <si>
    <t>GE</t>
  </si>
  <si>
    <t>Glarus</t>
  </si>
  <si>
    <t>GL</t>
  </si>
  <si>
    <t>Graubünden</t>
  </si>
  <si>
    <t>GR</t>
  </si>
  <si>
    <t>Jura</t>
  </si>
  <si>
    <t>JU</t>
  </si>
  <si>
    <t>Luzern</t>
  </si>
  <si>
    <t>LU</t>
  </si>
  <si>
    <t>Neuenburg</t>
  </si>
  <si>
    <t>NE</t>
  </si>
  <si>
    <t>Nidwalden</t>
  </si>
  <si>
    <t>NW</t>
  </si>
  <si>
    <t>Obwalden</t>
  </si>
  <si>
    <t>OW</t>
  </si>
  <si>
    <t>St. Gallen</t>
  </si>
  <si>
    <t>SG</t>
  </si>
  <si>
    <t>Schaffhausen</t>
  </si>
  <si>
    <t>SH</t>
  </si>
  <si>
    <t>Solothurn</t>
  </si>
  <si>
    <t>SO</t>
  </si>
  <si>
    <t>Schwyz</t>
  </si>
  <si>
    <t>SZ</t>
  </si>
  <si>
    <t>Thurgau</t>
  </si>
  <si>
    <t>TG</t>
  </si>
  <si>
    <t>Tessin</t>
  </si>
  <si>
    <t>TI</t>
  </si>
  <si>
    <t>Uri</t>
  </si>
  <si>
    <t>UR</t>
  </si>
  <si>
    <t>Waadt</t>
  </si>
  <si>
    <t>VD</t>
  </si>
  <si>
    <t>Wallis</t>
  </si>
  <si>
    <t>VS</t>
  </si>
  <si>
    <t>Zug</t>
  </si>
  <si>
    <t>ZG</t>
  </si>
  <si>
    <t>Zürich</t>
  </si>
  <si>
    <t>ZH</t>
  </si>
  <si>
    <t>Schweiz</t>
  </si>
  <si>
    <t>* Anzahl "issue 22", gemäss swisstopo-Tool</t>
  </si>
  <si>
    <t>* ohne provisorische Unterkünfte</t>
  </si>
  <si>
    <t>Umsetzungskonzept BFS</t>
  </si>
  <si>
    <t>Erläuterungen zur Bereinigung der Inkohärenzen</t>
  </si>
  <si>
    <t>Gemeinden, wo die Erweiterung GWR abgeschlossen ist</t>
  </si>
  <si>
    <t>Gebäude ohne Wohnnutzung (GKAT 1060)</t>
  </si>
  <si>
    <t>BFS-Nr</t>
  </si>
  <si>
    <t>Gemeinde</t>
  </si>
  <si>
    <t>Gebäude</t>
  </si>
  <si>
    <t>Eingänge</t>
  </si>
  <si>
    <t>KML building</t>
  </si>
  <si>
    <t>Fehlende Gebäude (issue 22)</t>
  </si>
  <si>
    <t>Total
Listen 1-6</t>
  </si>
  <si>
    <t>Numero</t>
  </si>
  <si>
    <t>mit GKLAS</t>
  </si>
  <si>
    <t>mit GKLAS
[%]</t>
  </si>
  <si>
    <t>mit GBAUP</t>
  </si>
  <si>
    <t>mit GBAUP
[%]</t>
  </si>
  <si>
    <t>mit GKLAS + GBAUP</t>
  </si>
  <si>
    <t>mit GKLAS + GBAUP [%]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</si>
  <si>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</si>
  <si>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</si>
  <si>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</si>
  <si>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</si>
  <si>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</si>
  <si>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</si>
  <si>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</si>
  <si>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</si>
  <si>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</si>
  <si>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</si>
  <si>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</si>
  <si>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</si>
  <si>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</si>
  <si>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</si>
  <si>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</si>
  <si>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</si>
  <si>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</si>
  <si>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</si>
  <si>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</si>
  <si>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</si>
  <si>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</si>
  <si>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</si>
  <si>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</si>
  <si>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</si>
  <si>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</si>
  <si>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</si>
  <si>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</si>
  <si>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</si>
  <si>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</si>
  <si>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</si>
  <si>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</si>
  <si>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</si>
  <si>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</si>
  <si>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</si>
  <si>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</si>
  <si>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</si>
  <si>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</si>
  <si>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</si>
  <si>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</si>
  <si>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</si>
  <si>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</si>
  <si>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</si>
  <si>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</si>
  <si>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</si>
  <si>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</si>
  <si>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</si>
  <si>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</si>
  <si>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</si>
  <si>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</si>
  <si>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</si>
  <si>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</si>
  <si>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</si>
  <si>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</si>
  <si>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</si>
  <si>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</si>
  <si>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</si>
  <si>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</si>
  <si>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</si>
  <si>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</si>
  <si>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</si>
  <si>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</si>
  <si>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</si>
  <si>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</si>
  <si>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</si>
  <si>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</si>
  <si>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</si>
  <si>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</si>
  <si>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</si>
  <si>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</si>
  <si>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</si>
  <si>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</si>
  <si>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</si>
  <si>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</si>
  <si>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</si>
  <si>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</si>
  <si>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</si>
  <si>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</si>
  <si>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</si>
  <si>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</si>
  <si>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</si>
  <si>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Adresse</t>
  </si>
  <si>
    <t>nein / non</t>
  </si>
  <si>
    <t>EGRID</t>
  </si>
  <si>
    <t>GKODE-N</t>
  </si>
  <si>
    <t>LINK</t>
  </si>
  <si>
    <t>Only in GWR, with coordinates</t>
  </si>
  <si>
    <t>Bodenbedeckung</t>
  </si>
  <si>
    <t>Several possible GWR buildings for one AV footprint</t>
  </si>
  <si>
    <t>Linked, category mismatches</t>
  </si>
  <si>
    <t>PLZ-Inkohärenzen auf dem Geoportal visualisieren</t>
  </si>
  <si>
    <t>GWR-Daten</t>
  </si>
  <si>
    <t>Geographische Lage</t>
  </si>
  <si>
    <t>Daten AV</t>
  </si>
  <si>
    <t>Inkohärenzen in der Gebäudedefinition zwischen AV und GWR</t>
  </si>
  <si>
    <t>Inkohärenzen in der Gebäudekategorie zwischen AV und GWR</t>
  </si>
  <si>
    <t>Merkmal GKAT (Gebäudekategorie) im Merkmalskatalog</t>
  </si>
  <si>
    <t>Zihlschlacht</t>
  </si>
  <si>
    <t>ja / oui</t>
  </si>
  <si>
    <t>Untere Bahnhofstrasse</t>
  </si>
  <si>
    <t>27</t>
  </si>
  <si>
    <t>EFH</t>
  </si>
  <si>
    <t>CH107751415464</t>
  </si>
  <si>
    <t>1198</t>
  </si>
  <si>
    <t>1/715</t>
  </si>
  <si>
    <t>CH845154771214</t>
  </si>
  <si>
    <t>1197</t>
  </si>
  <si>
    <t>901</t>
  </si>
  <si>
    <t>Link</t>
  </si>
  <si>
    <t>Obsolete in GWR</t>
  </si>
  <si>
    <t>2746887.643 1264143.527</t>
  </si>
  <si>
    <t>2747414.626 1261313.540</t>
  </si>
  <si>
    <t>2747413.623 1261053.542</t>
  </si>
  <si>
    <t>2747689.617 1261428.536</t>
  </si>
  <si>
    <t>2747343.626 1261128.542</t>
  </si>
  <si>
    <t>2748061.610 1263263.520</t>
  </si>
  <si>
    <t>2747747.612 1260971.538</t>
  </si>
  <si>
    <t>2747752.698 1261039.555</t>
  </si>
  <si>
    <t>2746918.640 1264165.520</t>
  </si>
  <si>
    <t>2740027.000 1267421.000</t>
  </si>
  <si>
    <t>2737333.000 1269353.000</t>
  </si>
  <si>
    <t>2734179.372 1264936.353</t>
  </si>
  <si>
    <t>2737477.718 1265122.573</t>
  </si>
  <si>
    <t>2737113.300 1264660.200</t>
  </si>
  <si>
    <t>2736834.096 1264301.571</t>
  </si>
  <si>
    <t>2735852.797 1262498.812</t>
  </si>
  <si>
    <t>2736096.347 1263169.957</t>
  </si>
  <si>
    <t>2694690.195 1279125.609</t>
  </si>
  <si>
    <t>2712969.500 1270592.500</t>
  </si>
  <si>
    <t>2712969.500 1270593.750</t>
  </si>
  <si>
    <t>2710445.500 1269734.000</t>
  </si>
  <si>
    <t>2710042.897 1268495.648</t>
  </si>
  <si>
    <t>2712828.000 1263985.500</t>
  </si>
  <si>
    <t>2712831.750 1263975.000</t>
  </si>
  <si>
    <t>2701484.000 1272572.000</t>
  </si>
  <si>
    <t>2701374.000 1272435.000</t>
  </si>
  <si>
    <t>2715850.000 1258279.000</t>
  </si>
  <si>
    <t>2715850.000 1258280.000</t>
  </si>
  <si>
    <t>2716325.000 1264881.000</t>
  </si>
  <si>
    <t>2717261.000 1263933.000</t>
  </si>
  <si>
    <t>2717006.000 1263994.000</t>
  </si>
  <si>
    <t>2717053.840 1264234.650</t>
  </si>
  <si>
    <t>2717830.000 1260689.000</t>
  </si>
  <si>
    <t>2718169.782 1259186.707</t>
  </si>
  <si>
    <t>2717183.809 1260445.701</t>
  </si>
  <si>
    <t>2716830.000 1260484.000</t>
  </si>
  <si>
    <t>2717110.000 1260548.000</t>
  </si>
  <si>
    <t>2717927.000 1260631.000</t>
  </si>
  <si>
    <t>2715176.000 1259141.000</t>
  </si>
  <si>
    <t>2718191.000 1259174.000</t>
  </si>
  <si>
    <t>2717605.000 1260527.000</t>
  </si>
  <si>
    <t>2717585.000 1260510.000</t>
  </si>
  <si>
    <t>2717020.000 1260123.000</t>
  </si>
  <si>
    <t>2717118.000 1259470.000</t>
  </si>
  <si>
    <t>2717163.000 1260196.000</t>
  </si>
  <si>
    <t>2717791.000 1261224.000</t>
  </si>
  <si>
    <t>2717896.000 1260620.000</t>
  </si>
  <si>
    <t>2717279.000 1260278.000</t>
  </si>
  <si>
    <t>2717014.000 1260523.000</t>
  </si>
  <si>
    <t>2717194.000 1260628.000</t>
  </si>
  <si>
    <t>2718278.780 1259134.700</t>
  </si>
  <si>
    <t>2728643.805 1264220.620</t>
  </si>
  <si>
    <t>2728642.000 1264222.000</t>
  </si>
  <si>
    <t>2728637.700 1265021.200</t>
  </si>
  <si>
    <t>2717158.806 1258299.750</t>
  </si>
  <si>
    <t>2717298.000 1257899.000</t>
  </si>
  <si>
    <t>2716694.750 1256461.250</t>
  </si>
  <si>
    <t>2716694.500 1256461.500</t>
  </si>
  <si>
    <t>2717663.500 1258572.500</t>
  </si>
  <si>
    <t>2717668.250 1258559.250</t>
  </si>
  <si>
    <t>2718736.250 1256987.750</t>
  </si>
  <si>
    <t>2716320.800 1257303.750</t>
  </si>
  <si>
    <t>2713297.000 1263123.000</t>
  </si>
  <si>
    <t>2713872.000 1259862.000</t>
  </si>
  <si>
    <t>2712833.000 1260175.000</t>
  </si>
  <si>
    <t>2714850.838 1259321.716</t>
  </si>
  <si>
    <t>2715924.829 1262042.698</t>
  </si>
  <si>
    <t>2707746.000 1273865.000</t>
  </si>
  <si>
    <t>2704487.000 1275651.000</t>
  </si>
  <si>
    <t>2716274.974 1280843.565</t>
  </si>
  <si>
    <t>2715929.979 1280706.568</t>
  </si>
  <si>
    <t>2715814.000 1280034.000</t>
  </si>
  <si>
    <t>2718002.000 1280564.000</t>
  </si>
  <si>
    <t>2716017.000 1280446.000</t>
  </si>
  <si>
    <t>2715230.000 1280155.000</t>
  </si>
  <si>
    <t>2715562.000 1279863.000</t>
  </si>
  <si>
    <t>2728707.285 1268836.779</t>
  </si>
  <si>
    <t>2729557.000 1267764.000</t>
  </si>
  <si>
    <t>2728789.000 1268512.000</t>
  </si>
  <si>
    <t>2728945.000 1267616.000</t>
  </si>
  <si>
    <t>2728493.000 1266422.000</t>
  </si>
  <si>
    <t>2728638.700 1266361.350</t>
  </si>
  <si>
    <t>2722857.840 1271808.040</t>
  </si>
  <si>
    <t>2722866.999 1271801.875</t>
  </si>
  <si>
    <t>2722876.116 1271795.732</t>
  </si>
  <si>
    <t>2722885.248 1271789.616</t>
  </si>
  <si>
    <t>2722894.375 1271783.464</t>
  </si>
  <si>
    <t>2722903.494 1271777.358</t>
  </si>
  <si>
    <t>2722912.662 1271771.278</t>
  </si>
  <si>
    <t>2722921.808 1271765.151</t>
  </si>
  <si>
    <t>2723942.510 1273246.628</t>
  </si>
  <si>
    <t>2721730.185 1271756.167</t>
  </si>
  <si>
    <t>2722621.436 1272265.315</t>
  </si>
  <si>
    <t>2741841.013 1273159.622</t>
  </si>
  <si>
    <t>2743033.409 1272111.798</t>
  </si>
  <si>
    <t>2736568.116 1260400.192</t>
  </si>
  <si>
    <t>2733829.726 1266197.488</t>
  </si>
  <si>
    <t>2699384.698 1281129.307</t>
  </si>
  <si>
    <t>Linked, building is temporary</t>
  </si>
  <si>
    <t>2699034.530 1282605.385</t>
  </si>
  <si>
    <t>2718105.396 1258509.828</t>
  </si>
  <si>
    <t>2720574.589 1257163.598</t>
  </si>
  <si>
    <t>2724461.872 1261925.755</t>
  </si>
  <si>
    <t>2724253.795 1261053.619</t>
  </si>
  <si>
    <t>2719128.848 1270084.443</t>
  </si>
  <si>
    <t>2721037.767 1269096.257</t>
  </si>
  <si>
    <t>2721064.173 1269105.568</t>
  </si>
  <si>
    <t>2722094.215 1272033.492</t>
  </si>
  <si>
    <t>Diese Inkohärenzen treten auf wenn:
  - ein AV-Gebäude enthält mehrere GWR-Gebäude (issue 62 oder issue 35),
  - ein GWR-Gebäude kann nicht eindeutig mit einem AV-Gebäude verknüpft werden (issue 31).
  - der gleicher GWR_EGID ist in der AV für unterschiedliche Gebäude erfasst (issue 51 mit issue 12 kombiniert)</t>
  </si>
  <si>
    <t>Für weitere Informationen, siehe:</t>
  </si>
  <si>
    <t>Gebäude der AV-Ebene Bodenbedeckung (BB) sind im GWR als Gebäude (GKAT 1020-1060) zu erfassen.
Einzelobjekte der AV sind im GWR als Sonderbauten (GKAT 1080) zu erfassen.</t>
  </si>
  <si>
    <t>Einzelobjekte</t>
  </si>
  <si>
    <t>43: Gebäude 190079870 verknüpft, aber die Kategorie ist '1010 provisorische Unterkunft'</t>
  </si>
  <si>
    <t>43: Gebäude 191804014 verknüpft, aber die Kategorie ist '1010 provisorische Unterkunft'</t>
  </si>
  <si>
    <t>43: Gebäude 191767178 verknüpft, aber die Kategorie ist '1010 provisorische Unterkunft'</t>
  </si>
  <si>
    <t>43: Gebäude 190252588 verknüpft, aber die Kategorie ist '1010 provisorische Unterkunft'</t>
  </si>
  <si>
    <t>2708308.231 1278940.085</t>
  </si>
  <si>
    <t>2708383.713 1278712.375</t>
  </si>
  <si>
    <t>Kupferwiesenstrasse</t>
  </si>
  <si>
    <t>Roggwil TG</t>
  </si>
  <si>
    <t>1945</t>
  </si>
  <si>
    <t>CH342026789424</t>
  </si>
  <si>
    <t>2175</t>
  </si>
  <si>
    <t>1189</t>
  </si>
  <si>
    <t>Rütistrasse</t>
  </si>
  <si>
    <t>CH799377771050</t>
  </si>
  <si>
    <t>2279</t>
  </si>
  <si>
    <t>CH554426772080</t>
  </si>
  <si>
    <t>2100</t>
  </si>
  <si>
    <t>.072</t>
  </si>
  <si>
    <t xml:space="preserve">42: die Kategorie 1060 ist mit dem Topic Einzelobjekte der AV nicht kohärent </t>
  </si>
  <si>
    <t>42: die Kategorie 1080 ist mit dem Topic Bodenbedeckung der AV nicht kohärent</t>
  </si>
  <si>
    <t>42: die Kategorie 1060 ist mit dem Topic Einzelobjekte der AV nicht kohärent &lt;/br&gt;62: 3 GWR-Gebäude (191835337, 191835338, 191835339) innerhalb des gleichen AV-Gebäudes</t>
  </si>
  <si>
    <t>14: AV-Gebäude verknüpft mit EGID 191374715, but status is 'abgebrochen / aufgehoben'&lt;/br&gt;42: die Kategorie 1080 ist mit dem Topic Bodenbedeckung der AV nicht kohärent</t>
  </si>
  <si>
    <t>14: AV-Gebäude verknüpft mit EGID 400045821, but status is 'abgebrochen / aufgehoben'&lt;/br&gt;42: die Kategorie 1080 ist mit dem Topic Bodenbedeckung der AV nicht kohärent</t>
  </si>
  <si>
    <t>2747768.000 1261223.000</t>
  </si>
  <si>
    <t>2749228.000 1262990.000</t>
  </si>
  <si>
    <t>2699898.134 1273707.192</t>
  </si>
  <si>
    <t>2700750.959 1272594.319</t>
  </si>
  <si>
    <t>2715373.000 1259009.000</t>
  </si>
  <si>
    <t>2717909.000 1259555.000</t>
  </si>
  <si>
    <t>2717081.000 1260061.000</t>
  </si>
  <si>
    <t>2715317.830 1259033.710</t>
  </si>
  <si>
    <t>2719407.750 1258199.720</t>
  </si>
  <si>
    <t>2714953.841 1261085.705</t>
  </si>
  <si>
    <t>2702564.273 1273146.990</t>
  </si>
  <si>
    <t>2708914.364 1271324.571</t>
  </si>
  <si>
    <t xml:space="preserve">42: die Kategorie 1020 ist mit dem Topic Einzelobjekte der AV nicht kohärent </t>
  </si>
  <si>
    <t>2710476.000 1267881.000</t>
  </si>
  <si>
    <t>41: Status 'bestehend'  ist mit dem Topic Bodenbedeckung projektiert der AV nicht kohärent &lt;/br&gt;62: 2 GWR-Gebäude (191645872, 191893686) innerhalb des gleichen AV-Gebäudes</t>
  </si>
  <si>
    <t>41: Status 'bestehend'  ist mit dem Topic Bodenbedeckung projektiert der AV nicht kohärent &lt;/br&gt;62: 2 GWR-Gebäude (191724033, 191860501) innerhalb des gleichen AV-Gebäudes</t>
  </si>
  <si>
    <t>52: Der AV-EGID 19163866ist nicht kohärent mit dem GWR-EGID 191957872&lt;/br&gt;62: 2 GWR-Gebäude (191957872, 191963866) innerhalb des gleichen AV-Gebäudes</t>
  </si>
  <si>
    <t>52: Der AV-EGID 19163866ist nicht kohärent mit dem GWR-EGID 191963866&lt;/br&gt;62: 2 GWR-Gebäude (191957872, 191963866) innerhalb des gleichen AV-Gebäudes</t>
  </si>
  <si>
    <t>52: Der AV-EGID 191971381ist nicht kohärent mit dem GWR-EGID 191971382&lt;/br&gt;52: Der AV-EGID 191971382ist nicht kohärent mit dem GWR-EGID 191971381&lt;/br&gt;61: 2 AV-Gebäude haben den gleichen GWR-EGID&lt;/br&gt;62: 2 GWR-Gebäude (191971381, 191971382) innerhalb des gleichen AV-Gebäudes</t>
  </si>
  <si>
    <t>42: die Kategorie 1060  ist mit dem Topic Einzelobjekte der AV nicht kohärent &lt;/br&gt;62: 3 GWR-Gebäude (191835337, 191835338, 191835339) innerhalb des gleichen AV-Gebäudes</t>
  </si>
  <si>
    <t>31: Kein AV-Umriss für das Gebäude 190632788</t>
  </si>
  <si>
    <t>31: Kein AV-Umriss für das Gebäude 190634608</t>
  </si>
  <si>
    <t>31: Kein AV-Umriss für das Gebäude 191904360</t>
  </si>
  <si>
    <t>31: Kein AV-Umriss für das Gebäude 191963171</t>
  </si>
  <si>
    <t>31: Kein AV-Umriss für das Gebäude 400041588</t>
  </si>
  <si>
    <t>31: Kein AV-Umriss für das Gebäude 191255331</t>
  </si>
  <si>
    <t>31: Kein AV-Umriss für das Gebäude 191271531</t>
  </si>
  <si>
    <t>31: Kein AV-Umriss für das Gebäude 191607898</t>
  </si>
  <si>
    <t>31: Kein AV-Umriss für das Gebäude 400046026</t>
  </si>
  <si>
    <t>31: Kein AV-Umriss für das Gebäude 191967125</t>
  </si>
  <si>
    <t>31: Kein AV-Umriss für das Gebäude 191976220</t>
  </si>
  <si>
    <t>31: Kein AV-Umriss für das Gebäude 191802074</t>
  </si>
  <si>
    <t>31: Kein AV-Umriss für das Gebäude 191872697</t>
  </si>
  <si>
    <t>31: Kein AV-Umriss für das Gebäude 191819255</t>
  </si>
  <si>
    <t>31: Kein AV-Umriss für das Gebäude 191859181</t>
  </si>
  <si>
    <t>31: Kein AV-Umriss für das Gebäude 191902451</t>
  </si>
  <si>
    <t>31: Kein AV-Umriss für das Gebäude 191693912</t>
  </si>
  <si>
    <t>31: Kein AV-Umriss für das Gebäude 191693931</t>
  </si>
  <si>
    <t>31: Kein AV-Umriss für das Gebäude 191843044</t>
  </si>
  <si>
    <t>31: Kein AV-Umriss für das Gebäude 191844579</t>
  </si>
  <si>
    <t>31: Kein AV-Umriss für das Gebäude 191871326</t>
  </si>
  <si>
    <t>31: Kein AV-Umriss für das Gebäude 191871337</t>
  </si>
  <si>
    <t>31: Kein AV-Umriss für das Gebäude 191880169</t>
  </si>
  <si>
    <t>31: Kein AV-Umriss für das Gebäude 191885535</t>
  </si>
  <si>
    <t>31: Kein AV-Umriss für das Gebäude 191892849</t>
  </si>
  <si>
    <t>31: Kein AV-Umriss für das Gebäude 191952479</t>
  </si>
  <si>
    <t>31: Kein AV-Umriss für das Gebäude 191955003</t>
  </si>
  <si>
    <t>31: Kein AV-Umriss für das Gebäude 191372210</t>
  </si>
  <si>
    <t>31: Kein AV-Umriss für das Gebäude 191964930</t>
  </si>
  <si>
    <t>31: Kein AV-Umriss für das Gebäude 191965791</t>
  </si>
  <si>
    <t>31: Kein AV-Umriss für das Gebäude 191965792</t>
  </si>
  <si>
    <t>31: Kein AV-Umriss für das Gebäude 191965793</t>
  </si>
  <si>
    <t>31: Kein AV-Umriss für das Gebäude 191965794</t>
  </si>
  <si>
    <t>31: Kein AV-Umriss für das Gebäude 400074368</t>
  </si>
  <si>
    <t>31: Kein AV-Umriss für das Gebäude 191844935</t>
  </si>
  <si>
    <t>31: Kein AV-Umriss für das Gebäude 400063159</t>
  </si>
  <si>
    <t>31: Kein AV-Umriss für das Gebäude 400066893</t>
  </si>
  <si>
    <t>31: Kein AV-Umriss für das Gebäude 400068219</t>
  </si>
  <si>
    <t>31: Kein AV-Umriss für das Gebäude 191871551</t>
  </si>
  <si>
    <t>31: Kein AV-Umriss für das Gebäude 191960166</t>
  </si>
  <si>
    <t>31: Kein AV-Umriss für das Gebäude 191609859</t>
  </si>
  <si>
    <t>31: Kein AV-Umriss für das Gebäude 191773391</t>
  </si>
  <si>
    <t>31: Kein AV-Umriss für das Gebäude 191803238</t>
  </si>
  <si>
    <t>31: Kein AV-Umriss für das Gebäude 191862613</t>
  </si>
  <si>
    <t>31: Kein AV-Umriss für das Gebäude 191892420</t>
  </si>
  <si>
    <t>31: Kein AV-Umriss für das Gebäude 190101938</t>
  </si>
  <si>
    <t>31: Kein AV-Umriss für das Gebäude 191864243</t>
  </si>
  <si>
    <t>31: Kein AV-Umriss für das Gebäude 191887794</t>
  </si>
  <si>
    <t>31: Kein AV-Umriss für das Gebäude 191950738</t>
  </si>
  <si>
    <t>31: Kein AV-Umriss für das Gebäude 191950967</t>
  </si>
  <si>
    <t>31: Kein AV-Umriss für das Gebäude 191961782</t>
  </si>
  <si>
    <t>31: Kein AV-Umriss für das Gebäude 191871151</t>
  </si>
  <si>
    <t>31: Kein AV-Umriss für das Gebäude 191871152</t>
  </si>
  <si>
    <t>31: Kein AV-Umriss für das Gebäude 191871153</t>
  </si>
  <si>
    <t>31: Kein AV-Umriss für das Gebäude 191871154</t>
  </si>
  <si>
    <t>31: Kein AV-Umriss für das Gebäude 191871155</t>
  </si>
  <si>
    <t>31: Kein AV-Umriss für das Gebäude 191871156</t>
  </si>
  <si>
    <t>31: Kein AV-Umriss für das Gebäude 191871210</t>
  </si>
  <si>
    <t>31: Kein AV-Umriss für das Gebäude 191871211</t>
  </si>
  <si>
    <t>31: Kein AV-Umriss für das Gebäude 400063052</t>
  </si>
  <si>
    <t>31: Kein AV-Umriss für das Gebäude 400067423</t>
  </si>
  <si>
    <t>31: Kein AV-Umriss für das Gebäude 400069361</t>
  </si>
  <si>
    <t>35: überholt im GWR. AV-Umriss schon verknüpft mit dem Gebäude mit EGID 400041733</t>
  </si>
  <si>
    <t>35: überholt im GWR. AV-Umriss schon verknüpft mit dem Gebäude mit EGID 190000708</t>
  </si>
  <si>
    <t>35: überholt im GWR. AV-Umriss schon verknüpft mit dem Gebäude mit EGID 2334090</t>
  </si>
  <si>
    <t>35: überholt im GWR. AV-Umriss schon verknüpft mit dem Gebäude mit EGID 191920124</t>
  </si>
  <si>
    <t>35: überholt im GWR. AV-Umriss schon verknüpft mit dem Gebäude mit EGID 9016637</t>
  </si>
  <si>
    <t>35: überholt im GWR. AV-Umriss schon verknüpft mit dem Gebäude mit EGID 651924</t>
  </si>
  <si>
    <t>35: überholt im GWR. AV-Umriss schon verknüpft mit dem Gebäude mit EGID 191959629</t>
  </si>
  <si>
    <t>35: überholt im GWR. AV-Umriss schon verknüpft mit dem Gebäude mit EGID 2335653</t>
  </si>
  <si>
    <t>35: überholt im GWR. AV-Umriss schon verknüpft mit dem Gebäude mit EGID 400057788</t>
  </si>
  <si>
    <t>35: überholt im GWR. AV-Umriss schon verknüpft mit dem Gebäude mit EGID 660298</t>
  </si>
  <si>
    <t>35: überholt im GWR. AV-Umriss schon verknüpft mit dem Gebäude mit EGID 191643575</t>
  </si>
  <si>
    <t>35: überholt im GWR. AV-Umriss schon verknüpft mit dem Gebäude mit EGID 190126393</t>
  </si>
  <si>
    <t>35: überholt im GWR. AV-Umriss schon verknüpft mit dem Gebäude mit EGID 670265</t>
  </si>
  <si>
    <t>35: überholt im GWR. AV-Umriss schon verknüpft mit dem Gebäude mit EGID 190352908</t>
  </si>
  <si>
    <t>35: überholt im GWR. AV-Umriss schon verknüpft mit dem Gebäude mit EGID 190003653</t>
  </si>
  <si>
    <t>35: überholt im GWR. AV-Umriss schon verknüpft mit dem Gebäude mit EGID 190068243</t>
  </si>
  <si>
    <t>35: überholt im GWR. AV-Umriss schon verknüpft mit dem Gebäude mit EGID 190126410</t>
  </si>
  <si>
    <t>35: überholt im GWR. AV-Umriss schon verknüpft mit dem Gebäude mit EGID 669841</t>
  </si>
  <si>
    <t>35: überholt im GWR. AV-Umriss schon verknüpft mit dem Gebäude mit EGID 190647911</t>
  </si>
  <si>
    <t>35: überholt im GWR. AV-Umriss schon verknüpft mit dem Gebäude mit EGID 191863587</t>
  </si>
  <si>
    <t>35: überholt im GWR. AV-Umriss schon verknüpft mit dem Gebäude mit EGID 670286</t>
  </si>
  <si>
    <t>35: überholt im GWR. AV-Umriss schon verknüpft mit dem Gebäude mit EGID 190734329</t>
  </si>
  <si>
    <t>35: überholt im GWR. AV-Umriss schon verknüpft mit dem Gebäude mit EGID 191486273</t>
  </si>
  <si>
    <t>35: überholt im GWR. AV-Umriss schon verknüpft mit dem Gebäude mit EGID 400074711</t>
  </si>
  <si>
    <t>35: überholt im GWR. AV-Umriss schon verknüpft mit dem Gebäude mit EGID 191821435</t>
  </si>
  <si>
    <t>35: überholt im GWR. AV-Umriss schon verknüpft mit dem Gebäude mit EGID 673703</t>
  </si>
  <si>
    <t>35: überholt im GWR. AV-Umriss schon verknüpft mit dem Gebäude mit EGID 191738976</t>
  </si>
  <si>
    <t>35: überholt im GWR. AV-Umriss schon verknüpft mit dem Gebäude mit EGID 678231</t>
  </si>
  <si>
    <t>35: überholt im GWR. AV-Umriss schon verknüpft mit dem Gebäude mit EGID 678831</t>
  </si>
  <si>
    <t>2713923.846 1261590.705</t>
  </si>
  <si>
    <t>2735051.623 1266918.525</t>
  </si>
  <si>
    <t>2708468.158 1271717.065</t>
  </si>
  <si>
    <t>35: überholt im GWR. AV-Umriss schon verknüpft mit dem Gebäude mit EGID 674428</t>
  </si>
  <si>
    <t>2725959.125 1270187.063</t>
  </si>
  <si>
    <t>2725951.375 1270188.647</t>
  </si>
  <si>
    <t>2716191.484 1268395.308</t>
  </si>
  <si>
    <t>41: Status 'bestehend'  ist mit dem Topic Bodenbedeckung projektiert der AV nicht kohärent &lt;/br&gt;62: 2 GWR-Gebäude (191672094, 191672096) innerhalb des gleichen AV-Gebäudes</t>
  </si>
  <si>
    <t>12: Verknüpft mit EGID 191672094 in der gleiche Gemeinde&lt;/br&gt;41: Status 'bestehend'  ist mit dem Topic Bodenbedeckung projektiert der AV nicht kohärent &lt;/br&gt;62: 2 GWR-Gebäude (191672094, 191672096) innerhalb des gleichen AV-Gebäudes</t>
  </si>
  <si>
    <t>2711386.000 1270430.000</t>
  </si>
  <si>
    <t>2729576.000 1267533.000</t>
  </si>
  <si>
    <t>2729575.000 1267527.000</t>
  </si>
  <si>
    <t>31: Kein AV-Umriss für das Gebäude 191957440</t>
  </si>
  <si>
    <t>31: Kein AV-Umriss für das Gebäude 191957441</t>
  </si>
  <si>
    <t>35: überholt im GWR. AV-Umriss schon verknüpft mit dem Gebäude mit EGID 190898370</t>
  </si>
  <si>
    <t>Bauhof</t>
  </si>
  <si>
    <t>Hochsilo</t>
  </si>
  <si>
    <t>CH785926207760</t>
  </si>
  <si>
    <t>478</t>
  </si>
  <si>
    <t>183</t>
  </si>
  <si>
    <t>2711207.000 1266993.000</t>
  </si>
  <si>
    <t>31: Kein AV-Umriss für das Gebäude 191987377</t>
  </si>
  <si>
    <t>2716674.810 1258230.740</t>
  </si>
  <si>
    <t>2736690.957 1259881.734</t>
  </si>
  <si>
    <t>2729454.215 1267830.632</t>
  </si>
  <si>
    <t>2745582.000 1269941.000</t>
  </si>
  <si>
    <t>2745561.375 1269961.839</t>
  </si>
  <si>
    <t>2717636.000 1259698.000</t>
  </si>
  <si>
    <t>2707583.636 1274521.728</t>
  </si>
  <si>
    <t>31: Kein AV-Umriss für das Gebäude 191951803</t>
  </si>
  <si>
    <t>2741553.000 1273346.000</t>
  </si>
  <si>
    <t>2741553.261 1273346.204</t>
  </si>
  <si>
    <t>2741552.534 1273345.051</t>
  </si>
  <si>
    <t>12: Verknüpft mit EGID 191811454 in der gleiche Gemeinde&lt;/br&gt;42: die Kategorie 1060  ist mit dem Topic Einzelobjekte der AV nicht kohärent &lt;/br&gt;62: 2 GWR-Gebäude (191811454, 400037680) innerhalb des gleichen AV-Gebäudes</t>
  </si>
  <si>
    <t>42: die Kategorie 1060  ist mit dem Topic Einzelobjekte der AV nicht kohärent &lt;/br&gt;62: 2 GWR-Gebäude (191811454, 400037680) innerhalb des gleichen AV-Gebäudes</t>
  </si>
  <si>
    <t>12: Verknüpft mit EGID 191811454 in der gleiche Gemeinde&lt;/br&gt;42: die Kategorie 1060 ist mit dem Topic Einzelobjekte der AV nicht kohärent &lt;/br&gt;62: 2 GWR-Gebäude (191811454, 400037680) innerhalb des gleichen AV-Gebäudes</t>
  </si>
  <si>
    <t>42: die Kategorie 1060 ist mit dem Topic Einzelobjekte der AV nicht kohärent &lt;/br&gt;62: 2 GWR-Gebäude (191811454, 400037680) innerhalb des gleichen AV-Gebäudes</t>
  </si>
  <si>
    <t>2715504.497 1258322.998</t>
  </si>
  <si>
    <t>2717197.634 1281094.396</t>
  </si>
  <si>
    <t>2740023.000 1267421.000</t>
  </si>
  <si>
    <t>2725574.892 1269915.945</t>
  </si>
  <si>
    <t>41: Status 'bestehend'  ist mit dem Topic Bodenbedeckung projektiert der AV nicht kohärent &lt;/br&gt;62: 2 GWR-Gebäude (682427, 191959650) innerhalb des gleichen AV-Gebäudes</t>
  </si>
  <si>
    <t>https://tinyurl.com/yy7ya4g9/TG/4401_bdg_erw.kml</t>
  </si>
  <si>
    <t>https://tinyurl.com/yy7ya4g9/TG/4406_bdg_erw.kml</t>
  </si>
  <si>
    <t>https://tinyurl.com/yy7ya4g9/TG/4411_bdg_erw.kml</t>
  </si>
  <si>
    <t>https://tinyurl.com/yy7ya4g9/TG/4416_bdg_erw.kml</t>
  </si>
  <si>
    <t>https://tinyurl.com/yy7ya4g9/TG/4421_bdg_erw.kml</t>
  </si>
  <si>
    <t>https://tinyurl.com/yy7ya4g9/TG/4426_bdg_erw.kml</t>
  </si>
  <si>
    <t>https://tinyurl.com/yy7ya4g9/TG/4431_bdg_erw.kml</t>
  </si>
  <si>
    <t>https://tinyurl.com/yy7ya4g9/TG/4436_bdg_erw.kml</t>
  </si>
  <si>
    <t>https://tinyurl.com/yy7ya4g9/TG/4441_bdg_erw.kml</t>
  </si>
  <si>
    <t>https://tinyurl.com/yy7ya4g9/TG/4446_bdg_erw.kml</t>
  </si>
  <si>
    <t>https://tinyurl.com/yy7ya4g9/TG/4451_bdg_erw.kml</t>
  </si>
  <si>
    <t>https://tinyurl.com/yy7ya4g9/TG/4461_bdg_erw.kml</t>
  </si>
  <si>
    <t>https://tinyurl.com/yy7ya4g9/TG/4471_bdg_erw.kml</t>
  </si>
  <si>
    <t>https://tinyurl.com/yy7ya4g9/TG/4476_bdg_erw.kml</t>
  </si>
  <si>
    <t>https://tinyurl.com/yy7ya4g9/TG/4486_bdg_erw.kml</t>
  </si>
  <si>
    <t>https://tinyurl.com/yy7ya4g9/TG/4495_bdg_erw.kml</t>
  </si>
  <si>
    <t>https://tinyurl.com/yy7ya4g9/TG/4501_bdg_erw.kml</t>
  </si>
  <si>
    <t>https://tinyurl.com/yy7ya4g9/TG/4506_bdg_erw.kml</t>
  </si>
  <si>
    <t>https://tinyurl.com/yy7ya4g9/TG/4511_bdg_erw.kml</t>
  </si>
  <si>
    <t>https://tinyurl.com/yy7ya4g9/TG/4536_bdg_erw.kml</t>
  </si>
  <si>
    <t>https://tinyurl.com/yy7ya4g9/TG/4545_bdg_erw.kml</t>
  </si>
  <si>
    <t>https://tinyurl.com/yy7ya4g9/TG/4546_bdg_erw.kml</t>
  </si>
  <si>
    <t>https://tinyurl.com/yy7ya4g9/TG/4551_bdg_erw.kml</t>
  </si>
  <si>
    <t>https://tinyurl.com/yy7ya4g9/TG/4561_bdg_erw.kml</t>
  </si>
  <si>
    <t>https://tinyurl.com/yy7ya4g9/TG/4566_bdg_erw.kml</t>
  </si>
  <si>
    <t>https://tinyurl.com/yy7ya4g9/TG/4571_bdg_erw.kml</t>
  </si>
  <si>
    <t>https://tinyurl.com/yy7ya4g9/TG/4590_bdg_erw.kml</t>
  </si>
  <si>
    <t>https://tinyurl.com/yy7ya4g9/TG/4591_bdg_erw.kml</t>
  </si>
  <si>
    <t>https://tinyurl.com/yy7ya4g9/TG/4601_bdg_erw.kml</t>
  </si>
  <si>
    <t>https://tinyurl.com/yy7ya4g9/TG/4606_bdg_erw.kml</t>
  </si>
  <si>
    <t>https://tinyurl.com/yy7ya4g9/TG/4611_bdg_erw.kml</t>
  </si>
  <si>
    <t>https://tinyurl.com/yy7ya4g9/TG/4616_bdg_erw.kml</t>
  </si>
  <si>
    <t>https://tinyurl.com/yy7ya4g9/TG/4621_bdg_erw.kml</t>
  </si>
  <si>
    <t>https://tinyurl.com/yy7ya4g9/TG/4641_bdg_erw.kml</t>
  </si>
  <si>
    <t>https://tinyurl.com/yy7ya4g9/TG/4643_bdg_erw.kml</t>
  </si>
  <si>
    <t>https://tinyurl.com/yy7ya4g9/TG/4646_bdg_erw.kml</t>
  </si>
  <si>
    <t>https://tinyurl.com/yy7ya4g9/TG/4651_bdg_erw.kml</t>
  </si>
  <si>
    <t>https://tinyurl.com/yy7ya4g9/TG/4656_bdg_erw.kml</t>
  </si>
  <si>
    <t>https://tinyurl.com/yy7ya4g9/TG/4666_bdg_erw.kml</t>
  </si>
  <si>
    <t>https://tinyurl.com/yy7ya4g9/TG/4671_bdg_erw.kml</t>
  </si>
  <si>
    <t>https://tinyurl.com/yy7ya4g9/TG/4681_bdg_erw.kml</t>
  </si>
  <si>
    <t>https://tinyurl.com/yy7ya4g9/TG/4683_bdg_erw.kml</t>
  </si>
  <si>
    <t>https://tinyurl.com/yy7ya4g9/TG/4691_bdg_erw.kml</t>
  </si>
  <si>
    <t>https://tinyurl.com/yy7ya4g9/TG/4696_bdg_erw.kml</t>
  </si>
  <si>
    <t>https://tinyurl.com/yy7ya4g9/TG/4701_bdg_erw.kml</t>
  </si>
  <si>
    <t>https://tinyurl.com/yy7ya4g9/TG/4711_bdg_erw.kml</t>
  </si>
  <si>
    <t>https://tinyurl.com/yy7ya4g9/TG/4716_bdg_erw.kml</t>
  </si>
  <si>
    <t>https://tinyurl.com/yy7ya4g9/TG/4721_bdg_erw.kml</t>
  </si>
  <si>
    <t>https://tinyurl.com/yy7ya4g9/TG/4723_bdg_erw.kml</t>
  </si>
  <si>
    <t>https://tinyurl.com/yy7ya4g9/TG/4724_bdg_erw.kml</t>
  </si>
  <si>
    <t>https://tinyurl.com/yy7ya4g9/TG/4726_bdg_erw.kml</t>
  </si>
  <si>
    <t>https://tinyurl.com/yy7ya4g9/TG/4741_bdg_erw.kml</t>
  </si>
  <si>
    <t>https://tinyurl.com/yy7ya4g9/TG/4746_bdg_erw.kml</t>
  </si>
  <si>
    <t>https://tinyurl.com/yy7ya4g9/TG/4751_bdg_erw.kml</t>
  </si>
  <si>
    <t>https://tinyurl.com/yy7ya4g9/TG/4756_bdg_erw.kml</t>
  </si>
  <si>
    <t>https://tinyurl.com/yy7ya4g9/TG/4761_bdg_erw.kml</t>
  </si>
  <si>
    <t>https://tinyurl.com/yy7ya4g9/TG/4776_bdg_erw.kml</t>
  </si>
  <si>
    <t>https://tinyurl.com/yy7ya4g9/TG/4781_bdg_erw.kml</t>
  </si>
  <si>
    <t>https://tinyurl.com/yy7ya4g9/TG/4786_bdg_erw.kml</t>
  </si>
  <si>
    <t>https://tinyurl.com/yy7ya4g9/TG/4791_bdg_erw.kml</t>
  </si>
  <si>
    <t>https://tinyurl.com/yy7ya4g9/TG/4801_bdg_erw.kml</t>
  </si>
  <si>
    <t>https://tinyurl.com/yy7ya4g9/TG/4806_bdg_erw.kml</t>
  </si>
  <si>
    <t>https://tinyurl.com/yy7ya4g9/TG/4811_bdg_erw.kml</t>
  </si>
  <si>
    <t>https://tinyurl.com/yy7ya4g9/TG/4816_bdg_erw.kml</t>
  </si>
  <si>
    <t>https://tinyurl.com/yy7ya4g9/TG/4821_bdg_erw.kml</t>
  </si>
  <si>
    <t>https://tinyurl.com/yy7ya4g9/TG/4826_bdg_erw.kml</t>
  </si>
  <si>
    <t>https://tinyurl.com/yy7ya4g9/TG/4831_bdg_erw.kml</t>
  </si>
  <si>
    <t>https://tinyurl.com/yy7ya4g9/TG/4841_bdg_erw.kml</t>
  </si>
  <si>
    <t>https://tinyurl.com/yy7ya4g9/TG/4846_bdg_erw.kml</t>
  </si>
  <si>
    <t>https://tinyurl.com/yy7ya4g9/TG/4851_bdg_erw.kml</t>
  </si>
  <si>
    <t>https://tinyurl.com/yy7ya4g9/TG/4864_bdg_erw.kml</t>
  </si>
  <si>
    <t>https://tinyurl.com/yy7ya4g9/TG/4871_bdg_erw.kml</t>
  </si>
  <si>
    <t>https://tinyurl.com/yy7ya4g9/TG/4881_bdg_erw.kml</t>
  </si>
  <si>
    <t>https://tinyurl.com/yy7ya4g9/TG/4891_bdg_erw.kml</t>
  </si>
  <si>
    <t>https://tinyurl.com/yy7ya4g9/TG/4901_bdg_erw.kml</t>
  </si>
  <si>
    <t>https://tinyurl.com/yy7ya4g9/TG/4911_bdg_erw.kml</t>
  </si>
  <si>
    <t>https://tinyurl.com/yy7ya4g9/TG/4921_bdg_erw.kml</t>
  </si>
  <si>
    <t>https://tinyurl.com/yy7ya4g9/TG/4941_bdg_erw.kml</t>
  </si>
  <si>
    <t>https://tinyurl.com/yy7ya4g9/TG/4946_bdg_erw.kml</t>
  </si>
  <si>
    <t>https://tinyurl.com/yy7ya4g9/TG/4951_bdg_erw.kml</t>
  </si>
  <si>
    <t>2706123.970 1269824.657</t>
  </si>
  <si>
    <t>31: Kein AV-Umriss für das Gebäude 400067987</t>
  </si>
  <si>
    <t>2716669.000 1258217.000</t>
  </si>
  <si>
    <t>2728482.000 1268317.000</t>
  </si>
  <si>
    <t>2704656.142 1270806.889</t>
  </si>
  <si>
    <t>41: Status 'bestehend'  ist mit dem Topic Bodenbedeckung projektiert der AV nicht kohärent &lt;/br&gt;62: 2 GWR-Gebäude (191975164, 400074914) innerhalb des gleichen AV-Gebäudes</t>
  </si>
  <si>
    <t>35: überholt im GWR. AV-Umriss schon verknüpft mit dem Gebäude mit EGID 9060057</t>
  </si>
  <si>
    <t>2711551.890 1266783.630</t>
  </si>
  <si>
    <t>2720375.000 1265029.250</t>
  </si>
  <si>
    <t>35: überholt im GWR. AV-Umriss schon verknüpft mit dem Gebäude mit EGID 191909782</t>
  </si>
  <si>
    <t>2715673.750 1264828.250</t>
  </si>
  <si>
    <t>2717893.750 1260760.375</t>
  </si>
  <si>
    <t>2728378.000 1268269.000</t>
  </si>
  <si>
    <t>2731861.000 1269151.000</t>
  </si>
  <si>
    <t>2725551.750 1269920.266</t>
  </si>
  <si>
    <t>2725583.500 1269928.294</t>
  </si>
  <si>
    <t>2725542.000 1269900.000</t>
  </si>
  <si>
    <t>2717292.213 1264709.489</t>
  </si>
  <si>
    <t>2723928.875 1268649.991</t>
  </si>
  <si>
    <t>62: 2 GWR-Gebäude (191959649, 191959651) innerhalb des gleichen AV-Gebäudes</t>
  </si>
  <si>
    <t>31: Kein AV-Umriss für das Gebäude 191995266</t>
  </si>
  <si>
    <t>31: Kein AV-Umriss für das Gebäude 191958357</t>
  </si>
  <si>
    <t>31: Kein AV-Umriss für das Gebäude 191975518</t>
  </si>
  <si>
    <t>35: überholt im GWR. AV-Umriss schon verknüpft mit dem Gebäude mit EGID 191902462</t>
  </si>
  <si>
    <t>2750564.639 1264911.499</t>
  </si>
  <si>
    <t>2748708.620 1263593.517</t>
  </si>
  <si>
    <t>2750406.888 1264311.304</t>
  </si>
  <si>
    <t>2749282.000 1263643.000</t>
  </si>
  <si>
    <t>2748649.620 1263634.517</t>
  </si>
  <si>
    <t>2749021.000 1264693.000</t>
  </si>
  <si>
    <t>2748045.000 1265884.000</t>
  </si>
  <si>
    <t>2746479.000 1268032.000</t>
  </si>
  <si>
    <t>2740987.390 1268282.750</t>
  </si>
  <si>
    <t>2740959.496 1268300.487</t>
  </si>
  <si>
    <t>2740935.540 1268259.568</t>
  </si>
  <si>
    <t>2741098.644 1268322.709</t>
  </si>
  <si>
    <t>2740928.856 1268268.754</t>
  </si>
  <si>
    <t>2753282.000 1261999.000</t>
  </si>
  <si>
    <t>2741793.000 1273210.000</t>
  </si>
  <si>
    <t>2740799.000 1272048.000</t>
  </si>
  <si>
    <t>2741529.000 1272954.000</t>
  </si>
  <si>
    <t>2745341.000 1270396.000</t>
  </si>
  <si>
    <t>2745588.000 1269624.000</t>
  </si>
  <si>
    <t>2744575.124 1269736.974</t>
  </si>
  <si>
    <t>2746332.000 1270368.000</t>
  </si>
  <si>
    <t>2745874.000 1270399.000</t>
  </si>
  <si>
    <t>2745339.000 1270400.000</t>
  </si>
  <si>
    <t>2745354.000 1269718.000</t>
  </si>
  <si>
    <t>2743144.599 1269252.037</t>
  </si>
  <si>
    <t>2745157.119 1269837.557</t>
  </si>
  <si>
    <t>2745392.225 1269713.249</t>
  </si>
  <si>
    <t>2745517.427 1269898.307</t>
  </si>
  <si>
    <t>2746222.795 1269620.107</t>
  </si>
  <si>
    <t>2746226.362 1269635.144</t>
  </si>
  <si>
    <t>2745187.436 1269759.576</t>
  </si>
  <si>
    <t>2746183.379 1269663.344</t>
  </si>
  <si>
    <t>2745214.628 1269763.163</t>
  </si>
  <si>
    <t>2745483.096 1269993.100</t>
  </si>
  <si>
    <t>2746145.393 1269984.539</t>
  </si>
  <si>
    <t>2745184.301 1269841.191</t>
  </si>
  <si>
    <t>2745047.031 1270842.959</t>
  </si>
  <si>
    <t>2746108.221 1270313.104</t>
  </si>
  <si>
    <t>2742516.000 1272693.000</t>
  </si>
  <si>
    <t>2742512.000 1272695.000</t>
  </si>
  <si>
    <t>2742981.187 1271873.000</t>
  </si>
  <si>
    <t>2743020.197 1271947.541</t>
  </si>
  <si>
    <t>2738261.718 1268553.511</t>
  </si>
  <si>
    <t>2739604.711 1268186.000</t>
  </si>
  <si>
    <t>2737872.699 1266843.536</t>
  </si>
  <si>
    <t>2740544.712 1267412.532</t>
  </si>
  <si>
    <t>2739751.706 1268384.526</t>
  </si>
  <si>
    <t>2737927.000 1267026.000</t>
  </si>
  <si>
    <t>2738126.000 1268268.000</t>
  </si>
  <si>
    <t>2738269.000 1268071.000</t>
  </si>
  <si>
    <t>2740411.000 1268398.000</t>
  </si>
  <si>
    <t>2739651.000 1267587.000</t>
  </si>
  <si>
    <t>2740459.900 1268004.200</t>
  </si>
  <si>
    <t>2739462.722 1267363.521</t>
  </si>
  <si>
    <t>2737787.717 1268967.507</t>
  </si>
  <si>
    <t>2739562.701 1268895.525</t>
  </si>
  <si>
    <t>2740436.709 1267744.531</t>
  </si>
  <si>
    <t>2737244.000 1269351.000</t>
  </si>
  <si>
    <t>2739355.000 1267312.000</t>
  </si>
  <si>
    <t>2739631.000 1267693.000</t>
  </si>
  <si>
    <t>2739399.719 1267671.521</t>
  </si>
  <si>
    <t>2738137.000 1268277.000</t>
  </si>
  <si>
    <t>2737673.000 1268809.000</t>
  </si>
  <si>
    <t>2739602.000 1268286.000</t>
  </si>
  <si>
    <t>2739973.000 1268500.000</t>
  </si>
  <si>
    <t>2739975.000 1268504.000</t>
  </si>
  <si>
    <t>2739375.000 1267904.000</t>
  </si>
  <si>
    <t>2738224.000 1267473.000</t>
  </si>
  <si>
    <t>2737595.000 1266988.000</t>
  </si>
  <si>
    <t>2738239.000 1267466.000</t>
  </si>
  <si>
    <t>2737732.000 1268800.000</t>
  </si>
  <si>
    <t>2738737.000 1267604.000</t>
  </si>
  <si>
    <t>2739396.000 1268042.000</t>
  </si>
  <si>
    <t>2739514.000 1267485.000</t>
  </si>
  <si>
    <t>2740984.000 1266258.000</t>
  </si>
  <si>
    <t>2738069.000 1267702.000</t>
  </si>
  <si>
    <t>2740621.713 1267297.532</t>
  </si>
  <si>
    <t>2737510.854 1269253.555</t>
  </si>
  <si>
    <t>2699440.000 1281105.000</t>
  </si>
  <si>
    <t>2700470.000 1280455.000</t>
  </si>
  <si>
    <t>2700271.029 1280385.684</t>
  </si>
  <si>
    <t>2698176.000 1280411.000</t>
  </si>
  <si>
    <t>2698259.042 1280449.670</t>
  </si>
  <si>
    <t>2697897.190 1280178.089</t>
  </si>
  <si>
    <t>2697884.000 1280582.000</t>
  </si>
  <si>
    <t>2698466.000 1280649.000</t>
  </si>
  <si>
    <t>2698972.000 1280880.000</t>
  </si>
  <si>
    <t>2697532.060 1278850.680</t>
  </si>
  <si>
    <t>2698949.000 1282550.000</t>
  </si>
  <si>
    <t>2698471.062 1282949.493</t>
  </si>
  <si>
    <t>2698454.935 1282598.384</t>
  </si>
  <si>
    <t>2697844.916 1282875.938</t>
  </si>
  <si>
    <t>2698619.590 1282416.878</t>
  </si>
  <si>
    <t>2698633.148 1282434.988</t>
  </si>
  <si>
    <t>2698631.193 1282415.258</t>
  </si>
  <si>
    <t>2698145.510 1282899.354</t>
  </si>
  <si>
    <t>2698540.158 1282940.257</t>
  </si>
  <si>
    <t>2710048.750 1261360.625</t>
  </si>
  <si>
    <t>2710384.599 1260264.220</t>
  </si>
  <si>
    <t>2710324.880 1260895.721</t>
  </si>
  <si>
    <t>2713454.910 1269446.600</t>
  </si>
  <si>
    <t>2713257.930 1271128.600</t>
  </si>
  <si>
    <t>2713231.930 1271114.600</t>
  </si>
  <si>
    <t>2713278.920 1270491.600</t>
  </si>
  <si>
    <t>2708075.000 1271455.000</t>
  </si>
  <si>
    <t>2710610.000 1271610.000</t>
  </si>
  <si>
    <t>2709354.999 1271427.499</t>
  </si>
  <si>
    <t>2708841.950 1271895.610</t>
  </si>
  <si>
    <t>2725169.000 1280307.000</t>
  </si>
  <si>
    <t>2725840.881 1274675.533</t>
  </si>
  <si>
    <t>2729978.662 1273109.735</t>
  </si>
  <si>
    <t>2730439.831 1275798.495</t>
  </si>
  <si>
    <t>2725738.881 1274790.533</t>
  </si>
  <si>
    <t>2726269.933 1271921.618</t>
  </si>
  <si>
    <t>2728971.300 1274804.700</t>
  </si>
  <si>
    <t>2730304.500 1273836.300</t>
  </si>
  <si>
    <t>2729775.839 1277043.482</t>
  </si>
  <si>
    <t>2728405.000 1272548.000</t>
  </si>
  <si>
    <t>2729503.000 1272799.000</t>
  </si>
  <si>
    <t>2728098.249 1273555.436</t>
  </si>
  <si>
    <t>2730078.833 1278975.457</t>
  </si>
  <si>
    <t>2730188.000 1279365.000</t>
  </si>
  <si>
    <t>2731680.199 1278461.996</t>
  </si>
  <si>
    <t>2713343.750 1257625.500</t>
  </si>
  <si>
    <t>2711688.000 1256574.000</t>
  </si>
  <si>
    <t>2711959.861 1256356.769</t>
  </si>
  <si>
    <t>2721746.000 1263337.000</t>
  </si>
  <si>
    <t>2721751.817 1263384.623</t>
  </si>
  <si>
    <t>2723479.849 1264190.635</t>
  </si>
  <si>
    <t>2715664.805 1254222.778</t>
  </si>
  <si>
    <t>2711213.000 1253450.000</t>
  </si>
  <si>
    <t>2716251.800 1256126.750</t>
  </si>
  <si>
    <t>2725842.000 1262241.000</t>
  </si>
  <si>
    <t>2726717.000 1261199.000</t>
  </si>
  <si>
    <t>2725633.819 1261892.681</t>
  </si>
  <si>
    <t>2726289.855 1263405.644</t>
  </si>
  <si>
    <t>2719794.000 1278152.000</t>
  </si>
  <si>
    <t>2714844.995 1276763.536</t>
  </si>
  <si>
    <t>2714857.994 1276742.537</t>
  </si>
  <si>
    <t>2715314.000 1277112.000</t>
  </si>
  <si>
    <t>2714361.000 1276620.000</t>
  </si>
  <si>
    <t>2716444.000 1275975.000</t>
  </si>
  <si>
    <t>2715212.000 1277130.000</t>
  </si>
  <si>
    <t>2716969.000 1277916.000</t>
  </si>
  <si>
    <t>2713393.187 1277588.288</t>
  </si>
  <si>
    <t>2716738.000 1272655.000</t>
  </si>
  <si>
    <t>2716828.000 1272912.000</t>
  </si>
  <si>
    <t>2717484.172 1273869.300</t>
  </si>
  <si>
    <t>2717855.000 1272070.000</t>
  </si>
  <si>
    <t>2717866.750 1273178.000</t>
  </si>
  <si>
    <t>2718122.930 1273687.570</t>
  </si>
  <si>
    <t>2717097.268 1274153.488</t>
  </si>
  <si>
    <t>2725874.799 1270227.936</t>
  </si>
  <si>
    <t>2724944.999 1269100.787</t>
  </si>
  <si>
    <t>2725163.937 1270121.295</t>
  </si>
  <si>
    <t>2726094.913 1269823.304</t>
  </si>
  <si>
    <t>2726527.000 1270143.000</t>
  </si>
  <si>
    <t>2724963.883 1269045.575</t>
  </si>
  <si>
    <t>2725111.000 1269266.000</t>
  </si>
  <si>
    <t>2726620.876 1269348.574</t>
  </si>
  <si>
    <t>2727413.000 1269429.000</t>
  </si>
  <si>
    <t>2725187.900 1269121.200</t>
  </si>
  <si>
    <t>2724125.000 1269861.000</t>
  </si>
  <si>
    <t>2725860.250 1270300.125</t>
  </si>
  <si>
    <t>2725881.000 1270331.875</t>
  </si>
  <si>
    <t>2726634.750 1269783.625</t>
  </si>
  <si>
    <t>2726792.997 1270050.686</t>
  </si>
  <si>
    <t>2724965.526 1270131.984</t>
  </si>
  <si>
    <t>2725180.013 1269121.878</t>
  </si>
  <si>
    <t>2725854.450 1270240.604</t>
  </si>
  <si>
    <t>2726979.870 1268865.573</t>
  </si>
  <si>
    <t>2725081.182 1269963.390</t>
  </si>
  <si>
    <t>2738416.948 1269250.486</t>
  </si>
  <si>
    <t>2724432.024 1261956.589</t>
  </si>
  <si>
    <t>2724218.941 1261173.562</t>
  </si>
  <si>
    <t>2726802.199 1260816.469</t>
  </si>
  <si>
    <t>2727190.962 1262248.639</t>
  </si>
  <si>
    <t>31: Kein AV-Umriss für das Gebäude 191665712</t>
  </si>
  <si>
    <t>31: Kein AV-Umriss für das Gebäude 191765380</t>
  </si>
  <si>
    <t>31: Kein AV-Umriss für das Gebäude 191777911</t>
  </si>
  <si>
    <t>31: Kein AV-Umriss für das Gebäude 191848174</t>
  </si>
  <si>
    <t>31: Kein AV-Umriss für das Gebäude 191746721</t>
  </si>
  <si>
    <t>31: Kein AV-Umriss für das Gebäude 191768925</t>
  </si>
  <si>
    <t>31: Kein AV-Umriss für das Gebäude 400021414</t>
  </si>
  <si>
    <t>31: Kein AV-Umriss für das Gebäude 400021447</t>
  </si>
  <si>
    <t>31: Kein AV-Umriss für das Gebäude 400021475</t>
  </si>
  <si>
    <t>31: Kein AV-Umriss für das Gebäude 400021553</t>
  </si>
  <si>
    <t>31: Kein AV-Umriss für das Gebäude 400018632</t>
  </si>
  <si>
    <t>31: Kein AV-Umriss für das Gebäude 191864618</t>
  </si>
  <si>
    <t>31: Kein AV-Umriss für das Gebäude 191932363</t>
  </si>
  <si>
    <t>31: Kein AV-Umriss für das Gebäude 191951926</t>
  </si>
  <si>
    <t>31: Kein AV-Umriss für das Gebäude 191865001</t>
  </si>
  <si>
    <t>31: Kein AV-Umriss für das Gebäude 191868028</t>
  </si>
  <si>
    <t>31: Kein AV-Umriss für das Gebäude 191920109</t>
  </si>
  <si>
    <t>31: Kein AV-Umriss für das Gebäude 191953399</t>
  </si>
  <si>
    <t>31: Kein AV-Umriss für das Gebäude 191955097</t>
  </si>
  <si>
    <t>31: Kein AV-Umriss für das Gebäude 400037826</t>
  </si>
  <si>
    <t>31: Kein AV-Umriss für das Gebäude 400038005</t>
  </si>
  <si>
    <t>31: Kein AV-Umriss für das Gebäude 400038109</t>
  </si>
  <si>
    <t>31: Kein AV-Umriss für das Gebäude 400038272</t>
  </si>
  <si>
    <t>31: Kein AV-Umriss für das Gebäude 400038335</t>
  </si>
  <si>
    <t>31: Kein AV-Umriss für das Gebäude 400038507</t>
  </si>
  <si>
    <t>31: Kein AV-Umriss für das Gebäude 400038569</t>
  </si>
  <si>
    <t>31: Kein AV-Umriss für das Gebäude 400038579</t>
  </si>
  <si>
    <t>31: Kein AV-Umriss für das Gebäude 502015738</t>
  </si>
  <si>
    <t>31: Kein AV-Umriss für das Gebäude 191862808</t>
  </si>
  <si>
    <t>31: Kein AV-Umriss für das Gebäude 191863456</t>
  </si>
  <si>
    <t>31: Kein AV-Umriss für das Gebäude 190603909</t>
  </si>
  <si>
    <t>31: Kein AV-Umriss für das Gebäude 190605003</t>
  </si>
  <si>
    <t>31: Kein AV-Umriss für das Gebäude 190686068</t>
  </si>
  <si>
    <t>31: Kein AV-Umriss für das Gebäude 190686208</t>
  </si>
  <si>
    <t>31: Kein AV-Umriss für das Gebäude 190686688</t>
  </si>
  <si>
    <t>31: Kein AV-Umriss für das Gebäude 190993030</t>
  </si>
  <si>
    <t>31: Kein AV-Umriss für das Gebäude 191251132</t>
  </si>
  <si>
    <t>31: Kein AV-Umriss für das Gebäude 191645432</t>
  </si>
  <si>
    <t>31: Kein AV-Umriss für das Gebäude 191675875</t>
  </si>
  <si>
    <t>31: Kein AV-Umriss für das Gebäude 191715641</t>
  </si>
  <si>
    <t>31: Kein AV-Umriss für das Gebäude 191814274</t>
  </si>
  <si>
    <t>31: Kein AV-Umriss für das Gebäude 191820654</t>
  </si>
  <si>
    <t>31: Kein AV-Umriss für das Gebäude 191848459</t>
  </si>
  <si>
    <t>31: Kein AV-Umriss für das Gebäude 191853986</t>
  </si>
  <si>
    <t>31: Kein AV-Umriss für das Gebäude 191854142</t>
  </si>
  <si>
    <t>31: Kein AV-Umriss für das Gebäude 191854190</t>
  </si>
  <si>
    <t>31: Kein AV-Umriss für das Gebäude 191854301</t>
  </si>
  <si>
    <t>31: Kein AV-Umriss für das Gebäude 191854302</t>
  </si>
  <si>
    <t>31: Kein AV-Umriss für das Gebäude 191862763</t>
  </si>
  <si>
    <t>31: Kein AV-Umriss für das Gebäude 191863062</t>
  </si>
  <si>
    <t>31: Kein AV-Umriss für das Gebäude 191871869</t>
  </si>
  <si>
    <t>31: Kein AV-Umriss für das Gebäude 191882231</t>
  </si>
  <si>
    <t>31: Kein AV-Umriss für das Gebäude 191883639</t>
  </si>
  <si>
    <t>31: Kein AV-Umriss für das Gebäude 191899907</t>
  </si>
  <si>
    <t>31: Kein AV-Umriss für das Gebäude 400042227</t>
  </si>
  <si>
    <t>31: Kein AV-Umriss für das Gebäude 400042887</t>
  </si>
  <si>
    <t>31: Kein AV-Umriss für das Gebäude 190819815</t>
  </si>
  <si>
    <t>31: Kein AV-Umriss für das Gebäude 190882292</t>
  </si>
  <si>
    <t>31: Kein AV-Umriss für das Gebäude 191213433</t>
  </si>
  <si>
    <t>31: Kein AV-Umriss für das Gebäude 191448074</t>
  </si>
  <si>
    <t>31: Kein AV-Umriss für das Gebäude 191681872</t>
  </si>
  <si>
    <t>31: Kein AV-Umriss für das Gebäude 191799296</t>
  </si>
  <si>
    <t>31: Kein AV-Umriss für das Gebäude 191866596</t>
  </si>
  <si>
    <t>31: Kein AV-Umriss für das Gebäude 400048870</t>
  </si>
  <si>
    <t>31: Kein AV-Umriss für das Gebäude 191889352</t>
  </si>
  <si>
    <t>31: Kein AV-Umriss für das Gebäude 400051700</t>
  </si>
  <si>
    <t>31: Kein AV-Umriss für das Gebäude 400057481</t>
  </si>
  <si>
    <t>31: Kein AV-Umriss für das Gebäude 400061950</t>
  </si>
  <si>
    <t>31: Kein AV-Umriss für das Gebäude 400051780</t>
  </si>
  <si>
    <t>31: Kein AV-Umriss für das Gebäude 400051781</t>
  </si>
  <si>
    <t>31: Kein AV-Umriss für das Gebäude 191950090</t>
  </si>
  <si>
    <t>31: Kein AV-Umriss für das Gebäude 191979950</t>
  </si>
  <si>
    <t>31: Kein AV-Umriss für das Gebäude 190828269</t>
  </si>
  <si>
    <t>31: Kein AV-Umriss für das Gebäude 190877689</t>
  </si>
  <si>
    <t>31: Kein AV-Umriss für das Gebäude 191142839</t>
  </si>
  <si>
    <t>31: Kein AV-Umriss für das Gebäude 191660894</t>
  </si>
  <si>
    <t>31: Kein AV-Umriss für das Gebäude 191683893</t>
  </si>
  <si>
    <t>31: Kein AV-Umriss für das Gebäude 191683894</t>
  </si>
  <si>
    <t>31: Kein AV-Umriss für das Gebäude 191742792</t>
  </si>
  <si>
    <t>31: Kein AV-Umriss für das Gebäude 191846594</t>
  </si>
  <si>
    <t>31: Kein AV-Umriss für das Gebäude 191790934</t>
  </si>
  <si>
    <t>31: Kein AV-Umriss für das Gebäude 191965485</t>
  </si>
  <si>
    <t>31: Kein AV-Umriss für das Gebäude 191960276</t>
  </si>
  <si>
    <t>31: Kein AV-Umriss für das Gebäude 400061836</t>
  </si>
  <si>
    <t>31: Kein AV-Umriss für das Gebäude 191980917</t>
  </si>
  <si>
    <t>31: Kein AV-Umriss für das Gebäude 191898113</t>
  </si>
  <si>
    <t>31: Kein AV-Umriss für das Gebäude 400057514</t>
  </si>
  <si>
    <t>31: Kein AV-Umriss für das Gebäude 191247171</t>
  </si>
  <si>
    <t>31: Kein AV-Umriss für das Gebäude 191737246</t>
  </si>
  <si>
    <t>31: Kein AV-Umriss für das Gebäude 191791958</t>
  </si>
  <si>
    <t>31: Kein AV-Umriss für das Gebäude 191853987</t>
  </si>
  <si>
    <t>31: Kein AV-Umriss für das Gebäude 400044943</t>
  </si>
  <si>
    <t>31: Kein AV-Umriss für das Gebäude 191733458</t>
  </si>
  <si>
    <t>31: Kein AV-Umriss für das Gebäude 191949728</t>
  </si>
  <si>
    <t>31: Kein AV-Umriss für das Gebäude 191962867</t>
  </si>
  <si>
    <t>31: Kein AV-Umriss für das Gebäude 400075051</t>
  </si>
  <si>
    <t>31: Kein AV-Umriss für das Gebäude 683102</t>
  </si>
  <si>
    <t>31: Kein AV-Umriss für das Gebäude 190608150</t>
  </si>
  <si>
    <t>31: Kein AV-Umriss für das Gebäude 190985005</t>
  </si>
  <si>
    <t>31: Kein AV-Umriss für das Gebäude 191648501</t>
  </si>
  <si>
    <t>31: Kein AV-Umriss für das Gebäude 191804116</t>
  </si>
  <si>
    <t>31: Kein AV-Umriss für das Gebäude 191958715</t>
  </si>
  <si>
    <t>31: Kein AV-Umriss für das Gebäude 191978463</t>
  </si>
  <si>
    <t>31: Kein AV-Umriss für das Gebäude 191978464</t>
  </si>
  <si>
    <t>31: Kein AV-Umriss für das Gebäude 191991656</t>
  </si>
  <si>
    <t>31: Kein AV-Umriss für das Gebäude 400060374</t>
  </si>
  <si>
    <t>31: Kein AV-Umriss für das Gebäude 400061198</t>
  </si>
  <si>
    <t>31: Kein AV-Umriss für das Gebäude 400068535</t>
  </si>
  <si>
    <t>31: Kein AV-Umriss für das Gebäude 400068650</t>
  </si>
  <si>
    <t>35: überholt im GWR. AV-Umriss schon verknüpft mit dem Gebäude mit EGID 400055411</t>
  </si>
  <si>
    <t>35: überholt im GWR. AV-Umriss schon verknüpft mit dem Gebäude mit EGID 640706</t>
  </si>
  <si>
    <t>35: überholt im GWR. AV-Umriss schon verknüpft mit dem Gebäude mit EGID 2339690</t>
  </si>
  <si>
    <t>35: überholt im GWR. AV-Umriss schon verknüpft mit dem Gebäude mit EGID 400038054</t>
  </si>
  <si>
    <t>35: überholt im GWR. AV-Umriss schon verknüpft mit dem Gebäude mit EGID 400038198</t>
  </si>
  <si>
    <t>35: überholt im GWR. AV-Umriss schon verknüpft mit dem Gebäude mit EGID 644976</t>
  </si>
  <si>
    <t>35: überholt im GWR. AV-Umriss schon verknüpft mit dem Gebäude mit EGID 644980</t>
  </si>
  <si>
    <t>35: überholt im GWR. AV-Umriss schon verknüpft mit dem Gebäude mit EGID 644979</t>
  </si>
  <si>
    <t>35: überholt im GWR. AV-Umriss schon verknüpft mit dem Gebäude mit EGID 644977</t>
  </si>
  <si>
    <t>35: überholt im GWR. AV-Umriss schon verknüpft mit dem Gebäude mit EGID 191877073</t>
  </si>
  <si>
    <t>35: überholt im GWR. AV-Umriss schon verknüpft mit dem Gebäude mit EGID 646359</t>
  </si>
  <si>
    <t>35: überholt im GWR. AV-Umriss schon verknüpft mit dem Gebäude mit EGID 191853933</t>
  </si>
  <si>
    <t>35: überholt im GWR. AV-Umriss schon verknüpft mit dem Gebäude mit EGID 190253129</t>
  </si>
  <si>
    <t>35: überholt im GWR. AV-Umriss schon verknüpft mit dem Gebäude mit EGID 190011611</t>
  </si>
  <si>
    <t>35: überholt im GWR. AV-Umriss schon verknüpft mit dem Gebäude mit EGID 191160850</t>
  </si>
  <si>
    <t>35: überholt im GWR. AV-Umriss schon verknüpft mit dem Gebäude mit EGID 400042407</t>
  </si>
  <si>
    <t>35: überholt im GWR. AV-Umriss schon verknüpft mit dem Gebäude mit EGID 647880</t>
  </si>
  <si>
    <t>35: überholt im GWR. AV-Umriss schon verknüpft mit dem Gebäude mit EGID 191862262</t>
  </si>
  <si>
    <t>35: überholt im GWR. AV-Umriss schon verknüpft mit dem Gebäude mit EGID 90005243</t>
  </si>
  <si>
    <t>35: überholt im GWR. AV-Umriss schon verknüpft mit dem Gebäude mit EGID 502011153</t>
  </si>
  <si>
    <t>35: überholt im GWR. AV-Umriss schon verknüpft mit dem Gebäude mit EGID 502011146</t>
  </si>
  <si>
    <t>35: überholt im GWR. AV-Umriss schon verknüpft mit dem Gebäude mit EGID 502011152</t>
  </si>
  <si>
    <t>35: überholt im GWR. AV-Umriss schon verknüpft mit dem Gebäude mit EGID 400048048</t>
  </si>
  <si>
    <t>35: überholt im GWR. AV-Umriss schon verknüpft mit dem Gebäude mit EGID 190992351</t>
  </si>
  <si>
    <t>35: überholt im GWR. AV-Umriss schon verknüpft mit dem Gebäude mit EGID 653249</t>
  </si>
  <si>
    <t>35: überholt im GWR. AV-Umriss schon verknüpft mit dem Gebäude mit EGID 191861388</t>
  </si>
  <si>
    <t>35: überholt im GWR. AV-Umriss schon verknüpft mit dem Gebäude mit EGID 191861387</t>
  </si>
  <si>
    <t>35: überholt im GWR. AV-Umriss schon verknüpft mit dem Gebäude mit EGID 191807915</t>
  </si>
  <si>
    <t>35: überholt im GWR. AV-Umriss schon verknüpft mit dem Gebäude mit EGID 653239</t>
  </si>
  <si>
    <t>35: überholt im GWR. AV-Umriss schon verknüpft mit dem Gebäude mit EGID 191905254</t>
  </si>
  <si>
    <t>35: überholt im GWR. AV-Umriss schon verknüpft mit dem Gebäude mit EGID 400059942</t>
  </si>
  <si>
    <t>35: überholt im GWR. AV-Umriss schon verknüpft mit dem Gebäude mit EGID 191314290</t>
  </si>
  <si>
    <t>35: überholt im GWR. AV-Umriss schon verknüpft mit dem Gebäude mit EGID 400053337</t>
  </si>
  <si>
    <t>35: überholt im GWR. AV-Umriss schon verknüpft mit dem Gebäude mit EGID 191930407</t>
  </si>
  <si>
    <t>35: überholt im GWR. AV-Umriss schon verknüpft mit dem Gebäude mit EGID 677221</t>
  </si>
  <si>
    <t>35: überholt im GWR. AV-Umriss schon verknüpft mit dem Gebäude mit EGID 191859094</t>
  </si>
  <si>
    <t>35: überholt im GWR. AV-Umriss schon verknüpft mit dem Gebäude mit EGID 190163851</t>
  </si>
  <si>
    <t>35: überholt im GWR. AV-Umriss schon verknüpft mit dem Gebäude mit EGID 191598112</t>
  </si>
  <si>
    <t>35: überholt im GWR. AV-Umriss schon verknüpft mit dem Gebäude mit EGID 191575613</t>
  </si>
  <si>
    <t>35: überholt im GWR. AV-Umriss schon verknüpft mit dem Gebäude mit EGID 191251410</t>
  </si>
  <si>
    <t>35: überholt im GWR. AV-Umriss schon verknüpft mit dem Gebäude mit EGID 663630</t>
  </si>
  <si>
    <t>35: überholt im GWR. AV-Umriss schon verknüpft mit dem Gebäude mit EGID 191820874</t>
  </si>
  <si>
    <t>35: überholt im GWR. AV-Umriss schon verknüpft mit dem Gebäude mit EGID 191969254</t>
  </si>
  <si>
    <t>35: überholt im GWR. AV-Umriss schon verknüpft mit dem Gebäude mit EGID 400040119</t>
  </si>
  <si>
    <t>35: überholt im GWR. AV-Umriss schon verknüpft mit dem Gebäude mit EGID 191827298</t>
  </si>
  <si>
    <t>35: überholt im GWR. AV-Umriss schon verknüpft mit dem Gebäude mit EGID 190685868</t>
  </si>
  <si>
    <t>35: überholt im GWR. AV-Umriss schon verknüpft mit dem Gebäude mit EGID 668975</t>
  </si>
  <si>
    <t>35: überholt im GWR. AV-Umriss schon verknüpft mit dem Gebäude mit EGID 400051831</t>
  </si>
  <si>
    <t>35: überholt im GWR. AV-Umriss schon verknüpft mit dem Gebäude mit EGID 190487932</t>
  </si>
  <si>
    <t>35: überholt im GWR. AV-Umriss schon verknüpft mit dem Gebäude mit EGID 191163390</t>
  </si>
  <si>
    <t>35: überholt im GWR. AV-Umriss schon verknüpft mit dem Gebäude mit EGID 191214090</t>
  </si>
  <si>
    <t>35: überholt im GWR. AV-Umriss schon verknüpft mit dem Gebäude mit EGID 677764</t>
  </si>
  <si>
    <t>35: überholt im GWR. AV-Umriss schon verknüpft mit dem Gebäude mit EGID 400045415</t>
  </si>
  <si>
    <t>35: überholt im GWR. AV-Umriss schon verknüpft mit dem Gebäude mit EGID 9061039</t>
  </si>
  <si>
    <t>35: überholt im GWR. AV-Umriss schon verknüpft mit dem Gebäude mit EGID 400075900</t>
  </si>
  <si>
    <t>35: überholt im GWR. AV-Umriss schon verknüpft mit dem Gebäude mit EGID 191862066</t>
  </si>
  <si>
    <t>35: überholt im GWR. AV-Umriss schon verknüpft mit dem Gebäude mit EGID 190984991</t>
  </si>
  <si>
    <t>35: überholt im GWR. AV-Umriss schon verknüpft mit dem Gebäude mit EGID 682584</t>
  </si>
  <si>
    <t>35: überholt im GWR. AV-Umriss schon verknüpft mit dem Gebäude mit EGID 190364214</t>
  </si>
  <si>
    <t>35: überholt im GWR. AV-Umriss schon verknüpft mit dem Gebäude mit EGID 400062304</t>
  </si>
  <si>
    <t>35: überholt im GWR. AV-Umriss schon verknüpft mit dem Gebäude mit EGID 400061112</t>
  </si>
  <si>
    <t>35: überholt im GWR. AV-Umriss schon verknüpft mit dem Gebäude mit EGID 683195</t>
  </si>
  <si>
    <t>35: überholt im GWR. AV-Umriss schon verknüpft mit dem Gebäude mit EGID 400061118</t>
  </si>
  <si>
    <t>2749443.000 1265229.000</t>
  </si>
  <si>
    <t>2735474.744 1261412.624</t>
  </si>
  <si>
    <t>2736658.729 1262278.605</t>
  </si>
  <si>
    <t>2736174.742 1261495.620</t>
  </si>
  <si>
    <t>2734368.745 1261727.625</t>
  </si>
  <si>
    <t>2736581.000 1262071.000</t>
  </si>
  <si>
    <t>2734979.000 1261707.000</t>
  </si>
  <si>
    <t>2733965.075 1261734.988</t>
  </si>
  <si>
    <t>2734342.112 1261596.702</t>
  </si>
  <si>
    <t>2736448.737 1261761.614</t>
  </si>
  <si>
    <t>2732209.362 1262643.345</t>
  </si>
  <si>
    <t>2734335.347 1261607.555</t>
  </si>
  <si>
    <t>2732389.262 1262285.975</t>
  </si>
  <si>
    <t>2735940.739 1261716.617</t>
  </si>
  <si>
    <t>2734336.663 1261595.024</t>
  </si>
  <si>
    <t>2733310.970 1263014.892</t>
  </si>
  <si>
    <t>2736629.727 1261944.223</t>
  </si>
  <si>
    <t>2700150.000 1273883.500</t>
  </si>
  <si>
    <t>2739580.316 1274662.532</t>
  </si>
  <si>
    <t>2739587.592 1274654.257</t>
  </si>
  <si>
    <t>2738827.000 1273746.000</t>
  </si>
  <si>
    <t>2722753.881 1266830.597</t>
  </si>
  <si>
    <t>2719322.856 1266257.619</t>
  </si>
  <si>
    <t>2720201.000 1265235.000</t>
  </si>
  <si>
    <t>2720242.826 1264989.615</t>
  </si>
  <si>
    <t>2720219.099 1265129.425</t>
  </si>
  <si>
    <t>2719174.410 1264173.474</t>
  </si>
  <si>
    <t>2717089.250 1263833.875</t>
  </si>
  <si>
    <t>2727768.354 1264110.435</t>
  </si>
  <si>
    <t>2728837.000 1263431.000</t>
  </si>
  <si>
    <t>2725260.000 1264630.000</t>
  </si>
  <si>
    <t>2725665.000 1264354.250</t>
  </si>
  <si>
    <t>2726496.000 1264266.750</t>
  </si>
  <si>
    <t>2728152.003 1264387.485</t>
  </si>
  <si>
    <t>2728603.047 1265106.840</t>
  </si>
  <si>
    <t>2728704.867 1265040.610</t>
  </si>
  <si>
    <t>2728701.180 1265041.017</t>
  </si>
  <si>
    <t>2714949.463 1257984.232</t>
  </si>
  <si>
    <t>31: Kein AV-Umriss für das Gebäude 191120033</t>
  </si>
  <si>
    <t>31: Kein AV-Umriss für das Gebäude 191281010</t>
  </si>
  <si>
    <t>31: Kein AV-Umriss für das Gebäude 191358794</t>
  </si>
  <si>
    <t>31: Kein AV-Umriss für das Gebäude 191434790</t>
  </si>
  <si>
    <t>31: Kein AV-Umriss für das Gebäude 191792922</t>
  </si>
  <si>
    <t>31: Kein AV-Umriss für das Gebäude 191868384</t>
  </si>
  <si>
    <t>31: Kein AV-Umriss für das Gebäude 400043951</t>
  </si>
  <si>
    <t>31: Kein AV-Umriss für das Gebäude 400044268</t>
  </si>
  <si>
    <t>31: Kein AV-Umriss für das Gebäude 400058385</t>
  </si>
  <si>
    <t>31: Kein AV-Umriss für das Gebäude 400058755</t>
  </si>
  <si>
    <t>31: Kein AV-Umriss für das Gebäude 191956142</t>
  </si>
  <si>
    <t>31: Kein AV-Umriss für das Gebäude 191785052</t>
  </si>
  <si>
    <t>31: Kein AV-Umriss für das Gebäude 191785053</t>
  </si>
  <si>
    <t>31: Kein AV-Umriss für das Gebäude 191949574</t>
  </si>
  <si>
    <t>31: Kein AV-Umriss für das Gebäude 190222388</t>
  </si>
  <si>
    <t>31: Kein AV-Umriss für das Gebäude 191801214</t>
  </si>
  <si>
    <t>31: Kein AV-Umriss für das Gebäude 191953319</t>
  </si>
  <si>
    <t>31: Kein AV-Umriss für das Gebäude 191997571</t>
  </si>
  <si>
    <t>31: Kein AV-Umriss für das Gebäude 191948695</t>
  </si>
  <si>
    <t>31: Kein AV-Umriss für das Gebäude 400056129</t>
  </si>
  <si>
    <t>31: Kein AV-Umriss für das Gebäude 400056130</t>
  </si>
  <si>
    <t>35: überholt im GWR. AV-Umriss schon verknüpft mit dem Gebäude mit EGID 400044083</t>
  </si>
  <si>
    <t>35: überholt im GWR. AV-Umriss schon verknüpft mit dem Gebäude mit EGID 190153104</t>
  </si>
  <si>
    <t>35: überholt im GWR. AV-Umriss schon verknüpft mit dem Gebäude mit EGID 191758073</t>
  </si>
  <si>
    <t>35: überholt im GWR. AV-Umriss schon verknüpft mit dem Gebäude mit EGID 191975134</t>
  </si>
  <si>
    <t>35: überholt im GWR. AV-Umriss schon verknüpft mit dem Gebäude mit EGID 191993991</t>
  </si>
  <si>
    <t>35: überholt im GWR. AV-Umriss schon verknüpft mit dem Gebäude mit EGID 190443408</t>
  </si>
  <si>
    <t>35: überholt im GWR. AV-Umriss schon verknüpft mit dem Gebäude mit EGID 400063932</t>
  </si>
  <si>
    <t>35: überholt im GWR. AV-Umriss schon verknüpft mit dem Gebäude mit EGID 191819156</t>
  </si>
  <si>
    <t>35: überholt im GWR. AV-Umriss schon verknüpft mit dem Gebäude mit EGID 191997203</t>
  </si>
  <si>
    <t>35: überholt im GWR. AV-Umriss schon verknüpft mit dem Gebäude mit EGID 671465</t>
  </si>
  <si>
    <t>35: überholt im GWR. AV-Umriss schon verknüpft mit dem Gebäude mit EGID 671321</t>
  </si>
  <si>
    <t>35: überholt im GWR. AV-Umriss schon verknüpft mit dem Gebäude mit EGID 191955549</t>
  </si>
  <si>
    <t>35: überholt im GWR. AV-Umriss schon verknüpft mit dem Gebäude mit EGID 191961874</t>
  </si>
  <si>
    <t>2749624.638 1264627.506</t>
  </si>
  <si>
    <t>2734436.750 1263236.250</t>
  </si>
  <si>
    <t>2735642.194 1265597.120</t>
  </si>
  <si>
    <t>2734523.860 1263586.352</t>
  </si>
  <si>
    <t>2715224.000 1270870.000</t>
  </si>
  <si>
    <t>2729855.979 1278803.471</t>
  </si>
  <si>
    <t>2734488.031 1277355.031</t>
  </si>
  <si>
    <t>2734999.000 1276697.000</t>
  </si>
  <si>
    <t>2716937.956 1275888.541</t>
  </si>
  <si>
    <t>2714220.000 1275117.000</t>
  </si>
  <si>
    <t>2714219.000 1275116.000</t>
  </si>
  <si>
    <t>2714217.000 1275114.000</t>
  </si>
  <si>
    <t>2713905.950 1273019.580</t>
  </si>
  <si>
    <t>2714899.940 1272753.580</t>
  </si>
  <si>
    <t>2714869.940 1272611.590</t>
  </si>
  <si>
    <t>2715069.940 1272656.590</t>
  </si>
  <si>
    <t>2726662.652 1266356.164</t>
  </si>
  <si>
    <t>2726055.864 1267726.577</t>
  </si>
  <si>
    <t>2723575.894 1268866.568</t>
  </si>
  <si>
    <t>2724766.860 1264632.632</t>
  </si>
  <si>
    <t>2726916.857 1267150.587</t>
  </si>
  <si>
    <t>2726907.091 1265996.348</t>
  </si>
  <si>
    <t>2726855.000 1267165.000</t>
  </si>
  <si>
    <t>2723989.889 1268598.570</t>
  </si>
  <si>
    <t>2724150.000 1267825.000</t>
  </si>
  <si>
    <t>2723955.000 1266555.000</t>
  </si>
  <si>
    <t>2723900.000 1268600.000</t>
  </si>
  <si>
    <t>2723290.000 1267945.000</t>
  </si>
  <si>
    <t>2724542.631 1264822.096</t>
  </si>
  <si>
    <t>2726921.097 1265615.651</t>
  </si>
  <si>
    <t>2726658.184 1266382.338</t>
  </si>
  <si>
    <t>2725391.483 1267790.611</t>
  </si>
  <si>
    <t>2723693.833 1268627.810</t>
  </si>
  <si>
    <t>2726679.947 1267120.198</t>
  </si>
  <si>
    <t>31: Kein AV-Umriss für das Gebäude 400026340</t>
  </si>
  <si>
    <t>31: Kein AV-Umriss für das Gebäude 400026389</t>
  </si>
  <si>
    <t>31: Kein AV-Umriss für das Gebäude 191888328</t>
  </si>
  <si>
    <t>31: Kein AV-Umriss für das Gebäude 400070495</t>
  </si>
  <si>
    <t>31: Kein AV-Umriss für das Gebäude 191870371</t>
  </si>
  <si>
    <t>31: Kein AV-Umriss für das Gebäude 191891895</t>
  </si>
  <si>
    <t>31: Kein AV-Umriss für das Gebäude 191736551</t>
  </si>
  <si>
    <t>31: Kein AV-Umriss für das Gebäude 191736552</t>
  </si>
  <si>
    <t>31: Kein AV-Umriss für das Gebäude 191736554</t>
  </si>
  <si>
    <t>31: Kein AV-Umriss für das Gebäude 400073011</t>
  </si>
  <si>
    <t>31: Kein AV-Umriss für das Gebäude 400073923</t>
  </si>
  <si>
    <t>31: Kein AV-Umriss für das Gebäude 400073930</t>
  </si>
  <si>
    <t>31: Kein AV-Umriss für das Gebäude 190944649</t>
  </si>
  <si>
    <t>31: Kein AV-Umriss für das Gebäude 191414850</t>
  </si>
  <si>
    <t>31: Kein AV-Umriss für das Gebäude 191493351</t>
  </si>
  <si>
    <t>31: Kein AV-Umriss für das Gebäude 191499833</t>
  </si>
  <si>
    <t>31: Kein AV-Umriss für das Gebäude 191795271</t>
  </si>
  <si>
    <t>31: Kein AV-Umriss für das Gebäude 191851948</t>
  </si>
  <si>
    <t>31: Kein AV-Umriss für das Gebäude 191853585</t>
  </si>
  <si>
    <t>31: Kein AV-Umriss für das Gebäude 191960538</t>
  </si>
  <si>
    <t>31: Kein AV-Umriss für das Gebäude 400061482</t>
  </si>
  <si>
    <t>31: Kein AV-Umriss für das Gebäude 400065332</t>
  </si>
  <si>
    <t>31: Kein AV-Umriss für das Gebäude 400065347</t>
  </si>
  <si>
    <t>35: überholt im GWR. AV-Umriss schon verknüpft mit dem Gebäude mit EGID 640445</t>
  </si>
  <si>
    <t>35: überholt im GWR. AV-Umriss schon verknüpft mit dem Gebäude mit EGID 650232</t>
  </si>
  <si>
    <t>35: überholt im GWR. AV-Umriss schon verknüpft mit dem Gebäude mit EGID 675766</t>
  </si>
  <si>
    <t>35: überholt im GWR. AV-Umriss schon verknüpft mit dem Gebäude mit EGID 191402652</t>
  </si>
  <si>
    <t>35: überholt im GWR. AV-Umriss schon verknüpft mit dem Gebäude mit EGID 191862383</t>
  </si>
  <si>
    <t>35: überholt im GWR. AV-Umriss schon verknüpft mit dem Gebäude mit EGID 191367251</t>
  </si>
  <si>
    <t>35: überholt im GWR. AV-Umriss schon verknüpft mit dem Gebäude mit EGID 2347012</t>
  </si>
  <si>
    <t>35: überholt im GWR. AV-Umriss schon verknüpft mit dem Gebäude mit EGID 681257</t>
  </si>
  <si>
    <t>35: überholt im GWR. AV-Umriss schon verknüpft mit dem Gebäude mit EGID 400067849</t>
  </si>
  <si>
    <t>35: überholt im GWR. AV-Umriss schon verknüpft mit dem Gebäude mit EGID 3100098</t>
  </si>
  <si>
    <t>35: überholt im GWR. AV-Umriss schon verknüpft mit dem Gebäude mit EGID 191857677</t>
  </si>
  <si>
    <t>2739084.370 1270092.710</t>
  </si>
  <si>
    <t>2704925.000 1267468.000</t>
  </si>
  <si>
    <t>2705697.000 1266702.000</t>
  </si>
  <si>
    <t>2705087.000 1267264.000</t>
  </si>
  <si>
    <t>2706014.000 1266626.125</t>
  </si>
  <si>
    <t>2706657.948 1266194.649</t>
  </si>
  <si>
    <t>2707776.941 1267163.647</t>
  </si>
  <si>
    <t>2719242.000 1262116.000</t>
  </si>
  <si>
    <t>2717790.000 1262641.000</t>
  </si>
  <si>
    <t>2719510.772 1261993.686</t>
  </si>
  <si>
    <t>2719305.773 1261805.691</t>
  </si>
  <si>
    <t>2719475.774 1262197.682</t>
  </si>
  <si>
    <t>2717861.804 1262596.680</t>
  </si>
  <si>
    <t>2719119.000 1281123.000</t>
  </si>
  <si>
    <t>2719030.000 1281233.000</t>
  </si>
  <si>
    <t>2732904.809 1271339.524</t>
  </si>
  <si>
    <t>2732990.000 1271057.000</t>
  </si>
  <si>
    <t>2733660.000 1269764.000</t>
  </si>
  <si>
    <t>2732889.000 1271351.000</t>
  </si>
  <si>
    <t>2734014.000 1269152.000</t>
  </si>
  <si>
    <t>2733220.000 1271287.000</t>
  </si>
  <si>
    <t>2733231.000 1271293.000</t>
  </si>
  <si>
    <t>2732953.000 1271116.000</t>
  </si>
  <si>
    <t>2733200.000 1271362.000</t>
  </si>
  <si>
    <t>2719899.922 1273658.566</t>
  </si>
  <si>
    <t>2719560.904 1271399.590</t>
  </si>
  <si>
    <t>2719698.925 1273631.566</t>
  </si>
  <si>
    <t>2719678.926 1273628.566</t>
  </si>
  <si>
    <t>2719692.000 1273173.000</t>
  </si>
  <si>
    <t>2719356.000 1272825.000</t>
  </si>
  <si>
    <t>2720157.000 1272958.000</t>
  </si>
  <si>
    <t>31: Kein AV-Umriss für das Gebäude 191964439</t>
  </si>
  <si>
    <t>31: Kein AV-Umriss für das Gebäude 400060192</t>
  </si>
  <si>
    <t>31: Kein AV-Umriss für das Gebäude 400066555</t>
  </si>
  <si>
    <t>31: Kein AV-Umriss für das Gebäude 191810235</t>
  </si>
  <si>
    <t>31: Kein AV-Umriss für das Gebäude 400040111</t>
  </si>
  <si>
    <t>31: Kein AV-Umriss für das Gebäude 191735512</t>
  </si>
  <si>
    <t>31: Kein AV-Umriss für das Gebäude 191869195</t>
  </si>
  <si>
    <t>31: Kein AV-Umriss für das Gebäude 191787015</t>
  </si>
  <si>
    <t>31: Kein AV-Umriss für das Gebäude 191819775</t>
  </si>
  <si>
    <t>31: Kein AV-Umriss für das Gebäude 191868003</t>
  </si>
  <si>
    <t>31: Kein AV-Umriss für das Gebäude 191869390</t>
  </si>
  <si>
    <t>31: Kein AV-Umriss für das Gebäude 191871135</t>
  </si>
  <si>
    <t>31: Kein AV-Umriss für das Gebäude 191871140</t>
  </si>
  <si>
    <t>31: Kein AV-Umriss für das Gebäude 191887255</t>
  </si>
  <si>
    <t>31: Kein AV-Umriss für das Gebäude 191894920</t>
  </si>
  <si>
    <t>31: Kein AV-Umriss für das Gebäude 191656972</t>
  </si>
  <si>
    <t>31: Kein AV-Umriss für das Gebäude 191683739</t>
  </si>
  <si>
    <t>31: Kein AV-Umriss für das Gebäude 191684314</t>
  </si>
  <si>
    <t>31: Kein AV-Umriss für das Gebäude 191770751</t>
  </si>
  <si>
    <t>31: Kein AV-Umriss für das Gebäude 191775514</t>
  </si>
  <si>
    <t>31: Kein AV-Umriss für das Gebäude 191955765</t>
  </si>
  <si>
    <t>35: überholt im GWR. AV-Umriss schon verknüpft mit dem Gebäude mit EGID 646166</t>
  </si>
  <si>
    <t>35: überholt im GWR. AV-Umriss schon verknüpft mit dem Gebäude mit EGID 191801077</t>
  </si>
  <si>
    <t>35: überholt im GWR. AV-Umriss schon verknüpft mit dem Gebäude mit EGID 659246</t>
  </si>
  <si>
    <t>35: überholt im GWR. AV-Umriss schon verknüpft mit dem Gebäude mit EGID 2336203</t>
  </si>
  <si>
    <t>35: überholt im GWR. AV-Umriss schon verknüpft mit dem Gebäude mit EGID 400040227</t>
  </si>
  <si>
    <t>35: überholt im GWR. AV-Umriss schon verknüpft mit dem Gebäude mit EGID 191574731</t>
  </si>
  <si>
    <t>35: überholt im GWR. AV-Umriss schon verknüpft mit dem Gebäude mit EGID 191872638</t>
  </si>
  <si>
    <t>35: überholt im GWR. AV-Umriss schon verknüpft mit dem Gebäude mit EGID 400040213</t>
  </si>
  <si>
    <t>35: überholt im GWR. AV-Umriss schon verknüpft mit dem Gebäude mit EGID 2338820</t>
  </si>
  <si>
    <t>35: überholt im GWR. AV-Umriss schon verknüpft mit dem Gebäude mit EGID 190520648</t>
  </si>
  <si>
    <t>2714908.000 1265247.000</t>
  </si>
  <si>
    <t>2714828.000 1267251.000</t>
  </si>
  <si>
    <t>2716380.000 1267723.000</t>
  </si>
  <si>
    <t>2716394.000 1267729.000</t>
  </si>
  <si>
    <t>2714818.000 1267296.000</t>
  </si>
  <si>
    <t>2715524.875 1267421.601</t>
  </si>
  <si>
    <t>2714764.878 1266906.615</t>
  </si>
  <si>
    <t>2714489.881 1267160.612</t>
  </si>
  <si>
    <t>2714501.881 1267161.612</t>
  </si>
  <si>
    <t>2714507.881 1267162.612</t>
  </si>
  <si>
    <t>2714529.881 1267224.611</t>
  </si>
  <si>
    <t>2715334.500 1252711.875</t>
  </si>
  <si>
    <t>2713733.000 1272781.000</t>
  </si>
  <si>
    <t>31: Kein AV-Umriss für das Gebäude 400021473</t>
  </si>
  <si>
    <t>31: Kein AV-Umriss für das Gebäude 191932604</t>
  </si>
  <si>
    <t>31: Kein AV-Umriss für das Gebäude 191932605</t>
  </si>
  <si>
    <t>31: Kein AV-Umriss für das Gebäude 400060981</t>
  </si>
  <si>
    <t>31: Kein AV-Umriss für das Gebäude 400064602</t>
  </si>
  <si>
    <t>31: Kein AV-Umriss für das Gebäude 400066551</t>
  </si>
  <si>
    <t>31: Kein AV-Umriss für das Gebäude 400066552</t>
  </si>
  <si>
    <t>31: Kein AV-Umriss für das Gebäude 400066554</t>
  </si>
  <si>
    <t>31: Kein AV-Umriss für das Gebäude 400067766</t>
  </si>
  <si>
    <t>31: Kein AV-Umriss für das Gebäude 191992487</t>
  </si>
  <si>
    <t>35: überholt im GWR. AV-Umriss schon verknüpft mit dem Gebäude mit EGID 400065154</t>
  </si>
  <si>
    <t>35: überholt im GWR. AV-Umriss schon verknüpft mit dem Gebäude mit EGID 676797</t>
  </si>
  <si>
    <t>2752761.119 1262475.564</t>
  </si>
  <si>
    <t>2732232.824 1265446.475</t>
  </si>
  <si>
    <t>2728957.822 1274521.377</t>
  </si>
  <si>
    <t>2730143.000 1278427.000</t>
  </si>
  <si>
    <t>2707124.960 1277133.570</t>
  </si>
  <si>
    <t>2707115.784 1278878.998</t>
  </si>
  <si>
    <t>2707101.856 1278874.037</t>
  </si>
  <si>
    <t>2721497.000 1270361.000</t>
  </si>
  <si>
    <t>2721804.111 1270049.554</t>
  </si>
  <si>
    <t>2719683.000 1269299.000</t>
  </si>
  <si>
    <t>2721910.000 1269748.000</t>
  </si>
  <si>
    <t>2721480.000 1269945.000</t>
  </si>
  <si>
    <t>2719756.000 1267580.000</t>
  </si>
  <si>
    <t>2718893.000 1268105.750</t>
  </si>
  <si>
    <t>2730778.846 1271380.549</t>
  </si>
  <si>
    <t>2729681.000 1271451.000</t>
  </si>
  <si>
    <t>2730508.000 1271502.000</t>
  </si>
  <si>
    <t>2731641.000 1270594.000</t>
  </si>
  <si>
    <t>2729479.000 1269884.000</t>
  </si>
  <si>
    <t>2728970.000 1269515.000</t>
  </si>
  <si>
    <t>2729825.000 1271415.000</t>
  </si>
  <si>
    <t>31: Kein AV-Umriss für das Gebäude 400053471</t>
  </si>
  <si>
    <t>31: Kein AV-Umriss für das Gebäude 191994964</t>
  </si>
  <si>
    <t>31: Kein AV-Umriss für das Gebäude 400053214</t>
  </si>
  <si>
    <t>31: Kein AV-Umriss für das Gebäude 190277569</t>
  </si>
  <si>
    <t>31: Kein AV-Umriss für das Gebäude 191108032</t>
  </si>
  <si>
    <t>31: Kein AV-Umriss für das Gebäude 191895218</t>
  </si>
  <si>
    <t>31: Kein AV-Umriss für das Gebäude 191914724</t>
  </si>
  <si>
    <t>31: Kein AV-Umriss für das Gebäude 191967574</t>
  </si>
  <si>
    <t>31: Kein AV-Umriss für das Gebäude 191863024</t>
  </si>
  <si>
    <t>31: Kein AV-Umriss für das Gebäude 191870051</t>
  </si>
  <si>
    <t>31: Kein AV-Umriss für das Gebäude 191887510</t>
  </si>
  <si>
    <t>31: Kein AV-Umriss für das Gebäude 191906800</t>
  </si>
  <si>
    <t>31: Kein AV-Umriss für das Gebäude 191920027</t>
  </si>
  <si>
    <t>31: Kein AV-Umriss für das Gebäude 191956089</t>
  </si>
  <si>
    <t>35: überholt im GWR. AV-Umriss schon verknüpft mit dem Gebäude mit EGID 400049238</t>
  </si>
  <si>
    <t>35: überholt im GWR. AV-Umriss schon verknüpft mit dem Gebäude mit EGID 191776674</t>
  </si>
  <si>
    <t>35: überholt im GWR. AV-Umriss schon verknüpft mit dem Gebäude mit EGID 191957055</t>
  </si>
  <si>
    <t>35: überholt im GWR. AV-Umriss schon verknüpft mit dem Gebäude mit EGID 679545</t>
  </si>
  <si>
    <t>2747743.000 1260967.000</t>
  </si>
  <si>
    <t>2704652.000 1270848.000</t>
  </si>
  <si>
    <t>2703592.326 1272805.040</t>
  </si>
  <si>
    <t>2703638.407 1271762.359</t>
  </si>
  <si>
    <t>2719882.853 1263164.782</t>
  </si>
  <si>
    <t>35: überholt im GWR. AV-Umriss schon verknüpft mit dem Gebäude mit EGID 661204</t>
  </si>
  <si>
    <t>2710769.245 1267032.840</t>
  </si>
  <si>
    <t>2714142.829 1257893.731</t>
  </si>
  <si>
    <t>2715455.828 1258415.724</t>
  </si>
  <si>
    <t>2715058.824 1257718.730</t>
  </si>
  <si>
    <t>2715876.000 1258534.000</t>
  </si>
  <si>
    <t>2715874.600 1258358.300</t>
  </si>
  <si>
    <t>2714422.000 1257398.000</t>
  </si>
  <si>
    <t>2715057.000 1257926.000</t>
  </si>
  <si>
    <t>2714520.000 1257507.000</t>
  </si>
  <si>
    <t>2714333.000 1257021.000</t>
  </si>
  <si>
    <t>31: Kein AV-Umriss für das Gebäude 191444510</t>
  </si>
  <si>
    <t>31: Kein AV-Umriss für das Gebäude 191678052</t>
  </si>
  <si>
    <t>31: Kein AV-Umriss für das Gebäude 191698294</t>
  </si>
  <si>
    <t>31: Kein AV-Umriss für das Gebäude 191843025</t>
  </si>
  <si>
    <t>31: Kein AV-Umriss für das Gebäude 191866849</t>
  </si>
  <si>
    <t>31: Kein AV-Umriss für das Gebäude 191878418</t>
  </si>
  <si>
    <t>31: Kein AV-Umriss für das Gebäude 191964500</t>
  </si>
  <si>
    <t>35: überholt im GWR. AV-Umriss schon verknüpft mit dem Gebäude mit EGID 190583771</t>
  </si>
  <si>
    <t>35: überholt im GWR. AV-Umriss schon verknüpft mit dem Gebäude mit EGID 190982410</t>
  </si>
  <si>
    <t>35: überholt im GWR. AV-Umriss schon verknüpft mit dem Gebäude mit EGID 400073028</t>
  </si>
  <si>
    <t>2: Main building takes EGID&lt;/br&gt;42: die Kategorie 1080 ist mit dem Topic Bodenbedeckung der AV nicht kohärent&lt;/br&gt;51: Der gleichen EGID 400063848 ist für mehrere AV-Gebäude verwendet</t>
  </si>
  <si>
    <t>2741672.686 1268824.538</t>
  </si>
  <si>
    <t>2738699.000 1269254.000</t>
  </si>
  <si>
    <t>2737878.000 1269260.000</t>
  </si>
  <si>
    <t>2735721.000 1261654.000</t>
  </si>
  <si>
    <t>2732750.000 1268380.000</t>
  </si>
  <si>
    <t>2730934.810 1267491.573</t>
  </si>
  <si>
    <t>2731590.800 1266595.588</t>
  </si>
  <si>
    <t>2731674.000 1267367.000</t>
  </si>
  <si>
    <t>2733777.757 1266602.574</t>
  </si>
  <si>
    <t>2731928.000 1267300.000</t>
  </si>
  <si>
    <t>2731464.000 1266816.000</t>
  </si>
  <si>
    <t>2730456.581 1267164.787</t>
  </si>
  <si>
    <t>2732404.000 1268655.000</t>
  </si>
  <si>
    <t>2732857.770 1267803.550</t>
  </si>
  <si>
    <t>2731740.459 1266781.174</t>
  </si>
  <si>
    <t>2732969.024 1268480.988</t>
  </si>
  <si>
    <t>2731783.790 1266246.590</t>
  </si>
  <si>
    <t>2731561.800 1266508.590</t>
  </si>
  <si>
    <t>2730817.844 1267033.190</t>
  </si>
  <si>
    <t>2709817.000 1266419.000</t>
  </si>
  <si>
    <t>2712093.206 1263950.260</t>
  </si>
  <si>
    <t>2711867.928 1264984.190</t>
  </si>
  <si>
    <t>2712116.875 1265008.674</t>
  </si>
  <si>
    <t>2712090.571 1263959.752</t>
  </si>
  <si>
    <t>2712672.000 1264248.000</t>
  </si>
  <si>
    <t>2712602.867 1264327.697</t>
  </si>
  <si>
    <t>2714327.000 1257238.000</t>
  </si>
  <si>
    <t>2717994.000 1260474.000</t>
  </si>
  <si>
    <t>2710145.000 1273730.000</t>
  </si>
  <si>
    <t>2710303.000 1273694.000</t>
  </si>
  <si>
    <t>2729492.000 1267342.000</t>
  </si>
  <si>
    <t>2725844.922 1270351.680</t>
  </si>
  <si>
    <t>2712620.266 1275806.718</t>
  </si>
  <si>
    <t>2713348.478 1275928.868</t>
  </si>
  <si>
    <t>2713380.048 1275943.341</t>
  </si>
  <si>
    <t>2712725.262 1275693.341</t>
  </si>
  <si>
    <t>61: 2 AV-Gebäude haben den gleichen GWR-EGID&lt;/br&gt;62: 2 GWR-Gebäude (190807569, 191976490) innerhalb des gleichen AV-Gebäudes</t>
  </si>
  <si>
    <t>31: Kein AV-Umriss für das Gebäude 191329710&lt;/br&gt;33: Das Gebäude 191329710 has GSTAT '1003 im Bau'</t>
  </si>
  <si>
    <t>31: Kein AV-Umriss für das Gebäude 191837026&lt;/br&gt;33: Das Gebäude 191837026 has GSTAT '1003 im Bau'</t>
  </si>
  <si>
    <t>31: Kein AV-Umriss für das Gebäude 160011721</t>
  </si>
  <si>
    <t>31: Kein AV-Umriss für das Gebäude 190634768</t>
  </si>
  <si>
    <t>31: Kein AV-Umriss für das Gebäude 191611401</t>
  </si>
  <si>
    <t>31: Kein AV-Umriss für das Gebäude 191697138</t>
  </si>
  <si>
    <t>31: Kein AV-Umriss für das Gebäude 191866528</t>
  </si>
  <si>
    <t>31: Kein AV-Umriss für das Gebäude 400055920</t>
  </si>
  <si>
    <t>31: Kein AV-Umriss für das Gebäude 400056736</t>
  </si>
  <si>
    <t>31: Kein AV-Umriss für das Gebäude 400057139</t>
  </si>
  <si>
    <t>31: Kein AV-Umriss für das Gebäude 400057601</t>
  </si>
  <si>
    <t>31: Kein AV-Umriss für das Gebäude 191207431&lt;/br&gt;33: Das Gebäude 191207431 has GSTAT '1003 im Bau'</t>
  </si>
  <si>
    <t>31: Kein AV-Umriss für das Gebäude 400062667</t>
  </si>
  <si>
    <t>31: Kein AV-Umriss für das Gebäude 400066376</t>
  </si>
  <si>
    <t>31: Kein AV-Umriss für das Gebäude 191964892</t>
  </si>
  <si>
    <t>31: Kein AV-Umriss für das Gebäude 191656692&lt;/br&gt;33: Das Gebäude 191656692 has GSTAT '1003 im Bau'</t>
  </si>
  <si>
    <t>31: Kein AV-Umriss für das Gebäude 400061742</t>
  </si>
  <si>
    <t>35: überholt im GWR. AV-Umriss schon verknüpft mit dem Gebäude mit EGID 400056298</t>
  </si>
  <si>
    <t>35: überholt im GWR. AV-Umriss schon verknüpft mit dem Gebäude mit EGID 650890</t>
  </si>
  <si>
    <t>35: überholt im GWR. AV-Umriss schon verknüpft mit dem Gebäude mit EGID 400057567</t>
  </si>
  <si>
    <t>35: überholt im GWR. AV-Umriss schon verknüpft mit dem Gebäude mit EGID 680980</t>
  </si>
  <si>
    <t>35: überholt im GWR. AV-Umriss schon verknüpft mit dem Gebäude mit EGID 191422511</t>
  </si>
  <si>
    <t>35: überholt im GWR. AV-Umriss schon verknüpft mit dem Gebäude mit EGID 2341189</t>
  </si>
  <si>
    <t>35: überholt im GWR. AV-Umriss schon verknüpft mit dem Gebäude mit EGID 191956079</t>
  </si>
  <si>
    <t>35: überholt im GWR. AV-Umriss schon verknüpft mit dem Gebäude mit EGID 191889663</t>
  </si>
  <si>
    <t>35: überholt im GWR. AV-Umriss schon verknüpft mit dem Gebäude mit EGID 191982414</t>
  </si>
  <si>
    <t>35: überholt im GWR. AV-Umriss schon verknüpft mit dem Gebäude mit EGID 660105</t>
  </si>
  <si>
    <t>35: überholt im GWR. AV-Umriss schon verknüpft mit dem Gebäude mit EGID 675563</t>
  </si>
  <si>
    <t>31: Kein AV-Umriss für das Gebäude 191961830&lt;/br&gt;33: Das Gebäude 191961830 has GSTAT '1003 im Bau'</t>
  </si>
  <si>
    <t>2712089.000 1263946.000</t>
  </si>
  <si>
    <t>2705314.400 1278094.749</t>
  </si>
  <si>
    <t>2703976.317 1280307.111</t>
  </si>
  <si>
    <t>2705776.000 1279897.000</t>
  </si>
  <si>
    <t>2705316.485 1278701.934</t>
  </si>
  <si>
    <t>31: Kein AV-Umriss für das Gebäude 191998328</t>
  </si>
  <si>
    <t>31: Kein AV-Umriss für das Gebäude 400047423</t>
  </si>
  <si>
    <t>35: überholt im GWR. AV-Umriss schon verknüpft mit dem Gebäude mit EGID 400047422</t>
  </si>
  <si>
    <t>35: überholt im GWR. AV-Umriss schon verknüpft mit dem Gebäude mit EGID 2346544</t>
  </si>
  <si>
    <t>35: überholt im GWR. AV-Umriss schon verknüpft mit dem Gebäude mit EGID 190116237</t>
  </si>
  <si>
    <t>31: Kein AV-Umriss für das Gebäude 191964891</t>
  </si>
  <si>
    <t>31: Kein AV-Umriss für das Gebäude 191831081</t>
  </si>
  <si>
    <t>2729841.000 1265643.000</t>
  </si>
  <si>
    <t>2732241.000 1265453.000</t>
  </si>
  <si>
    <t>2714241.000 1261659.250</t>
  </si>
  <si>
    <t>2713943.845 1259770.715</t>
  </si>
  <si>
    <t>2728807.000 1268334.000</t>
  </si>
  <si>
    <t>2723907.404 1268603.151</t>
  </si>
  <si>
    <t>2725907.875 1270155.688</t>
  </si>
  <si>
    <t>62: 2 GWR-Gebäude (191843212, 191843221) innerhalb des gleichen AV-Gebäudes</t>
  </si>
  <si>
    <t>31: Kein AV-Umriss für das Gebäude 192004457</t>
  </si>
  <si>
    <t>31: Kein AV-Umriss für das Gebäude 192004464</t>
  </si>
  <si>
    <t>31: Kein AV-Umriss für das Gebäude 191974767</t>
  </si>
  <si>
    <t>35: überholt im GWR. AV-Umriss schon verknüpft mit dem Gebäude mit EGID 400066309</t>
  </si>
  <si>
    <t>35: überholt im GWR. AV-Umriss schon verknüpft mit dem Gebäude mit EGID 191718563</t>
  </si>
  <si>
    <t>2737235.000 1274850.000</t>
  </si>
  <si>
    <t>2731275.000 1278631.000</t>
  </si>
  <si>
    <t>31: Kein AV-Umriss für das Gebäude 192004840</t>
  </si>
  <si>
    <t>35: überholt im GWR. AV-Umriss schon verknüpft mit dem Gebäude mit EGID 400039151</t>
  </si>
  <si>
    <t>2742170.000 1267547.000</t>
  </si>
  <si>
    <t>2744552.000 1268279.875</t>
  </si>
  <si>
    <t>2744555.500 1268256.250</t>
  </si>
  <si>
    <t>2744563.000 1268236.375</t>
  </si>
  <si>
    <t>2744821.823 1268768.898</t>
  </si>
  <si>
    <t>2745669.678 1268625.513</t>
  </si>
  <si>
    <t>2745392.425 1268989.073</t>
  </si>
  <si>
    <t>2745397.436 1268943.364</t>
  </si>
  <si>
    <t>2735706.000 1262426.000</t>
  </si>
  <si>
    <t>2734919.743 1268209.537</t>
  </si>
  <si>
    <t>2735747.000 1267751.000</t>
  </si>
  <si>
    <t>2735073.000 1267008.000</t>
  </si>
  <si>
    <t>2733542.000 1267068.000</t>
  </si>
  <si>
    <t>2735706.000 1267595.000</t>
  </si>
  <si>
    <t>2733773.039 1268113.833</t>
  </si>
  <si>
    <t>2738815.000 1262777.000</t>
  </si>
  <si>
    <t>2740374.121 1261314.759</t>
  </si>
  <si>
    <t>2736054.000 1260437.000</t>
  </si>
  <si>
    <t>2740361.000 1261309.000</t>
  </si>
  <si>
    <t>2740376.588 1261316.911</t>
  </si>
  <si>
    <t>2740393.271 1261331.372</t>
  </si>
  <si>
    <t>2739300.000 1260918.000</t>
  </si>
  <si>
    <t>2738835.517 1262763.372</t>
  </si>
  <si>
    <t>2739731.993 1261151.967</t>
  </si>
  <si>
    <t>2710442.287 1268611.645</t>
  </si>
  <si>
    <t>2714928.201 1267339.608</t>
  </si>
  <si>
    <t>2715929.000 1258401.000</t>
  </si>
  <si>
    <t>2720206.000 1256684.000</t>
  </si>
  <si>
    <t>2720685.791 1256999.256</t>
  </si>
  <si>
    <t>2720161.599 1256604.199</t>
  </si>
  <si>
    <t>2720344.750 1256940.710</t>
  </si>
  <si>
    <t>2720210.524 1256591.076</t>
  </si>
  <si>
    <t>2720660.750 1256921.705</t>
  </si>
  <si>
    <t>2720659.750 1256918.705</t>
  </si>
  <si>
    <t>2720359.128 1256883.218</t>
  </si>
  <si>
    <t>2720366.752 1257086.709</t>
  </si>
  <si>
    <t>2720005.756 1256850.715</t>
  </si>
  <si>
    <t>2730456.525 1271449.914</t>
  </si>
  <si>
    <t>2739108.165 1267770.927</t>
  </si>
  <si>
    <t>2707343.830 1271347.358</t>
  </si>
  <si>
    <t>2707318.816 1271222.368</t>
  </si>
  <si>
    <t>31: Kein AV-Umriss für das Gebäude 191249310</t>
  </si>
  <si>
    <t>31: Kein AV-Umriss für das Gebäude 400023512</t>
  </si>
  <si>
    <t>31: Kein AV-Umriss für das Gebäude 191612551</t>
  </si>
  <si>
    <t>31: Kein AV-Umriss für das Gebäude 191770552</t>
  </si>
  <si>
    <t>31: Kein AV-Umriss für das Gebäude 191869094</t>
  </si>
  <si>
    <t>31: Kein AV-Umriss für das Gebäude 191880156</t>
  </si>
  <si>
    <t>31: Kein AV-Umriss für das Gebäude 191954117</t>
  </si>
  <si>
    <t>31: Kein AV-Umriss für das Gebäude 400054228</t>
  </si>
  <si>
    <t>31: Kein AV-Umriss für das Gebäude 400018790</t>
  </si>
  <si>
    <t>31: Kein AV-Umriss für das Gebäude 400018973</t>
  </si>
  <si>
    <t>31: Kein AV-Umriss für das Gebäude 400019006</t>
  </si>
  <si>
    <t>31: Kein AV-Umriss für das Gebäude 400019248</t>
  </si>
  <si>
    <t>31: Kein AV-Umriss für das Gebäude 400064760</t>
  </si>
  <si>
    <t>31: Kein AV-Umriss für das Gebäude 191955238</t>
  </si>
  <si>
    <t>31: Kein AV-Umriss für das Gebäude 191967649</t>
  </si>
  <si>
    <t>31: Kein AV-Umriss für das Gebäude 400040642</t>
  </si>
  <si>
    <t>31: Kein AV-Umriss für das Gebäude 400040684</t>
  </si>
  <si>
    <t>31: Kein AV-Umriss für das Gebäude 400040726</t>
  </si>
  <si>
    <t>31: Kein AV-Umriss für das Gebäude 400040727</t>
  </si>
  <si>
    <t>31: Kein AV-Umriss für das Gebäude 400040798</t>
  </si>
  <si>
    <t>31: Kein AV-Umriss für das Gebäude 400040850</t>
  </si>
  <si>
    <t>31: Kein AV-Umriss für das Gebäude 191846513</t>
  </si>
  <si>
    <t>35: überholt im GWR. AV-Umriss schon verknüpft mit dem Gebäude mit EGID 645979</t>
  </si>
  <si>
    <t>35: überholt im GWR. AV-Umriss schon verknüpft mit dem Gebäude mit EGID 191843695</t>
  </si>
  <si>
    <t>35: überholt im GWR. AV-Umriss schon verknüpft mit dem Gebäude mit EGID 645993</t>
  </si>
  <si>
    <t>35: überholt im GWR. AV-Umriss schon verknüpft mit dem Gebäude mit EGID 649104</t>
  </si>
  <si>
    <t>35: überholt im GWR. AV-Umriss schon verknüpft mit dem Gebäude mit EGID 400019275</t>
  </si>
  <si>
    <t>35: überholt im GWR. AV-Umriss schon verknüpft mit dem Gebäude mit EGID 3099307</t>
  </si>
  <si>
    <t>35: überholt im GWR. AV-Umriss schon verknüpft mit dem Gebäude mit EGID 3099308</t>
  </si>
  <si>
    <t>35: überholt im GWR. AV-Umriss schon verknüpft mit dem Gebäude mit EGID 3099306</t>
  </si>
  <si>
    <t>35: überholt im GWR. AV-Umriss schon verknüpft mit dem Gebäude mit EGID 3099303</t>
  </si>
  <si>
    <t>35: überholt im GWR. AV-Umriss schon verknüpft mit dem Gebäude mit EGID 190117493</t>
  </si>
  <si>
    <t>35: überholt im GWR. AV-Umriss schon verknüpft mit dem Gebäude mit EGID 400040776</t>
  </si>
  <si>
    <t>35: überholt im GWR. AV-Umriss schon verknüpft mit dem Gebäude mit EGID 671289</t>
  </si>
  <si>
    <t>2715509.475 1267434.044</t>
  </si>
  <si>
    <t>2735843.250 1273278.875</t>
  </si>
  <si>
    <t>2735632.500 1271321.625</t>
  </si>
  <si>
    <t>2730761.000 1271389.000</t>
  </si>
  <si>
    <t>2725513.494 1270471.918</t>
  </si>
  <si>
    <t>31: Kein AV-Umriss für das Gebäude 192005781</t>
  </si>
  <si>
    <t>31: Kein AV-Umriss für das Gebäude 192005787</t>
  </si>
  <si>
    <t>31: Kein AV-Umriss für das Gebäude 191984551</t>
  </si>
  <si>
    <t>31: Kein AV-Umriss für das Gebäude 400062351</t>
  </si>
  <si>
    <t>35: überholt im GWR. AV-Umriss schon verknüpft mit dem Gebäude mit EGID 191956046</t>
  </si>
  <si>
    <t>35: überholt im GWR. AV-Umriss schon verknüpft mit dem Gebäude mit EGID 192005193</t>
  </si>
  <si>
    <t>2699873.000 1280382.000</t>
  </si>
  <si>
    <t>2693980.119 1281590.598</t>
  </si>
  <si>
    <t>2714516.000 1257558.000</t>
  </si>
  <si>
    <t>31: Kein AV-Umriss für das Gebäude 400044621</t>
  </si>
  <si>
    <t>31: Kein AV-Umriss für das Gebäude 191987144</t>
  </si>
  <si>
    <t>35: überholt im GWR. AV-Umriss schon verknüpft mit dem Gebäude mit EGID 652766</t>
  </si>
  <si>
    <t>2744378.946 1268886.803</t>
  </si>
  <si>
    <t>2738781.823 1274182.245</t>
  </si>
  <si>
    <t>2726060.009 1273292.242</t>
  </si>
  <si>
    <t>2721731.670 1275068.065</t>
  </si>
  <si>
    <t>2711068.000 1277907.000</t>
  </si>
  <si>
    <t>2710762.250 1278045.250</t>
  </si>
  <si>
    <t>2711244.000 1278351.500</t>
  </si>
  <si>
    <t>2723710.339 1268720.108</t>
  </si>
  <si>
    <t>2722713.391 1268212.141</t>
  </si>
  <si>
    <t>12: Verknüpft mit EGID 681252 in der gleiche Gemeinde&lt;/br&gt;41: Status 'bestehend'  ist mit dem Topic Bodenbedeckung projektiert der AV nicht kohärent &lt;/br&gt;62: 2 GWR-Gebäude (681252, 191957690) innerhalb des gleichen AV-Gebäudes</t>
  </si>
  <si>
    <t>31: Kein AV-Umriss für das Gebäude 400029969</t>
  </si>
  <si>
    <t>31: Kein AV-Umriss für das Gebäude 400048116</t>
  </si>
  <si>
    <t>31: Kein AV-Umriss für das Gebäude 191965184</t>
  </si>
  <si>
    <t>31: Kein AV-Umriss für das Gebäude 191972586</t>
  </si>
  <si>
    <t>31: Kein AV-Umriss für das Gebäude 400069625</t>
  </si>
  <si>
    <t>35: überholt im GWR. AV-Umriss schon verknüpft mit dem Gebäude mit EGID 677931</t>
  </si>
  <si>
    <t>2733925.886 1267681.691</t>
  </si>
  <si>
    <t>2733920.924 1267681.234</t>
  </si>
  <si>
    <t>2704558.506 1271659.349</t>
  </si>
  <si>
    <t>2709942.689 1259936.700</t>
  </si>
  <si>
    <t>35: überholt im GWR. AV-Umriss schon verknüpft mit dem Gebäude mit EGID 3099585</t>
  </si>
  <si>
    <t>35: überholt im GWR. AV-Umriss schon verknüpft mit dem Gebäude mit EGID 191969327</t>
  </si>
  <si>
    <t>2707736.234 1273850.248</t>
  </si>
  <si>
    <t>2737918.000 1268382.000</t>
  </si>
  <si>
    <t>2719583.122 1265394.660</t>
  </si>
  <si>
    <t>2724530.000 1271186.000</t>
  </si>
  <si>
    <t>2724547.636 1271191.538</t>
  </si>
  <si>
    <t>31: Kein AV-Umriss für das Gebäude 191968420</t>
  </si>
  <si>
    <t>31: Kein AV-Umriss für das Gebäude 400069504</t>
  </si>
  <si>
    <t>35: überholt im GWR. AV-Umriss schon verknüpft mit dem Gebäude mit EGID 191801698</t>
  </si>
  <si>
    <t>35: überholt im GWR. AV-Umriss schon verknüpft mit dem Gebäude mit EGID 191801699</t>
  </si>
  <si>
    <t>42: die Kategorie 1060 ist mit dem Topic Einzelobjekte der AV nicht kohärent &lt;/br&gt;61: 2 AV-Gebäude haben den gleichen GWR-EGID</t>
  </si>
  <si>
    <t>2703794.428 1272504.742</t>
  </si>
  <si>
    <t>2704070.179 1270461.122</t>
  </si>
  <si>
    <t>2704070.827 1270464.300</t>
  </si>
  <si>
    <t>2722808.000 1264843.000</t>
  </si>
  <si>
    <t>2728086.500 1264286.750</t>
  </si>
  <si>
    <t>31: Kein AV-Umriss für das Gebäude 400055763</t>
  </si>
  <si>
    <t>31: Kein AV-Umriss für das Gebäude 400055764</t>
  </si>
  <si>
    <t>35: überholt im GWR. AV-Umriss schon verknüpft mit dem Gebäude mit EGID 191968206</t>
  </si>
  <si>
    <t>35: überholt im GWR. AV-Umriss schon verknüpft mit dem Gebäude mit EGID 400061400</t>
  </si>
  <si>
    <t>35: überholt im GWR. AV-Umriss schon verknüpft mit dem Gebäude mit EGID 400055280</t>
  </si>
  <si>
    <t>2745663.000 1270238.000</t>
  </si>
  <si>
    <t>2713573.446 1257370.977</t>
  </si>
  <si>
    <t>2713580.169 1257376.533</t>
  </si>
  <si>
    <t>52: Der AV-EGID 193383712ist nicht kohärent mit dem GWR-EGID 191884300&lt;/br&gt;62: 2 GWR-Gebäude (191884300, 191884301) innerhalb des gleichen AV-Gebäudes</t>
  </si>
  <si>
    <t>12: Verknüpft mit EGID 191884301 in der gleiche Gemeinde&lt;/br&gt;42: die Kategorie 1060  ist mit dem Topic Einzelobjekte der AV nicht kohärent &lt;/br&gt;52: Der AV-EGID 193383712ist nicht kohärent mit dem GWR-EGID 191884301&lt;/br&gt;62: 2 GWR-Gebäude (191884300, 191884301) innerhalb des gleichen AV-Gebäudes</t>
  </si>
  <si>
    <t>31: Kein AV-Umriss für das Gebäude 191965612</t>
  </si>
  <si>
    <t>12: Verknüpft mit EGID 191884301 in der gleiche Gemeinde&lt;/br&gt;42: die Kategorie 1060 ist mit dem Topic Einzelobjekte der AV nicht kohärent &lt;/br&gt;52: Der AV-EGID 193383712 ist nicht kohärent mit dem GWR-EGID 191884301&lt;/br&gt;62: 2 GWR-Gebäude (191884300, 191884301) innerhalb des gleichen AV-Gebäudes</t>
  </si>
  <si>
    <t>2739475.750 1270032.125</t>
  </si>
  <si>
    <t>2714776.000 1267359.000</t>
  </si>
  <si>
    <t>2721480.483 1256385.552</t>
  </si>
  <si>
    <t>31: Kein AV-Umriss für das Gebäude 191996720</t>
  </si>
  <si>
    <t>35: überholt im GWR. AV-Umriss schon verknüpft mit dem Gebäude mit EGID 660875</t>
  </si>
  <si>
    <t>2699928.000 1280327.000</t>
  </si>
  <si>
    <t>2709024.750 1272097.500</t>
  </si>
  <si>
    <t>2709005.000 1272109.500</t>
  </si>
  <si>
    <t>2715437.000 1253051.000</t>
  </si>
  <si>
    <t>2714291.000 1261592.000</t>
  </si>
  <si>
    <t>31: Kein AV-Umriss für das Gebäude 191983867</t>
  </si>
  <si>
    <t>31: Kein AV-Umriss für das Gebäude 191953123</t>
  </si>
  <si>
    <t>14: AV-Gebäude verknüpft mit EGID 192008617, but status is 'abgebrochen / aufgehoben'&lt;/br&gt;42: die Kategorie 1080 ist mit dem Topic Bodenbedeckung der AV nicht kohärent</t>
  </si>
  <si>
    <t>2738694.000 1269255.000</t>
  </si>
  <si>
    <t>2741706.672 1271209.505</t>
  </si>
  <si>
    <t>2741332.000 1271254.000</t>
  </si>
  <si>
    <t>2741217.000 1271086.000</t>
  </si>
  <si>
    <t>31: Kein AV-Umriss für das Gebäude 191904572</t>
  </si>
  <si>
    <t>31: Kein AV-Umriss für das Gebäude 191904579</t>
  </si>
  <si>
    <t>35: überholt im GWR. AV-Umriss schon verknüpft mit dem Gebäude mit EGID 191795012</t>
  </si>
  <si>
    <t>1/3310</t>
  </si>
  <si>
    <t>2748634.729 1263213.315</t>
  </si>
  <si>
    <t>2741166.047 1273048.962</t>
  </si>
  <si>
    <t>2741151.412 1273041.376</t>
  </si>
  <si>
    <t>2743972.000 1269547.000</t>
  </si>
  <si>
    <t>2732270.000 1262729.000</t>
  </si>
  <si>
    <t>2735770.016 1261459.176</t>
  </si>
  <si>
    <t>2694920.007 1279514.362</t>
  </si>
  <si>
    <t>2709928.948 1259486.727</t>
  </si>
  <si>
    <t>2729767.067 1276995.024</t>
  </si>
  <si>
    <t>2729782.708 1276980.318</t>
  </si>
  <si>
    <t>2734385.661 1276831.307</t>
  </si>
  <si>
    <t>2711972.000 1256198.500</t>
  </si>
  <si>
    <t>2712059.500 1256569.000</t>
  </si>
  <si>
    <t>2713955.427 1261710.478</t>
  </si>
  <si>
    <t>2715701.984 1279730.222</t>
  </si>
  <si>
    <t>2719891.696 1270276.761</t>
  </si>
  <si>
    <t>31: Kein AV-Umriss für das Gebäude 400056858</t>
  </si>
  <si>
    <t>31: Kein AV-Umriss für das Gebäude 400037652</t>
  </si>
  <si>
    <t>31: Kein AV-Umriss für das Gebäude 191989397</t>
  </si>
  <si>
    <t>31: Kein AV-Umriss für das Gebäude 191995450</t>
  </si>
  <si>
    <t>31: Kein AV-Umriss für das Gebäude 400044183</t>
  </si>
  <si>
    <t>31: Kein AV-Umriss für das Gebäude 400047885</t>
  </si>
  <si>
    <t>31: Kein AV-Umriss für das Gebäude 400047886</t>
  </si>
  <si>
    <t>31: Kein AV-Umriss für das Gebäude 191879244</t>
  </si>
  <si>
    <t>31: Kein AV-Umriss für das Gebäude 400047927</t>
  </si>
  <si>
    <t>35: überholt im GWR. AV-Umriss schon verknüpft mit dem Gebäude mit EGID 190033514</t>
  </si>
  <si>
    <t>2743240.791 1271375.161</t>
  </si>
  <si>
    <t>2739999.000 1267269.000</t>
  </si>
  <si>
    <t>2706025.000 1269643.000</t>
  </si>
  <si>
    <t>2737474.305 1276242.019</t>
  </si>
  <si>
    <t>2737460.238 1276263.016</t>
  </si>
  <si>
    <t>2737457.729 1276255.528</t>
  </si>
  <si>
    <t>2714516.653 1254392.908</t>
  </si>
  <si>
    <t>2721530.449 1281133.432</t>
  </si>
  <si>
    <t>31: Kein AV-Umriss für das Gebäude 191968367</t>
  </si>
  <si>
    <t>31: Kein AV-Umriss für das Gebäude 190102099</t>
  </si>
  <si>
    <t>31: Kein AV-Umriss für das Gebäude 400039048</t>
  </si>
  <si>
    <t>31: Kein AV-Umriss für das Gebäude 400039049</t>
  </si>
  <si>
    <t>31: Kein AV-Umriss für das Gebäude 400073237</t>
  </si>
  <si>
    <t>31: Kein AV-Umriss für das Gebäude 677572</t>
  </si>
  <si>
    <t>35: überholt im GWR. AV-Umriss schon verknüpft mit dem Gebäude mit EGID 400066105</t>
  </si>
  <si>
    <t>2732685.457 1267636.821</t>
  </si>
  <si>
    <t>2723175.920 1266057.101</t>
  </si>
  <si>
    <t>2722988.279 1265680.784</t>
  </si>
  <si>
    <t>2723668.145 1271875.555</t>
  </si>
  <si>
    <t>2723587.377 1271971.944</t>
  </si>
  <si>
    <t>2723703.394 1271850.277</t>
  </si>
  <si>
    <t>2723569.616 1271946.561</t>
  </si>
  <si>
    <t>2714540.072 1254378.618</t>
  </si>
  <si>
    <t>31: Kein AV-Umriss für das Gebäude 191801114</t>
  </si>
  <si>
    <t>31: Kein AV-Umriss für das Gebäude 191801154</t>
  </si>
  <si>
    <t>31: Kein AV-Umriss für das Gebäude 191803514</t>
  </si>
  <si>
    <t>31: Kein AV-Umriss für das Gebäude 191803539</t>
  </si>
  <si>
    <t>31: Kein AV-Umriss für das Gebäude 191803554</t>
  </si>
  <si>
    <t>31: Kein AV-Umriss für das Gebäude 191803816</t>
  </si>
  <si>
    <t>35: überholt im GWR. AV-Umriss schon verknüpft mit dem Gebäude mit EGID 191898457</t>
  </si>
  <si>
    <t>35: überholt im GWR. AV-Umriss schon verknüpft mit dem Gebäude mit EGID 400023831</t>
  </si>
  <si>
    <t>35: überholt im GWR. AV-Umriss schon verknüpft mit dem Gebäude mit EGID 191990646</t>
  </si>
  <si>
    <t>35: überholt im GWR. AV-Umriss schon verknüpft mit dem Gebäude mit EGID 400046518</t>
  </si>
  <si>
    <t>35: überholt im GWR. AV-Umriss schon verknüpft mit dem Gebäude mit EGID 2335373</t>
  </si>
  <si>
    <t>35: überholt im GWR. AV-Umriss schon verknüpft mit dem Gebäude mit EGID 668560</t>
  </si>
  <si>
    <t>35: überholt im GWR. AV-Umriss schon verknüpft mit dem Gebäude mit EGID 674418</t>
  </si>
  <si>
    <t>35: überholt im GWR. AV-Umriss schon verknüpft mit dem Gebäude mit EGID 190039780</t>
  </si>
  <si>
    <t>2724997.000 1267533.000</t>
  </si>
  <si>
    <t>2752862.660 1262358.581</t>
  </si>
  <si>
    <t>2747750.698 1260973.694</t>
  </si>
  <si>
    <t>2745414.884 1270866.299</t>
  </si>
  <si>
    <t>2745378.976 1269650.847</t>
  </si>
  <si>
    <t>2745259.436 1269872.002</t>
  </si>
  <si>
    <t>2746217.897 1269987.564</t>
  </si>
  <si>
    <t>2744785.065 1270170.694</t>
  </si>
  <si>
    <t>2744855.211 1270400.215</t>
  </si>
  <si>
    <t>2744563.476 1268273.023</t>
  </si>
  <si>
    <t>2737977.453 1267070.665</t>
  </si>
  <si>
    <t>2735968.283 1261738.593</t>
  </si>
  <si>
    <t>2733911.245 1267682.250</t>
  </si>
  <si>
    <t>2734001.402 1267664.325</t>
  </si>
  <si>
    <t>2730764.440 1263784.166</t>
  </si>
  <si>
    <t>2730837.752 1267487.926</t>
  </si>
  <si>
    <t>2730855.136 1267552.115</t>
  </si>
  <si>
    <t>2736969.701 1264737.241</t>
  </si>
  <si>
    <t>2700468.941 1280379.334</t>
  </si>
  <si>
    <t>2700463.784 1280380.040</t>
  </si>
  <si>
    <t>2698305.214 1282707.506</t>
  </si>
  <si>
    <t>2697389.944 1282121.710</t>
  </si>
  <si>
    <t>2695195.476 1280217.416</t>
  </si>
  <si>
    <t>2709903.475 1261087.047</t>
  </si>
  <si>
    <t>2708967.586 1267890.870</t>
  </si>
  <si>
    <t>2710055.437 1268539.672</t>
  </si>
  <si>
    <t>2710863.556 1268711.840</t>
  </si>
  <si>
    <t>2707973.408 1268155.841</t>
  </si>
  <si>
    <t>2715724.555 1270737.359</t>
  </si>
  <si>
    <t>2712039.288 1264257.266</t>
  </si>
  <si>
    <t>2702120.243 1273265.396</t>
  </si>
  <si>
    <t>2717588.133 1266461.116</t>
  </si>
  <si>
    <t>2715529.761 1267422.071</t>
  </si>
  <si>
    <t>2737183.574 1275378.013</t>
  </si>
  <si>
    <t>2737350.325 1274868.337</t>
  </si>
  <si>
    <t>2727069.688 1273189.973</t>
  </si>
  <si>
    <t>2735398.598 1273690.928</t>
  </si>
  <si>
    <t>2734198.074 1277172.801</t>
  </si>
  <si>
    <t>2720272.022 1264914.802</t>
  </si>
  <si>
    <t>2712906.148 1256871.095</t>
  </si>
  <si>
    <t>2715850.952 1258279.688</t>
  </si>
  <si>
    <t>2714522.581 1257048.695</t>
  </si>
  <si>
    <t>2714677.342 1257905.102</t>
  </si>
  <si>
    <t>2715086.342 1255122.578</t>
  </si>
  <si>
    <t>2717184.848 1258637.559</t>
  </si>
  <si>
    <t>2717984.354 1257981.280</t>
  </si>
  <si>
    <t>2717190.998 1258570.324</t>
  </si>
  <si>
    <t>2720472.024 1256479.303</t>
  </si>
  <si>
    <t>2708666.474 1277435.747</t>
  </si>
  <si>
    <t>2715247.081 1276803.171</t>
  </si>
  <si>
    <t>2716733.021 1277065.435</t>
  </si>
  <si>
    <t>2717612.559 1275880.519</t>
  </si>
  <si>
    <t>2713385.119 1277886.444</t>
  </si>
  <si>
    <t>2717736.973 1274073.267</t>
  </si>
  <si>
    <t>2721190.219 1281262.668</t>
  </si>
  <si>
    <t>2716179.377 1280432.912</t>
  </si>
  <si>
    <t>2715507.266 1279946.482</t>
  </si>
  <si>
    <t>2715888.113 1280092.428</t>
  </si>
  <si>
    <t>2704803.353 1278987.225</t>
  </si>
  <si>
    <t>2729282.518 1270071.543</t>
  </si>
  <si>
    <t>2729853.127 1271479.917</t>
  </si>
  <si>
    <t>2730163.078 1271457.323</t>
  </si>
  <si>
    <t>2728780.705 1269518.759</t>
  </si>
  <si>
    <t>2729047.579 1269952.188</t>
  </si>
  <si>
    <t>2731781.082 1269208.755</t>
  </si>
  <si>
    <t>2727490.051 1271685.305</t>
  </si>
  <si>
    <t>2725703.785 1269054.230</t>
  </si>
  <si>
    <t>2724538.766 1271194.724</t>
  </si>
  <si>
    <t>2724183.252 1269838.876</t>
  </si>
  <si>
    <t>2725084.117 1269814.317</t>
  </si>
  <si>
    <t>31: Kein AV-Umriss für das Gebäude 191855205</t>
  </si>
  <si>
    <t xml:space="preserve">14: AV-Gebäude verknüpft mit EGID 400051576, but status is 'abgebrochen / aufgehoben'&lt;/br&gt;42: die Kategorie 1060 ist mit dem Topic Einzelobjekte der AV nicht kohärent </t>
  </si>
  <si>
    <t>2713959.916 1275145.250</t>
  </si>
  <si>
    <t>2714864.958 1272737.624</t>
  </si>
  <si>
    <t>2719709.000 1269255.625</t>
  </si>
  <si>
    <t>2713122.444 1270659.258</t>
  </si>
  <si>
    <t>2713133.474 1270671.808</t>
  </si>
  <si>
    <t>2717357.649 1257802.552</t>
  </si>
  <si>
    <t>31: Kein AV-Umriss für das Gebäude 192019893</t>
  </si>
  <si>
    <t>31: Kein AV-Umriss für das Gebäude 192019895</t>
  </si>
  <si>
    <t>31: Kein AV-Umriss für das Gebäude 191979511</t>
  </si>
  <si>
    <t xml:space="preserve">42: die Kategorie 1030 ist mit dem Topic Einzelobjekte der AV nicht kohärent </t>
  </si>
  <si>
    <t>2736287.000 1268929.000</t>
  </si>
  <si>
    <t>2694828.607 1279771.251</t>
  </si>
  <si>
    <t>2732781.000 1271873.000</t>
  </si>
  <si>
    <t>2725433.000 1270735.000</t>
  </si>
  <si>
    <t>31: Kein AV-Umriss für das Gebäude 192009596</t>
  </si>
  <si>
    <t>31: Kein AV-Umriss für das Gebäude 192007120</t>
  </si>
  <si>
    <t>35: überholt im GWR. AV-Umriss schon verknüpft mit dem Gebäude mit EGID 649294</t>
  </si>
  <si>
    <t>2709135.698 1270250.619</t>
  </si>
  <si>
    <t>2723536.533 1281178.241</t>
  </si>
  <si>
    <t>31: Kein AV-Umriss für das Gebäude 2343341</t>
  </si>
  <si>
    <t>31: Kein AV-Umriss für das Gebäude 191858952</t>
  </si>
  <si>
    <t>2718415.000 1278974.000</t>
  </si>
  <si>
    <t>2730347.150 1270918.240</t>
  </si>
  <si>
    <t>2710382.310 1260209.077</t>
  </si>
  <si>
    <t>2717791.401 1273554.482</t>
  </si>
  <si>
    <t>62: 2 GWR-Gebäude (191993605, 191993606) innerhalb des gleichen AV-Gebäudes</t>
  </si>
  <si>
    <t>31: Kein AV-Umriss für das Gebäude 191960440</t>
  </si>
  <si>
    <t>31: Kein AV-Umriss für das Gebäude 191893622</t>
  </si>
  <si>
    <t>35: überholt im GWR. AV-Umriss schon verknüpft mit dem Gebäude mit EGID 192021323</t>
  </si>
  <si>
    <t>2741561.000 1271177.000</t>
  </si>
  <si>
    <t>2740018.000 1267438.000</t>
  </si>
  <si>
    <t>2740682.000 1267975.000</t>
  </si>
  <si>
    <t>2740684.000 1267973.000</t>
  </si>
  <si>
    <t>2699753.919 1279992.509</t>
  </si>
  <si>
    <t>2717872.789 1262590.365</t>
  </si>
  <si>
    <t>2703101.380 1281036.846</t>
  </si>
  <si>
    <t>52: Der AV-EGID 683100ist nicht kohärent mit dem GWR-EGID 191843202&lt;/br&gt;61: 2 AV-Gebäude haben den gleichen GWR-EGID&lt;/br&gt;62: 2 GWR-Gebäude (191843202, 191843211) innerhalb des gleichen AV-Gebäudes</t>
  </si>
  <si>
    <t>52: Der AV-EGID 683100ist nicht kohärent mit dem GWR-EGID 191843211&lt;/br&gt;61: 2 AV-Gebäude haben den gleichen GWR-EGID&lt;/br&gt;62: 2 GWR-Gebäude (191843202, 191843211) innerhalb des gleichen AV-Gebäudes</t>
  </si>
  <si>
    <t>42: die Kategorie 1020  ist mit dem Topic Einzelobjekte der AV nicht kohärent &lt;/br&gt;52: Der AV-EGID 191825474ist nicht kohärent mit dem GWR-EGID 400041644&lt;/br&gt;62: 2 GWR-Gebäude (191825474, 400041643) innerhalb des gleichen AV-Gebäudes</t>
  </si>
  <si>
    <t>42: die Kategorie 1060  ist mit dem Topic Einzelobjekte der AV nicht kohärent &lt;/br&gt;62: 2 GWR-Gebäude (191825474, 400041643) innerhalb des gleichen AV-Gebäudes</t>
  </si>
  <si>
    <t>12: Verknüpft mit EGID 191998335 in der gleiche Gemeinde&lt;/br&gt;42: die Kategorie 1020  ist mit dem Topic Einzelobjekte der AV nicht kohärent &lt;/br&gt;62: 3 GWR-Gebäude (191998335, 191998351, 191998354) innerhalb des gleichen AV-Gebäudes</t>
  </si>
  <si>
    <t>12: Verknüpft mit EGID 191998351 in der gleiche Gemeinde&lt;/br&gt;42: die Kategorie 1020  ist mit dem Topic Einzelobjekte der AV nicht kohärent &lt;/br&gt;62: 3 GWR-Gebäude (191998335, 191998351, 191998354) innerhalb des gleichen AV-Gebäudes</t>
  </si>
  <si>
    <t>12: Verknüpft mit EGID 191998354 in der gleiche Gemeinde&lt;/br&gt;42: die Kategorie 1020  ist mit dem Topic Einzelobjekte der AV nicht kohärent &lt;/br&gt;62: 3 GWR-Gebäude (191998335, 191998351, 191998354) innerhalb des gleichen AV-Gebäudes</t>
  </si>
  <si>
    <t>31: Kein AV-Umriss für das Gebäude 192003792</t>
  </si>
  <si>
    <t>31: Kein AV-Umriss für das Gebäude 191976488</t>
  </si>
  <si>
    <t>31: Kein AV-Umriss für das Gebäude 400040214</t>
  </si>
  <si>
    <t>35: überholt im GWR. AV-Umriss schon verknüpft mit dem Gebäude mit EGID 400048073</t>
  </si>
  <si>
    <t>35: überholt im GWR. AV-Umriss schon verknüpft mit dem Gebäude mit EGID 191766311</t>
  </si>
  <si>
    <t>42: die Kategorie 1020 ist mit dem Topic Einzelobjekte der AV nicht kohärent &lt;/br&gt;52: Der AV-EGID 191632083 ist nicht kohärent mit dem GWR-EGID 191872176</t>
  </si>
  <si>
    <t>42: die Kategorie 1020 ist mit dem Topic Einzelobjekte der AV nicht kohärent &lt;/br&gt;52: Der AV-EGID 191825474 ist nicht kohärent mit dem GWR-EGID 400041644&lt;/br&gt;62: 2 GWR-Gebäude (191825474, 400041643) innerhalb des gleichen AV-Gebäudes</t>
  </si>
  <si>
    <t>42: die Kategorie 1060 ist mit dem Topic Einzelobjekte der AV nicht kohärent &lt;/br&gt;62: 2 GWR-Gebäude (191825474, 400041643) innerhalb des gleichen AV-Gebäudes</t>
  </si>
  <si>
    <t>12: Verknüpft mit EGID 191998335 in der gleiche Gemeinde&lt;/br&gt;42: die Kategorie 1020 ist mit dem Topic Einzelobjekte der AV nicht kohärent &lt;/br&gt;62: 3 GWR-Gebäude (191998335, 191998351, 191998354) innerhalb des gleichen AV-Gebäudes</t>
  </si>
  <si>
    <t>12: Verknüpft mit EGID 191998351 in der gleiche Gemeinde&lt;/br&gt;42: die Kategorie 1020 ist mit dem Topic Einzelobjekte der AV nicht kohärent &lt;/br&gt;62: 3 GWR-Gebäude (191998335, 191998351, 191998354) innerhalb des gleichen AV-Gebäudes</t>
  </si>
  <si>
    <t>12: Verknüpft mit EGID 191998354 in der gleiche Gemeinde&lt;/br&gt;42: die Kategorie 1020 ist mit dem Topic Einzelobjekte der AV nicht kohärent &lt;/br&gt;62: 3 GWR-Gebäude (191998335, 191998351, 191998354) innerhalb des gleichen AV-Gebäudes</t>
  </si>
  <si>
    <t>Neugut-Degenau</t>
  </si>
  <si>
    <t>CH227726545157</t>
  </si>
  <si>
    <t>2671</t>
  </si>
  <si>
    <t>2/736</t>
  </si>
  <si>
    <t>CH685854517767</t>
  </si>
  <si>
    <t>2743808.812 1271994.437</t>
  </si>
  <si>
    <t>2739503.000 1268966.000</t>
  </si>
  <si>
    <t>2739364.000 1266783.000</t>
  </si>
  <si>
    <t>2739502.000 1268969.000</t>
  </si>
  <si>
    <t>2736942.000 1260102.000</t>
  </si>
  <si>
    <t>2699918.000 1279898.000</t>
  </si>
  <si>
    <t>2711838.656 1259064.092</t>
  </si>
  <si>
    <t>2715699.138 1258493.140</t>
  </si>
  <si>
    <t>2715799.000 1275204.000</t>
  </si>
  <si>
    <t>2721309.250 1269251.125</t>
  </si>
  <si>
    <t>2735325.000 1270497.000</t>
  </si>
  <si>
    <t>2725829.000 1268982.000</t>
  </si>
  <si>
    <t>2725846.000 1268977.000</t>
  </si>
  <si>
    <t>2725847.000 1268967.000</t>
  </si>
  <si>
    <t>2715617.624 1271311.127</t>
  </si>
  <si>
    <t>2725874.921 1268953.441</t>
  </si>
  <si>
    <t>41: Status 'bestehend'  ist mit dem Topic Bodenbedeckung projektiert der AV nicht kohärent &lt;/br&gt;62: 2 GWR-Gebäude (191977273, 192003629) innerhalb des gleichen AV-Gebäudes</t>
  </si>
  <si>
    <t>12: Verknüpft mit EGID 191911376 in der gleiche Gemeinde&lt;/br&gt;42: die Kategorie 1020  ist mit dem Topic Einzelobjekte der AV nicht kohärent &lt;/br&gt;62: 2 GWR-Gebäude (191911376, 191911377) innerhalb des gleichen AV-Gebäudes</t>
  </si>
  <si>
    <t>12: Verknüpft mit EGID 191911377 in der gleiche Gemeinde&lt;/br&gt;42: die Kategorie 1020  ist mit dem Topic Einzelobjekte der AV nicht kohärent &lt;/br&gt;62: 2 GWR-Gebäude (191911376, 191911377) innerhalb des gleichen AV-Gebäudes</t>
  </si>
  <si>
    <t>31: Kein AV-Umriss für das Gebäude 191984830</t>
  </si>
  <si>
    <t>31: Kein AV-Umriss für das Gebäude 191982321</t>
  </si>
  <si>
    <t>31: Kein AV-Umriss für das Gebäude 191959112</t>
  </si>
  <si>
    <t>31: Kein AV-Umriss für das Gebäude 191962907</t>
  </si>
  <si>
    <t>31: Kein AV-Umriss für das Gebäude 400073266</t>
  </si>
  <si>
    <t>31: Kein AV-Umriss für das Gebäude 191994415</t>
  </si>
  <si>
    <t>31: Kein AV-Umriss für das Gebäude 191957609</t>
  </si>
  <si>
    <t>31: Kein AV-Umriss für das Gebäude 191911375</t>
  </si>
  <si>
    <t>35: überholt im GWR. AV-Umriss schon verknüpft mit dem Gebäude mit EGID 192014248</t>
  </si>
  <si>
    <t>35: überholt im GWR. AV-Umriss schon verknüpft mit dem Gebäude mit EGID 192006838</t>
  </si>
  <si>
    <t>35: überholt im GWR. AV-Umriss schon verknüpft mit dem Gebäude mit EGID 191955806</t>
  </si>
  <si>
    <t>12: Verknüpft mit EGID 191911376 in der gleiche Gemeinde&lt;/br&gt;42: die Kategorie 1020 ist mit dem Topic Einzelobjekte der AV nicht kohärent &lt;/br&gt;62: 2 GWR-Gebäude (191911376, 191911377) innerhalb des gleichen AV-Gebäudes</t>
  </si>
  <si>
    <t>12: Verknüpft mit EGID 191911377 in der gleiche Gemeinde&lt;/br&gt;42: die Kategorie 1020 ist mit dem Topic Einzelobjekte der AV nicht kohärent &lt;/br&gt;62: 2 GWR-Gebäude (191911376, 191911377) innerhalb des gleichen AV-Gebäudes</t>
  </si>
  <si>
    <t>Felsenholz</t>
  </si>
  <si>
    <t>CH345154778415</t>
  </si>
  <si>
    <t>225</t>
  </si>
  <si>
    <t>3/186</t>
  </si>
  <si>
    <t>3/717</t>
  </si>
  <si>
    <t>2744303.000 1269165.000</t>
  </si>
  <si>
    <t>2739324.000 1267543.000</t>
  </si>
  <si>
    <t>2736237.000 1263009.000</t>
  </si>
  <si>
    <t>2699308.601 1278477.423</t>
  </si>
  <si>
    <t>2695172.658 1279466.373</t>
  </si>
  <si>
    <t>2713364.125 1271259.625</t>
  </si>
  <si>
    <t>2730384.000 1273717.000</t>
  </si>
  <si>
    <t>2716033.692 1278678.688</t>
  </si>
  <si>
    <t>2716046.822 1278671.409</t>
  </si>
  <si>
    <t>2706846.891 1269570.699</t>
  </si>
  <si>
    <t>2714441.887 1265001.798</t>
  </si>
  <si>
    <t>41: Status 'bestehend'  ist mit dem Topic Bodenbedeckung projektiert der AV nicht kohärent &lt;/br&gt;62: 2 GWR-Gebäude (678031, 192009489) innerhalb des gleichen AV-Gebäudes</t>
  </si>
  <si>
    <t>31: Kein AV-Umriss für das Gebäude 191967672</t>
  </si>
  <si>
    <t>31: Kein AV-Umriss für das Gebäude 191982175</t>
  </si>
  <si>
    <t>31: Kein AV-Umriss für das Gebäude 400048425</t>
  </si>
  <si>
    <t>31: Kein AV-Umriss für das Gebäude 192023402</t>
  </si>
  <si>
    <t>31: Kein AV-Umriss für das Gebäude 400045243</t>
  </si>
  <si>
    <t>35: überholt im GWR. AV-Umriss schon verknüpft mit dem Gebäude mit EGID 190722989</t>
  </si>
  <si>
    <t>35: überholt im GWR. AV-Umriss schon verknüpft mit dem Gebäude mit EGID 653074</t>
  </si>
  <si>
    <t>35: überholt im GWR. AV-Umriss schon verknüpft mit dem Gebäude mit EGID 190135844</t>
  </si>
  <si>
    <t>2728884.081 1274716.398</t>
  </si>
  <si>
    <t>2729058.516 1275401.153</t>
  </si>
  <si>
    <t>2717899.000 1261394.000</t>
  </si>
  <si>
    <t>2722312.204 1279849.279</t>
  </si>
  <si>
    <t>2722331.956 1271412.572</t>
  </si>
  <si>
    <t>2721834.185 1271554.357</t>
  </si>
  <si>
    <t>31: Kein AV-Umriss für das Gebäude 400046878</t>
  </si>
  <si>
    <t>31: Kein AV-Umriss für das Gebäude 400048460</t>
  </si>
  <si>
    <t>35: überholt im GWR. AV-Umriss schon verknüpft mit dem Gebäude mit EGID 670493</t>
  </si>
  <si>
    <t>2726118.645 1274136.792</t>
  </si>
  <si>
    <t>2726114.860 1274130.406</t>
  </si>
  <si>
    <t>2717815.000 1259223.000</t>
  </si>
  <si>
    <t>2703601.000 1279788.000</t>
  </si>
  <si>
    <t>2715246.596 1256598.117</t>
  </si>
  <si>
    <t>31: Kein AV-Umriss für das Gebäude 191972531</t>
  </si>
  <si>
    <t>31: Kein AV-Umriss für das Gebäude 191978742</t>
  </si>
  <si>
    <t>2729719.000 1265159.000</t>
  </si>
  <si>
    <t>2709336.000 1272683.250</t>
  </si>
  <si>
    <t>2721640.625 1256928.616</t>
  </si>
  <si>
    <t>31: Kein AV-Umriss für das Gebäude 191974132</t>
  </si>
  <si>
    <t>31: Kein AV-Umriss für das Gebäude 192015423</t>
  </si>
  <si>
    <t>2733943.076 1264090.194</t>
  </si>
  <si>
    <t>2698551.000 1283002.000</t>
  </si>
  <si>
    <t>2727920.344 1261363.275</t>
  </si>
  <si>
    <t>2731650.000 1270630.000</t>
  </si>
  <si>
    <t>2698302.372 1280325.075</t>
  </si>
  <si>
    <t>41: Status 'bestehend'  ist mit dem Topic Bodenbedeckung projektiert der AV nicht kohärent &lt;/br&gt;62: 2 GWR-Gebäude (400047359, 400047361) innerhalb des gleichen AV-Gebäudes</t>
  </si>
  <si>
    <t>31: Kein AV-Umriss für das Gebäude 191920154</t>
  </si>
  <si>
    <t>31: Kein AV-Umriss für das Gebäude 400052355</t>
  </si>
  <si>
    <t>31: Kein AV-Umriss für das Gebäude 191961368</t>
  </si>
  <si>
    <t>35: überholt im GWR. AV-Umriss schon verknüpft mit dem Gebäude mit EGID 191933413</t>
  </si>
  <si>
    <t>35: überholt im GWR. AV-Umriss schon verknüpft mit dem Gebäude mit EGID 191963579</t>
  </si>
  <si>
    <t>2716236.515 1252667.336</t>
  </si>
  <si>
    <t>2717585.138 1259273.111</t>
  </si>
  <si>
    <t>2734923.790 1266265.350</t>
  </si>
  <si>
    <t>35: überholt im GWR. AV-Umriss schon verknüpft mit dem Gebäude mit EGID 191521512</t>
  </si>
  <si>
    <t>2741445.586 1271149.157</t>
  </si>
  <si>
    <t>2731595.482 1278892.513</t>
  </si>
  <si>
    <t>31: Kein AV-Umriss für das Gebäude 191959365</t>
  </si>
  <si>
    <t>35: überholt im GWR. AV-Umriss schon verknüpft mit dem Gebäude mit EGID 191886929</t>
  </si>
  <si>
    <t>2741676.586 1271554.600</t>
  </si>
  <si>
    <t>2716041.000 1280509.000</t>
  </si>
  <si>
    <t>35: überholt im GWR. AV-Umriss schon verknüpft mit dem Gebäude mit EGID 191871622</t>
  </si>
  <si>
    <t>35: überholt im GWR. AV-Umriss schon verknüpft mit dem Gebäude mit EGID 191677043</t>
  </si>
  <si>
    <t>2745545.266 1269592.674</t>
  </si>
  <si>
    <t>2745082.943 1269748.999</t>
  </si>
  <si>
    <t>2734494.000 1263654.000</t>
  </si>
  <si>
    <t>2705648.000 1269569.000</t>
  </si>
  <si>
    <t>2722348.983 1281651.291</t>
  </si>
  <si>
    <t>2715437.552 1255702.255</t>
  </si>
  <si>
    <t>2707400.500 1278525.875</t>
  </si>
  <si>
    <t>2725153.790 1269607.339</t>
  </si>
  <si>
    <t>2714824.907 1267287.479</t>
  </si>
  <si>
    <t>2714484.799 1267340.397</t>
  </si>
  <si>
    <t>2734704.952 1275263.310</t>
  </si>
  <si>
    <t>2704414.370 1280160.651</t>
  </si>
  <si>
    <t>42: die Kategorie 1060  ist mit dem Topic Einzelobjekte der AV nicht kohärent &lt;/br&gt;62: 2 GWR-Gebäude (191731414, 191947444) innerhalb des gleichen AV-Gebäudes</t>
  </si>
  <si>
    <t>31: Kein AV-Umriss für das Gebäude 400038106</t>
  </si>
  <si>
    <t>31: Kein AV-Umriss für das Gebäude 400038620</t>
  </si>
  <si>
    <t>31: Kein AV-Umriss für das Gebäude 192032174&lt;/br&gt;33: Das Gebäude 192032174 has GSTAT '1003 im Bau'</t>
  </si>
  <si>
    <t>31: Kein AV-Umriss für das Gebäude 192032175&lt;/br&gt;33: Das Gebäude 192032175 has GSTAT '1003 im Bau'</t>
  </si>
  <si>
    <t>31: Kein AV-Umriss für das Gebäude 191983001</t>
  </si>
  <si>
    <t>31: Kein AV-Umriss für das Gebäude 191975896&lt;/br&gt;33: Das Gebäude 191975896 has GSTAT '1003 im Bau'</t>
  </si>
  <si>
    <t>35: überholt im GWR. AV-Umriss schon verknüpft mit dem Gebäude mit EGID 191724295</t>
  </si>
  <si>
    <t>35: überholt im GWR. AV-Umriss schon verknüpft mit dem Gebäude mit EGID 400072684</t>
  </si>
  <si>
    <t>42: die Kategorie 1060 ist mit dem Topic Einzelobjekte der AV nicht kohärent &lt;/br&gt;62: 2 GWR-Gebäude (191731414, 191947444) innerhalb des gleichen AV-Gebäudes</t>
  </si>
  <si>
    <t>2698591.000 1280380.000</t>
  </si>
  <si>
    <t>2729953.000 1279141.000</t>
  </si>
  <si>
    <t>2735297.750 1274652.625</t>
  </si>
  <si>
    <t>2703651.000 1274076.875</t>
  </si>
  <si>
    <t>2718080.000 1273715.000</t>
  </si>
  <si>
    <t>2717921.203 1258187.324</t>
  </si>
  <si>
    <t>41: Status 'bestehend'  ist mit dem Topic Bodenbedeckung projektiert der AV nicht kohärent &lt;/br&gt;62: 3 GWR-Gebäude (191984143, 191984156, 191984160) innerhalb des gleichen AV-Gebäudes</t>
  </si>
  <si>
    <t>31: Kein AV-Umriss für das Gebäude 191974961</t>
  </si>
  <si>
    <t>31: Kein AV-Umriss für das Gebäude 192006517&lt;/br&gt;33: Das Gebäude 192006517 has GSTAT '1003 im Bau'</t>
  </si>
  <si>
    <t>31: Kein AV-Umriss für das Gebäude 192033545</t>
  </si>
  <si>
    <t>31: Kein AV-Umriss für das Gebäude 192010001</t>
  </si>
  <si>
    <t xml:space="preserve">14: AV-Gebäude verknüpft mit EGID 400074943, but status is 'abgebrochen / aufgehoben'&lt;/br&gt;42: die Kategorie 1060 ist mit dem Topic Einzelobjekte der AV nicht kohärent </t>
  </si>
  <si>
    <t>2740784.000 1268571.000</t>
  </si>
  <si>
    <t>2733781.000 1267268.000</t>
  </si>
  <si>
    <t>2718105.000 1273715.000</t>
  </si>
  <si>
    <t>2713730.000 1272748.000</t>
  </si>
  <si>
    <t>2745453.798 1268859.114</t>
  </si>
  <si>
    <t>2736861.700 1264946.687</t>
  </si>
  <si>
    <t>2736783.516 1265358.632</t>
  </si>
  <si>
    <t>2699146.111 1273693.585</t>
  </si>
  <si>
    <t>2718096.068 1273718.715</t>
  </si>
  <si>
    <t>41: Status 'bestehend'  ist mit dem Topic Bodenbedeckung projektiert der AV nicht kohärent &lt;/br&gt;62: 2 GWR-Gebäude (191994349, 191994350) innerhalb des gleichen AV-Gebäudes</t>
  </si>
  <si>
    <t>12: Verknüpft mit EGID 191949631 in der gleiche Gemeinde&lt;/br&gt;42: die Kategorie 1020  ist mit dem Topic Einzelobjekte der AV nicht kohärent &lt;/br&gt;62: 4 GWR-Gebäude (191949631, 191949636, 191949687, 191949689) innerhalb des gleichen AV-Gebäudes</t>
  </si>
  <si>
    <t>12: Verknüpft mit EGID 191949636 in der gleiche Gemeinde&lt;/br&gt;42: die Kategorie 1020  ist mit dem Topic Einzelobjekte der AV nicht kohärent &lt;/br&gt;62: 4 GWR-Gebäude (191949631, 191949636, 191949687, 191949689) innerhalb des gleichen AV-Gebäudes</t>
  </si>
  <si>
    <t>31: Kein AV-Umriss für das Gebäude 191968470</t>
  </si>
  <si>
    <t>31: Kein AV-Umriss für das Gebäude 191999791</t>
  </si>
  <si>
    <t>12: Verknüpft mit EGID 191949631 in der gleiche Gemeinde&lt;/br&gt;42: die Kategorie 1020 ist mit dem Topic Einzelobjekte der AV nicht kohärent &lt;/br&gt;62: 4 GWR-Gebäude (191949631, 191949636, 191949687, 191949689) innerhalb des gleichen AV-Gebäudes</t>
  </si>
  <si>
    <t>12: Verknüpft mit EGID 191949636 in der gleiche Gemeinde&lt;/br&gt;42: die Kategorie 1020 ist mit dem Topic Einzelobjekte der AV nicht kohärent &lt;/br&gt;62: 4 GWR-Gebäude (191949631, 191949636, 191949687, 191949689) innerhalb des gleichen AV-Gebäudes</t>
  </si>
  <si>
    <t>2733782.000 1267275.000</t>
  </si>
  <si>
    <t>2736134.000 1269011.000</t>
  </si>
  <si>
    <t>2730184.000 1273759.000</t>
  </si>
  <si>
    <t>2730543.306 1278719.894</t>
  </si>
  <si>
    <t>2730311.000 1278685.000</t>
  </si>
  <si>
    <t>2719607.693 1265945.640</t>
  </si>
  <si>
    <t>2713612.000 1259962.000</t>
  </si>
  <si>
    <t>41: Status 'bestehend'  ist mit dem Topic Bodenbedeckung projektiert der AV nicht kohärent &lt;/br&gt;62: 3 GWR-Gebäude (191949172, 192006804, 192006922) innerhalb des gleichen AV-Gebäudes</t>
  </si>
  <si>
    <t>31: Kein AV-Umriss für das Gebäude 191973728</t>
  </si>
  <si>
    <t>31: Kein AV-Umriss für das Gebäude 664682</t>
  </si>
  <si>
    <t>31: Kein AV-Umriss für das Gebäude 192035300&lt;/br&gt;33: Das Gebäude 192035300 has GSTAT '1003 im Bau'</t>
  </si>
  <si>
    <t>31: Kein AV-Umriss für das Gebäude 191970972</t>
  </si>
  <si>
    <t>35: überholt im GWR. AV-Umriss schon verknüpft mit dem Gebäude mit EGID 400058265</t>
  </si>
  <si>
    <t>35: überholt im GWR. AV-Umriss schon verknüpft mit dem Gebäude mit EGID 191969132</t>
  </si>
  <si>
    <t>2750319.090 1264196.040</t>
  </si>
  <si>
    <t>2708452.750 1271654.375</t>
  </si>
  <si>
    <t>2714236.000 1261594.000</t>
  </si>
  <si>
    <t>2714227.000 1262230.000</t>
  </si>
  <si>
    <t>2704523.000 1275809.000</t>
  </si>
  <si>
    <t>62: 3 GWR-Gebäude (191960142, 191960143, 191960144) innerhalb des gleichen AV-Gebäudes</t>
  </si>
  <si>
    <t>31: Kein AV-Umriss für das Gebäude 192036270</t>
  </si>
  <si>
    <t>35: überholt im GWR. AV-Umriss schon verknüpft mit dem Gebäude mit EGID 191975936</t>
  </si>
  <si>
    <t>35: überholt im GWR. AV-Umriss schon verknüpft mit dem Gebäude mit EGID 677235</t>
  </si>
  <si>
    <t>35: überholt im GWR. AV-Umriss schon verknüpft mit dem Gebäude mit EGID 674232</t>
  </si>
  <si>
    <t>2744619.900 1270299.900</t>
  </si>
  <si>
    <t>2745664.624 1270031.063</t>
  </si>
  <si>
    <t>2698335.000 1282818.000</t>
  </si>
  <si>
    <t>2699714.138 1282350.502</t>
  </si>
  <si>
    <t>2704646.000 1275938.000</t>
  </si>
  <si>
    <t>2730225.713 1271753.152</t>
  </si>
  <si>
    <t>2730204.257 1271769.208</t>
  </si>
  <si>
    <t>2730142.107 1271688.838</t>
  </si>
  <si>
    <t>2730210.380 1271781.824</t>
  </si>
  <si>
    <t>2698654.830 1282464.335</t>
  </si>
  <si>
    <t>2707553.273 1273904.233</t>
  </si>
  <si>
    <t>2722229.677 1279872.718</t>
  </si>
  <si>
    <t>2722169.387 1280642.915</t>
  </si>
  <si>
    <t>2721373.331 1281250.266</t>
  </si>
  <si>
    <t>2727081.396 1269339.551</t>
  </si>
  <si>
    <t>41: Status 'bestehend'  ist mit dem Topic Bodenbedeckung projektiert der AV nicht kohärent &lt;/br&gt;62: 2 GWR-Gebäude (191947395, 192037068) innerhalb des gleichen AV-Gebäudes</t>
  </si>
  <si>
    <t>31: Kein AV-Umriss für das Gebäude 192020327</t>
  </si>
  <si>
    <t>31: Kein AV-Umriss für das Gebäude 400037320</t>
  </si>
  <si>
    <t>31: Kein AV-Umriss für das Gebäude 192032212</t>
  </si>
  <si>
    <t>31: Kein AV-Umriss für das Gebäude 679908</t>
  </si>
  <si>
    <t>31: Kein AV-Umriss für das Gebäude 679909</t>
  </si>
  <si>
    <t>31: Kein AV-Umriss für das Gebäude 400052995</t>
  </si>
  <si>
    <t>31: Kein AV-Umriss für das Gebäude 400052997</t>
  </si>
  <si>
    <t>35: überholt im GWR. AV-Umriss schon verknüpft mit dem Gebäude mit EGID 400057901</t>
  </si>
  <si>
    <t>2744686.000 1271553.000</t>
  </si>
  <si>
    <t>2726984.000 1279470.000</t>
  </si>
  <si>
    <t>2730177.628 1271724.158</t>
  </si>
  <si>
    <t>2730181.623 1271754.328</t>
  </si>
  <si>
    <t>2726880.750 1269075.125</t>
  </si>
  <si>
    <t>2705260.530 1279003.071</t>
  </si>
  <si>
    <t>41: Status 'bestehend'  ist mit dem Topic Bodenbedeckung projektiert der AV nicht kohärent &lt;/br&gt;62: 2 GWR-Gebäude (192037827, 400052991) innerhalb des gleichen AV-Gebäudes</t>
  </si>
  <si>
    <t>41: Status 'bestehend'  ist mit dem Topic Bodenbedeckung projektiert der AV nicht kohärent &lt;/br&gt;62: 2 GWR-Gebäude (192037826, 400052992) innerhalb des gleichen AV-Gebäudes</t>
  </si>
  <si>
    <t>31: Kein AV-Umriss für das Gebäude 191986863</t>
  </si>
  <si>
    <t>35: überholt im GWR. AV-Umriss schon verknüpft mit dem Gebäude mit EGID 190579708</t>
  </si>
  <si>
    <t>2748652.399 1263641.999</t>
  </si>
  <si>
    <t>2738720.000 1267627.000</t>
  </si>
  <si>
    <t>2695156.000 1279449.000</t>
  </si>
  <si>
    <t>2709529.057 1270028.186</t>
  </si>
  <si>
    <t>2703824.000 1279879.000</t>
  </si>
  <si>
    <t>2703815.000 1279849.000</t>
  </si>
  <si>
    <t>2737846.250 1268701.116</t>
  </si>
  <si>
    <t>2723772.574 1271931.594</t>
  </si>
  <si>
    <t>41: Status 'bestehend'  ist mit dem Topic Bodenbedeckung projektiert der AV nicht kohärent &lt;/br&gt;62: 4 GWR-Gebäude (191958535, 191958541, 191958553, 191958579) innerhalb des gleichen AV-Gebäudes</t>
  </si>
  <si>
    <t>61: 2 AV-Gebäude haben den gleichen GWR-EGID&lt;/br&gt;62: 2 GWR-Gebäude (192017918, 192017919) innerhalb des gleichen AV-Gebäudes</t>
  </si>
  <si>
    <t>31: Kein AV-Umriss für das Gebäude 192038970</t>
  </si>
  <si>
    <t>31: Kein AV-Umriss für das Gebäude 400069284</t>
  </si>
  <si>
    <t>31: Kein AV-Umriss für das Gebäude 192002098</t>
  </si>
  <si>
    <t>31: Kein AV-Umriss für das Gebäude 192006839</t>
  </si>
  <si>
    <t>2739308.000 1268472.000</t>
  </si>
  <si>
    <t>2739307.000 1268463.000</t>
  </si>
  <si>
    <t>2733913.000 1267252.000</t>
  </si>
  <si>
    <t>2733907.170 1267317.384</t>
  </si>
  <si>
    <t>2710024.000 1268979.000</t>
  </si>
  <si>
    <t>2710031.000 1268979.000</t>
  </si>
  <si>
    <t>2710038.000 1268980.000</t>
  </si>
  <si>
    <t>2724216.500 1261178.000</t>
  </si>
  <si>
    <t>2724216.000 1261178.250</t>
  </si>
  <si>
    <t>62: 2 GWR-Gebäude (191991128, 191991130) innerhalb des gleichen AV-Gebäudes</t>
  </si>
  <si>
    <t>42: die Kategorie 1080  ist mit dem Topic Bodenbedeckung projektiert der AV nicht kohärent &lt;/br&gt;62: 2 GWR-Gebäude (192038851, 192038852) innerhalb des gleichen AV-Gebäudes</t>
  </si>
  <si>
    <t>31: Kein AV-Umriss für das Gebäude 191968446</t>
  </si>
  <si>
    <t>31: Kein AV-Umriss für das Gebäude 191968472</t>
  </si>
  <si>
    <t>31: Kein AV-Umriss für das Gebäude 191872706</t>
  </si>
  <si>
    <t>31: Kein AV-Umriss für das Gebäude 192039516</t>
  </si>
  <si>
    <t>35: überholt im GWR. AV-Umriss schon verknüpft mit dem Gebäude mit EGID 191665711</t>
  </si>
  <si>
    <t>35: überholt im GWR. AV-Umriss schon verknüpft mit dem Gebäude mit EGID 191966188</t>
  </si>
  <si>
    <t>2712079.000 1265049.000</t>
  </si>
  <si>
    <t>2711210.768 1259544.799</t>
  </si>
  <si>
    <t>2719429.392 1257579.980</t>
  </si>
  <si>
    <t>41: Status 'bestehend'  ist mit dem Topic Bodenbedeckung projektiert der AV nicht kohärent &lt;/br&gt;62: 2 GWR-Gebäude (191843212, 191843221) innerhalb des gleichen AV-Gebäudes</t>
  </si>
  <si>
    <t>31: Kein AV-Umriss für das Gebäude 192035194</t>
  </si>
  <si>
    <t>2745707.081 1269719.378</t>
  </si>
  <si>
    <t>2736355.741 1275271.447</t>
  </si>
  <si>
    <t>2726310.000 1273420.000</t>
  </si>
  <si>
    <t>2731615.591 1278049.029</t>
  </si>
  <si>
    <t>2714998.877 1253761.441</t>
  </si>
  <si>
    <t>2715042.514 1253764.158</t>
  </si>
  <si>
    <t>2726949.000 1268892.000</t>
  </si>
  <si>
    <t>2745863.632 1269903.876</t>
  </si>
  <si>
    <t>2745264.473 1268892.408</t>
  </si>
  <si>
    <t>2714984.073 1253820.318</t>
  </si>
  <si>
    <t>2729193.175 1268078.120</t>
  </si>
  <si>
    <t>41: Status 'bestehend'  ist mit dem Topic Bodenbedeckung projektiert der AV nicht kohärent &lt;/br&gt;62: 2 GWR-Gebäude (191964510, 192008350) innerhalb des gleichen AV-Gebäudes</t>
  </si>
  <si>
    <t>31: Kein AV-Umriss für das Gebäude 191890602</t>
  </si>
  <si>
    <t>31: Kein AV-Umriss für das Gebäude 663953</t>
  </si>
  <si>
    <t>31: Kein AV-Umriss für das Gebäude 400072353</t>
  </si>
  <si>
    <t>31: Kein AV-Umriss für das Gebäude 400072625</t>
  </si>
  <si>
    <t>31: Kein AV-Umriss für das Gebäude 191971072</t>
  </si>
  <si>
    <t>35: überholt im GWR. AV-Umriss schon verknüpft mit dem Gebäude mit EGID 400038531</t>
  </si>
  <si>
    <t>35: überholt im GWR. AV-Umriss schon verknüpft mit dem Gebäude mit EGID 192019182</t>
  </si>
  <si>
    <t>2737079.612 1265274.215</t>
  </si>
  <si>
    <t>2715458.014 1270777.637</t>
  </si>
  <si>
    <t>2704608.268 1270820.097</t>
  </si>
  <si>
    <t>2729909.559 1279029.786</t>
  </si>
  <si>
    <t>2715143.000 1279701.000</t>
  </si>
  <si>
    <t>2726640.586 1267128.833</t>
  </si>
  <si>
    <t>2738679.135 1269185.756</t>
  </si>
  <si>
    <t>2719433.535 1257581.761</t>
  </si>
  <si>
    <t>2718178.356 1273854.189</t>
  </si>
  <si>
    <t>31: Kein AV-Umriss für das Gebäude 659750</t>
  </si>
  <si>
    <t>31: Kein AV-Umriss für das Gebäude 400070019</t>
  </si>
  <si>
    <t>31: Kein AV-Umriss für das Gebäude 192011585</t>
  </si>
  <si>
    <t>35: überholt im GWR. AV-Umriss schon verknüpft mit dem Gebäude mit EGID 191871158</t>
  </si>
  <si>
    <t>35: überholt im GWR. AV-Umriss schon verknüpft mit dem Gebäude mit EGID 2342923</t>
  </si>
  <si>
    <t>35: überholt im GWR. AV-Umriss schon verknüpft mit dem Gebäude mit EGID 678722</t>
  </si>
  <si>
    <t>35: überholt im GWR. AV-Umriss schon verknüpft mit dem Gebäude mit EGID 681673</t>
  </si>
  <si>
    <t>2746426.000 1270398.000</t>
  </si>
  <si>
    <t>2737835.370 1264415.024</t>
  </si>
  <si>
    <t>2712100.000 1265030.000</t>
  </si>
  <si>
    <t>2713803.895 1264823.362</t>
  </si>
  <si>
    <t>2730559.300 1278569.000</t>
  </si>
  <si>
    <t>2718523.698 1259459.940</t>
  </si>
  <si>
    <t>2723632.608 1268832.259</t>
  </si>
  <si>
    <t>2726281.000 1269050.000</t>
  </si>
  <si>
    <t>2726660.000 1269048.000</t>
  </si>
  <si>
    <t>2740658.808 1268661.574</t>
  </si>
  <si>
    <t>2740733.809 1268215.488</t>
  </si>
  <si>
    <t>2732005.261 1265618.880</t>
  </si>
  <si>
    <t>31: Kein AV-Umriss für das Gebäude 192043136</t>
  </si>
  <si>
    <t>31: Kein AV-Umriss für das Gebäude 191983403</t>
  </si>
  <si>
    <t>31: Kein AV-Umriss für das Gebäude 191998501</t>
  </si>
  <si>
    <t>31: Kein AV-Umriss für das Gebäude 681219</t>
  </si>
  <si>
    <t>31: Kein AV-Umriss für das Gebäude 192003957</t>
  </si>
  <si>
    <t>31: Kein AV-Umriss für das Gebäude 192005769</t>
  </si>
  <si>
    <t>35: überholt im GWR. AV-Umriss schon verknüpft mit dem Gebäude mit EGID 648214</t>
  </si>
  <si>
    <t>35: überholt im GWR. AV-Umriss schon verknüpft mit dem Gebäude mit EGID 400026853</t>
  </si>
  <si>
    <t>35: überholt im GWR. AV-Umriss schon verknüpft mit dem Gebäude mit EGID 400070307</t>
  </si>
  <si>
    <t>35: überholt im GWR. AV-Umriss schon verknüpft mit dem Gebäude mit EGID 400074063</t>
  </si>
  <si>
    <t>35: überholt im GWR. AV-Umriss schon verknüpft mit dem Gebäude mit EGID 191966838</t>
  </si>
  <si>
    <t>2721229.002 1273409.923</t>
  </si>
  <si>
    <t>35: überholt im GWR. AV-Umriss schon verknüpft mit dem Gebäude mit EGID 192020881</t>
  </si>
  <si>
    <t>2718447.000 1278960.000</t>
  </si>
  <si>
    <t>2730504.000 1269634.000</t>
  </si>
  <si>
    <t>2710104.287 1261023.400</t>
  </si>
  <si>
    <t>2710102.429 1261017.412</t>
  </si>
  <si>
    <t>31: Kein AV-Umriss für das Gebäude 191960439</t>
  </si>
  <si>
    <t>31: Kein AV-Umriss für das Gebäude 191958034</t>
  </si>
  <si>
    <t>Schweizersholzstrasse</t>
  </si>
  <si>
    <t>47</t>
  </si>
  <si>
    <t>Schweizersholz</t>
  </si>
  <si>
    <t>2/885</t>
  </si>
  <si>
    <t>2691</t>
  </si>
  <si>
    <t>2748311.155 1265245.247</t>
  </si>
  <si>
    <t>2749261.962 1263819.244</t>
  </si>
  <si>
    <t>2749869.020 1263471.420</t>
  </si>
  <si>
    <t>2733568.000 1267000.000</t>
  </si>
  <si>
    <t>2734632.000 1275400.375</t>
  </si>
  <si>
    <t>2735447.000 1272765.875</t>
  </si>
  <si>
    <t>2717728.000 1258087.000</t>
  </si>
  <si>
    <t>2717747.000 1258083.000</t>
  </si>
  <si>
    <t>2721850.000 1270331.000</t>
  </si>
  <si>
    <t>2732863.000 1270883.000</t>
  </si>
  <si>
    <t>2726698.000 1269492.000</t>
  </si>
  <si>
    <t>2749520.070 1264152.295</t>
  </si>
  <si>
    <t>52: Der AV-EGID 191874798ist nicht kohärent mit dem GWR-EGID 192036290&lt;/br&gt;62: 2 GWR-Gebäude (192036290, 192044668) innerhalb des gleichen AV-Gebäudes</t>
  </si>
  <si>
    <t>52: Der AV-EGID 191874798ist nicht kohärent mit dem GWR-EGID 192044668&lt;/br&gt;62: 2 GWR-Gebäude (192036290, 192044668) innerhalb des gleichen AV-Gebäudes</t>
  </si>
  <si>
    <t>31: Kein AV-Umriss für das Gebäude 192044644</t>
  </si>
  <si>
    <t>31: Kein AV-Umriss für das Gebäude 192034837&lt;/br&gt;33: Das Gebäude 192034837 has GSTAT '1003 im Bau'</t>
  </si>
  <si>
    <t>31: Kein AV-Umriss für das Gebäude 192033520</t>
  </si>
  <si>
    <t>31: Kein AV-Umriss für das Gebäude 192033537</t>
  </si>
  <si>
    <t>31: Kein AV-Umriss für das Gebäude 191969376</t>
  </si>
  <si>
    <t>31: Kein AV-Umriss für das Gebäude 192008616</t>
  </si>
  <si>
    <t>31: Kein AV-Umriss für das Gebäude 191987408</t>
  </si>
  <si>
    <t>31: Kein AV-Umriss für das Gebäude 191999430&lt;/br&gt;33: Das Gebäude 191999430 has GSTAT '1003 im Bau'</t>
  </si>
  <si>
    <t>35: überholt im GWR. AV-Umriss schon verknüpft mit dem Gebäude mit EGID 191969241</t>
  </si>
  <si>
    <t>Neustrasse</t>
  </si>
  <si>
    <t>2</t>
  </si>
  <si>
    <t>Triboltingen</t>
  </si>
  <si>
    <t>CH952189778332</t>
  </si>
  <si>
    <t>3103</t>
  </si>
  <si>
    <t>2/47</t>
  </si>
  <si>
    <t>2729295.000 1278015.400</t>
  </si>
  <si>
    <t>2717816.000 1259489.000</t>
  </si>
  <si>
    <t>2714193.000 1261593.000</t>
  </si>
  <si>
    <t>2718125.000 1273730.000</t>
  </si>
  <si>
    <t>2718125.000 1273720.000</t>
  </si>
  <si>
    <t>2721929.000 1280907.000</t>
  </si>
  <si>
    <t>2729460.000 1269675.000</t>
  </si>
  <si>
    <t>12: Verknüpft mit EGID 191949687 in der gleiche Gemeinde&lt;/br&gt;42: die Kategorie 1020  ist mit dem Topic Einzelobjekte der AV nicht kohärent &lt;/br&gt;62: 4 GWR-Gebäude (191949631, 191949636, 191949687, 191949689) innerhalb des gleichen AV-Gebäudes</t>
  </si>
  <si>
    <t>12: Verknüpft mit EGID 191949689 in der gleiche Gemeinde&lt;/br&gt;42: die Kategorie 1020  ist mit dem Topic Einzelobjekte der AV nicht kohärent &lt;/br&gt;62: 4 GWR-Gebäude (191949631, 191949636, 191949687, 191949689) innerhalb des gleichen AV-Gebäudes</t>
  </si>
  <si>
    <t>31: Kein AV-Umriss für das Gebäude 192044936</t>
  </si>
  <si>
    <t>31: Kein AV-Umriss für das Gebäude 191968683</t>
  </si>
  <si>
    <t>31: Kein AV-Umriss für das Gebäude 192045433</t>
  </si>
  <si>
    <t>31: Kein AV-Umriss für das Gebäude 192015168</t>
  </si>
  <si>
    <t>12: Verknüpft mit EGID 191949687 in der gleiche Gemeinde&lt;/br&gt;42: die Kategorie 1020 ist mit dem Topic Einzelobjekte der AV nicht kohärent &lt;/br&gt;62: 4 GWR-Gebäude (191949631, 191949636, 191949687, 191949689) innerhalb des gleichen AV-Gebäudes</t>
  </si>
  <si>
    <t>12: Verknüpft mit EGID 191949689 in der gleiche Gemeinde&lt;/br&gt;42: die Kategorie 1020 ist mit dem Topic Einzelobjekte der AV nicht kohärent &lt;/br&gt;62: 4 GWR-Gebäude (191949631, 191949636, 191949687, 191949689) innerhalb des gleichen AV-Gebäudes</t>
  </si>
  <si>
    <t>2748026.850 1265866.607</t>
  </si>
  <si>
    <t>2749004.319 1263874.194</t>
  </si>
  <si>
    <t>2748174.678 1266020.933</t>
  </si>
  <si>
    <t>2748189.057 1265993.276</t>
  </si>
  <si>
    <t>2745737.000 1266334.000</t>
  </si>
  <si>
    <t>2745111.645 1267494.402</t>
  </si>
  <si>
    <t>2746722.250 1267592.625</t>
  </si>
  <si>
    <t>2715890.293 1270812.055</t>
  </si>
  <si>
    <t>2717914.101 1271205.572</t>
  </si>
  <si>
    <t>2713056.000 1260154.000</t>
  </si>
  <si>
    <t>2727853.000 1261490.500</t>
  </si>
  <si>
    <t>2729300.000 1261547.000</t>
  </si>
  <si>
    <t>2715243.973 1277056.195</t>
  </si>
  <si>
    <t>2715237.633 1277054.930</t>
  </si>
  <si>
    <t>2722225.000 1272196.000</t>
  </si>
  <si>
    <t>2721893.000 1271773.000</t>
  </si>
  <si>
    <t>2746936.875 1261627.073</t>
  </si>
  <si>
    <t>2747696.632 1262134.621</t>
  </si>
  <si>
    <t>2747695.833 1262131.023</t>
  </si>
  <si>
    <t>2747965.471 1264198.143</t>
  </si>
  <si>
    <t>2737740.269 1266651.191</t>
  </si>
  <si>
    <t>2715883.771 1270825.560</t>
  </si>
  <si>
    <t>2735419.853 1274471.742</t>
  </si>
  <si>
    <t>2725032.106 1270184.241</t>
  </si>
  <si>
    <t>62: 2 GWR-Gebäude (192046176, 192046177) innerhalb des gleichen AV-Gebäudes</t>
  </si>
  <si>
    <t>62: 2 GWR-Gebäude (192035414, 192035415) innerhalb des gleichen AV-Gebäudes</t>
  </si>
  <si>
    <t>52: Der AV-EGID 191875794ist nicht kohärent mit dem GWR-EGID 191875795&lt;/br&gt;52: Der AV-EGID 191875795ist nicht kohärent mit dem GWR-EGID 191875794&lt;/br&gt;61: 2 AV-Gebäude haben den gleichen GWR-EGID&lt;/br&gt;62: 2 GWR-Gebäude (191875794, 191875795) innerhalb des gleichen AV-Gebäudes</t>
  </si>
  <si>
    <t>31: Kein AV-Umriss für das Gebäude 190179244</t>
  </si>
  <si>
    <t>31: Kein AV-Umriss für das Gebäude 190190928</t>
  </si>
  <si>
    <t>31: Kein AV-Umriss für das Gebäude 191857540</t>
  </si>
  <si>
    <t>31: Kein AV-Umriss für das Gebäude 192022063&lt;/br&gt;33: Das Gebäude 192022063 has GSTAT '1003 im Bau'</t>
  </si>
  <si>
    <t>31: Kein AV-Umriss für das Gebäude 191993245</t>
  </si>
  <si>
    <t>31: Kein AV-Umriss für das Gebäude 192024023</t>
  </si>
  <si>
    <t>31: Kein AV-Umriss für das Gebäude 191953729</t>
  </si>
  <si>
    <t>31: Kein AV-Umriss für das Gebäude 400045220</t>
  </si>
  <si>
    <t>35: überholt im GWR. AV-Umriss schon verknüpft mit dem Gebäude mit EGID 191888320</t>
  </si>
  <si>
    <t>35: überholt im GWR. AV-Umriss schon verknüpft mit dem Gebäude mit EGID 191987379</t>
  </si>
  <si>
    <t>35: überholt im GWR. AV-Umriss schon verknüpft mit dem Gebäude mit EGID 682368</t>
  </si>
  <si>
    <t xml:space="preserve">12: Verknüpft mit EGID 191903424 in der gleiche Gemeinde&lt;/br&gt;42: die Kategorie 1060 ist mit dem Topic Einzelobjekte der AV nicht kohärent </t>
  </si>
  <si>
    <t>Arenenberg</t>
  </si>
  <si>
    <t>9.3</t>
  </si>
  <si>
    <t>Mannenbach-Salenstein</t>
  </si>
  <si>
    <t>533/0.010</t>
  </si>
  <si>
    <t>140</t>
  </si>
  <si>
    <t>2745705.191 1267942.566</t>
  </si>
  <si>
    <t>2739354.000 1266783.000</t>
  </si>
  <si>
    <t>2739374.000 1266780.000</t>
  </si>
  <si>
    <t>2738230.000 1262940.000</t>
  </si>
  <si>
    <t>2712306.000 1256274.500</t>
  </si>
  <si>
    <t>2727850.208 1264126.396</t>
  </si>
  <si>
    <t>31: Kein AV-Umriss für das Gebäude 191764054</t>
  </si>
  <si>
    <t>31: Kein AV-Umriss für das Gebäude 192023128</t>
  </si>
  <si>
    <t>31: Kein AV-Umriss für das Gebäude 192023131</t>
  </si>
  <si>
    <t>31: Kein AV-Umriss für das Gebäude 191985147</t>
  </si>
  <si>
    <t>31: Kein AV-Umriss für das Gebäude 191970284</t>
  </si>
  <si>
    <t>35: überholt im GWR. AV-Umriss schon verknüpft mit dem Gebäude mit EGID 191971935</t>
  </si>
  <si>
    <t>Thurstrasse</t>
  </si>
  <si>
    <t>offene Pergola</t>
  </si>
  <si>
    <t>CH567790105061</t>
  </si>
  <si>
    <t>670</t>
  </si>
  <si>
    <t>CH611099907750</t>
  </si>
  <si>
    <t>131</t>
  </si>
  <si>
    <t>1/431</t>
  </si>
  <si>
    <t>Trüttlikonerstrasse</t>
  </si>
  <si>
    <t>Buch b. Frauenfeld</t>
  </si>
  <si>
    <t>Unterfloorcontainer</t>
  </si>
  <si>
    <t>CH641090773071</t>
  </si>
  <si>
    <t>1151</t>
  </si>
  <si>
    <t>2745649.000 1268042.000</t>
  </si>
  <si>
    <t>2734242.000 1265580.000</t>
  </si>
  <si>
    <t>2708873.096 1267605.288</t>
  </si>
  <si>
    <t>2708862.724 1267619.656</t>
  </si>
  <si>
    <t>2704837.250 1271008.375</t>
  </si>
  <si>
    <t>2705127.000 1272761.375</t>
  </si>
  <si>
    <t>2708878.503 1267621.383</t>
  </si>
  <si>
    <t>2704875.541 1272835.162</t>
  </si>
  <si>
    <t>41: Status 'bestehend'  ist mit dem Topic Bodenbedeckung projektiert der AV nicht kohärent &lt;/br&gt;62: 2 GWR-Gebäude (643253, 191983744) innerhalb des gleichen AV-Gebäudes</t>
  </si>
  <si>
    <t>62: 2 GWR-Gebäude (192047800, 192047801) innerhalb des gleichen AV-Gebäudes</t>
  </si>
  <si>
    <t>31: Kein AV-Umriss für das Gebäude 191963425</t>
  </si>
  <si>
    <t>31: Kein AV-Umriss für das Gebäude 192031736&lt;/br&gt;33: Das Gebäude 192031736 has GSTAT '1003 im Bau'</t>
  </si>
  <si>
    <t>31: Kein AV-Umriss für das Gebäude 2342138</t>
  </si>
  <si>
    <t>31: Kein AV-Umriss für das Gebäude 400063409</t>
  </si>
  <si>
    <t>35: überholt im GWR. AV-Umriss schon verknüpft mit dem Gebäude mit EGID 661178</t>
  </si>
  <si>
    <t>Im Ebnet</t>
  </si>
  <si>
    <t>2.1</t>
  </si>
  <si>
    <t>Wiezikon b. Sirnach</t>
  </si>
  <si>
    <t>192034718</t>
  </si>
  <si>
    <t>449</t>
  </si>
  <si>
    <t>Wydenhof</t>
  </si>
  <si>
    <t>Uesslingen</t>
  </si>
  <si>
    <t>Silo</t>
  </si>
  <si>
    <t>CH483290107754</t>
  </si>
  <si>
    <t>78</t>
  </si>
  <si>
    <t>2/0.178</t>
  </si>
  <si>
    <t>2/0.177</t>
  </si>
  <si>
    <t>2743802.000 1269464.000</t>
  </si>
  <si>
    <t>2743805.000 1269469.000</t>
  </si>
  <si>
    <t>2697860.000 1282890.000</t>
  </si>
  <si>
    <t>2704304.000 1270218.375</t>
  </si>
  <si>
    <t>2705257.500 1272796.625</t>
  </si>
  <si>
    <t>2719736.000 1281360.000</t>
  </si>
  <si>
    <t>2745636.271 1269189.482</t>
  </si>
  <si>
    <t>2704304.193 1270218.803</t>
  </si>
  <si>
    <t>2703577.401 1270507.886</t>
  </si>
  <si>
    <t>31: Kein AV-Umriss für das Gebäude 192044642</t>
  </si>
  <si>
    <t>31: Kein AV-Umriss für das Gebäude 192044643</t>
  </si>
  <si>
    <t>31: Kein AV-Umriss für das Gebäude 192005364&lt;/br&gt;33: Das Gebäude 192005364 has GSTAT '1003 im Bau'</t>
  </si>
  <si>
    <t>31: Kein AV-Umriss für das Gebäude 192034763&lt;/br&gt;33: Das Gebäude 192034763 has GSTAT '1003 im Bau'</t>
  </si>
  <si>
    <t>35: überholt im GWR. AV-Umriss schon verknüpft mit dem Gebäude mit EGID 645753</t>
  </si>
  <si>
    <t>35: überholt im GWR. AV-Umriss schon verknüpft mit dem Gebäude mit EGID 191985418</t>
  </si>
  <si>
    <t>Bahnhofstrasse</t>
  </si>
  <si>
    <t>1.1</t>
  </si>
  <si>
    <t>Riedt b. Erlen</t>
  </si>
  <si>
    <t>6/517</t>
  </si>
  <si>
    <t>3429</t>
  </si>
  <si>
    <t>Bruggackerstrasse</t>
  </si>
  <si>
    <t>19</t>
  </si>
  <si>
    <t>Wohnwagen B32</t>
  </si>
  <si>
    <t>CH685090107782</t>
  </si>
  <si>
    <t>668</t>
  </si>
  <si>
    <t>2/449</t>
  </si>
  <si>
    <t>2734597.000 1268244.000</t>
  </si>
  <si>
    <t>2738170.859 1262933.007</t>
  </si>
  <si>
    <t>2731438.900 1278144.400</t>
  </si>
  <si>
    <t>2731451.700 1278134.000</t>
  </si>
  <si>
    <t>2731446.800 1278138.200</t>
  </si>
  <si>
    <t>2722740.000 1271334.000</t>
  </si>
  <si>
    <t>2720882.557 1271382.108</t>
  </si>
  <si>
    <t>2736828.285 1264434.024</t>
  </si>
  <si>
    <t>2736825.168 1264405.967</t>
  </si>
  <si>
    <t>2709746.924 1267899.249</t>
  </si>
  <si>
    <t>2704309.977 1270218.777</t>
  </si>
  <si>
    <t>62: 3 GWR-Gebäude (192048748, 192048749, 192048750) innerhalb des gleichen AV-Gebäudes</t>
  </si>
  <si>
    <t>31: Kein AV-Umriss für das Gebäude 400026847</t>
  </si>
  <si>
    <t>31: Kein AV-Umriss für das Gebäude 192042042</t>
  </si>
  <si>
    <t>31: Kein AV-Umriss für das Gebäude 400065533</t>
  </si>
  <si>
    <t>35: überholt im GWR. AV-Umriss schon verknüpft mit dem Gebäude mit EGID 649667</t>
  </si>
  <si>
    <t>35: überholt im GWR. AV-Umriss schon verknüpft mit dem Gebäude mit EGID 192048077</t>
  </si>
  <si>
    <t>35: überholt im GWR. AV-Umriss schon verknüpft mit dem Gebäude mit EGID 192048085</t>
  </si>
  <si>
    <t>Lochwiesstrasse</t>
  </si>
  <si>
    <t>11</t>
  </si>
  <si>
    <t>Balterswil</t>
  </si>
  <si>
    <t>CH732277991455</t>
  </si>
  <si>
    <t>245</t>
  </si>
  <si>
    <t>11/1/112</t>
  </si>
  <si>
    <t>SÜD</t>
  </si>
  <si>
    <t>Mühle</t>
  </si>
  <si>
    <t>CH127758712866</t>
  </si>
  <si>
    <t>1219</t>
  </si>
  <si>
    <t>3/94</t>
  </si>
  <si>
    <t>2735584.000 1269829.000</t>
  </si>
  <si>
    <t>2731472.263 1266722.431</t>
  </si>
  <si>
    <t>2704650.500 1275935.375</t>
  </si>
  <si>
    <t>2717482.000 1273831.625</t>
  </si>
  <si>
    <t>2738702.612 1269265.013</t>
  </si>
  <si>
    <t>2740961.341 1266785.629</t>
  </si>
  <si>
    <t>2711249.008 1267660.201</t>
  </si>
  <si>
    <t>2706981.281 1278865.935</t>
  </si>
  <si>
    <t>2715740.687 1280086.397</t>
  </si>
  <si>
    <t>2715951.797 1280390.178</t>
  </si>
  <si>
    <t>41: Status 'bestehend'  ist mit dem Topic Bodenbedeckung projektiert der AV nicht kohärent &lt;/br&gt;62: 2 GWR-Gebäude (191959649, 191959651) innerhalb des gleichen AV-Gebäudes</t>
  </si>
  <si>
    <t>12: Verknüpft mit EGID 191861307 in der gleiche Gemeinde&lt;/br&gt;42: die Kategorie 1020  ist mit dem Topic Einzelobjekte der AV nicht kohärent &lt;/br&gt;62: 2 GWR-Gebäude (191861307, 191861308) innerhalb des gleichen AV-Gebäudes</t>
  </si>
  <si>
    <t>12: Verknüpft mit EGID 191861308 in der gleiche Gemeinde&lt;/br&gt;42: die Kategorie 1020  ist mit dem Topic Einzelobjekte der AV nicht kohärent &lt;/br&gt;62: 2 GWR-Gebäude (191861307, 191861308) innerhalb des gleichen AV-Gebäudes</t>
  </si>
  <si>
    <t>31: Kein AV-Umriss für das Gebäude 651611</t>
  </si>
  <si>
    <t>31: Kein AV-Umriss für das Gebäude 191995986</t>
  </si>
  <si>
    <t>31: Kein AV-Umriss für das Gebäude 192014188</t>
  </si>
  <si>
    <t>35: überholt im GWR. AV-Umriss schon verknüpft mit dem Gebäude mit EGID 649697</t>
  </si>
  <si>
    <t>12: Verknüpft mit EGID 191861307 in der gleiche Gemeinde&lt;/br&gt;42: die Kategorie 1020 ist mit dem Topic Einzelobjekte der AV nicht kohärent &lt;/br&gt;62: 2 GWR-Gebäude (191861307, 191861308) innerhalb des gleichen AV-Gebäudes</t>
  </si>
  <si>
    <t>12: Verknüpft mit EGID 191861308 in der gleiche Gemeinde&lt;/br&gt;42: die Kategorie 1020 ist mit dem Topic Einzelobjekte der AV nicht kohärent &lt;/br&gt;62: 2 GWR-Gebäude (191861307, 191861308) innerhalb des gleichen AV-Gebäudes</t>
  </si>
  <si>
    <t>12: Verknüpft mit EGID 191956309 in der gleiche Gemeinde&lt;/br&gt;42: die Kategorie 1080 ist mit dem Topic Bodenbedeckung der AV nicht kohärent</t>
  </si>
  <si>
    <t>12: Verknüpft mit EGID 191949864 in der gleiche Gemeinde&lt;/br&gt;42: die Kategorie 1080 ist mit dem Topic Bodenbedeckung der AV nicht kohärent</t>
  </si>
  <si>
    <t xml:space="preserve">12: Verknüpft mit EGID 400048136 in der gleiche Gemeinde&lt;/br&gt;42: die Kategorie 1060 ist mit dem Topic Einzelobjekte der AV nicht kohärent </t>
  </si>
  <si>
    <t>2743799.000 1269461.000</t>
  </si>
  <si>
    <t>2710604.380 1268011.381</t>
  </si>
  <si>
    <t>2708426.793 1266064.622</t>
  </si>
  <si>
    <t>2708439.604 1266077.959</t>
  </si>
  <si>
    <t>2720604.250 1257198.125</t>
  </si>
  <si>
    <t>2726878.500 1269905.625</t>
  </si>
  <si>
    <t>2711278.405 1267879.205</t>
  </si>
  <si>
    <t>31: Kein AV-Umriss für das Gebäude 192005018&lt;/br&gt;33: Das Gebäude 192005018 has GSTAT '1003 im Bau'</t>
  </si>
  <si>
    <t>31: Kein AV-Umriss für das Gebäude 400068987</t>
  </si>
  <si>
    <t>31: Kein AV-Umriss für das Gebäude 192050666</t>
  </si>
  <si>
    <t>31: Kein AV-Umriss für das Gebäude 192050515</t>
  </si>
  <si>
    <t>35: überholt im GWR. AV-Umriss schon verknüpft mit dem Gebäude mit EGID 191968077</t>
  </si>
  <si>
    <t>35: überholt im GWR. AV-Umriss schon verknüpft mit dem Gebäude mit EGID 191848420</t>
  </si>
  <si>
    <t>12: Verknüpft mit EGID 191993774 in der gleiche Gemeinde&lt;/br&gt;42: die Kategorie 1080 ist mit dem Topic Bodenbedeckung der AV nicht kohärent</t>
  </si>
  <si>
    <t>Kreuzlingerstrasse</t>
  </si>
  <si>
    <t>Oberaach</t>
  </si>
  <si>
    <t>Bädlistrasse</t>
  </si>
  <si>
    <t>Ennetaach</t>
  </si>
  <si>
    <t>n.b.</t>
  </si>
  <si>
    <t>2179</t>
  </si>
  <si>
    <t>Alte Landstrasse</t>
  </si>
  <si>
    <t>54a</t>
  </si>
  <si>
    <t>Islikon</t>
  </si>
  <si>
    <t>3/187</t>
  </si>
  <si>
    <t>3061</t>
  </si>
  <si>
    <t>Hauptstrasse</t>
  </si>
  <si>
    <t>1f</t>
  </si>
  <si>
    <t>Bichelsee</t>
  </si>
  <si>
    <t>2/266</t>
  </si>
  <si>
    <t>944</t>
  </si>
  <si>
    <t>Müllheimerstrasse</t>
  </si>
  <si>
    <t>27.1</t>
  </si>
  <si>
    <t>Hörhausen</t>
  </si>
  <si>
    <t>/253</t>
  </si>
  <si>
    <t>353</t>
  </si>
  <si>
    <t>Alpsteinstrasse</t>
  </si>
  <si>
    <t>9.2</t>
  </si>
  <si>
    <t>Illhart</t>
  </si>
  <si>
    <t>Poolhaus</t>
  </si>
  <si>
    <t>3323</t>
  </si>
  <si>
    <t>.042</t>
  </si>
  <si>
    <t>2737856.000 1268678.000</t>
  </si>
  <si>
    <t>2737846.000 1268678.000</t>
  </si>
  <si>
    <t>2733819.000 1268047.000</t>
  </si>
  <si>
    <t>2698375.000 1280345.000</t>
  </si>
  <si>
    <t>2717410.000 1266166.375</t>
  </si>
  <si>
    <t>2717413.500 1266158.250</t>
  </si>
  <si>
    <t>2731690.000 1277547.000</t>
  </si>
  <si>
    <t>2734082.000 1269160.000</t>
  </si>
  <si>
    <t>2725530.842 1269454.819</t>
  </si>
  <si>
    <t>2720339.000 1275342.000</t>
  </si>
  <si>
    <t>2700059.402 1280623.989</t>
  </si>
  <si>
    <t>2705148.427 1279120.200</t>
  </si>
  <si>
    <t>2725541.759 1269454.901</t>
  </si>
  <si>
    <t>31: Kein AV-Umriss für das Gebäude 191980062</t>
  </si>
  <si>
    <t>31: Kein AV-Umriss für das Gebäude 191980063</t>
  </si>
  <si>
    <t>31: Kein AV-Umriss für das Gebäude 191859682</t>
  </si>
  <si>
    <t>31: Kein AV-Umriss für das Gebäude 192051109</t>
  </si>
  <si>
    <t>31: Kein AV-Umriss für das Gebäude 192051556&lt;/br&gt;33: Das Gebäude 192051556 has GSTAT '1003 im Bau'</t>
  </si>
  <si>
    <t>31: Kein AV-Umriss für das Gebäude 192051596</t>
  </si>
  <si>
    <t>35: überholt im GWR. AV-Umriss schon verknüpft mit dem Gebäude mit EGID 191956332</t>
  </si>
  <si>
    <t>35: überholt im GWR. AV-Umriss schon verknüpft mit dem Gebäude mit EGID 400069363</t>
  </si>
  <si>
    <t>180</t>
  </si>
  <si>
    <t>3/1501</t>
  </si>
  <si>
    <t>4124</t>
  </si>
  <si>
    <t>180.2</t>
  </si>
  <si>
    <t>3/3215</t>
  </si>
  <si>
    <t>2740980.899 1268379.151</t>
  </si>
  <si>
    <t>2737330.000 1269826.000</t>
  </si>
  <si>
    <t>2738282.000 1268084.000</t>
  </si>
  <si>
    <t>2732811.000 1265151.000</t>
  </si>
  <si>
    <t>2731905.250 1265823.875</t>
  </si>
  <si>
    <t>2708433.500 1266085.000</t>
  </si>
  <si>
    <t>2708438.250 1266085.750</t>
  </si>
  <si>
    <t>2718590.862 1281463.524</t>
  </si>
  <si>
    <t>2734116.000 1271345.000</t>
  </si>
  <si>
    <t>2734119.000 1271341.000</t>
  </si>
  <si>
    <t>2734119.000 1271347.000</t>
  </si>
  <si>
    <t>2708423.144 1266082.043</t>
  </si>
  <si>
    <t>Update: 25.03.2024</t>
  </si>
  <si>
    <t>Stand: 25.03.2024</t>
  </si>
  <si>
    <t>41: Status 'bestehend'  ist mit dem Topic Bodenbedeckung projektiert der AV nicht kohärent &lt;/br&gt;62: 2 GWR-Gebäude (191920023, 191920024) innerhalb des gleichen AV-Gebäudes</t>
  </si>
  <si>
    <t>62: 2 GWR-Gebäude (192051930, 192051931) innerhalb des gleichen AV-Gebäudes</t>
  </si>
  <si>
    <t>12: Verknüpft mit EGID 191985433 in der gleiche Gemeinde&lt;/br&gt;41: Status 'bestehend'  ist mit dem Topic Bodenbedeckung projektiert der AV nicht kohärent &lt;/br&gt;62: 2 GWR-Gebäude (191985433, 192016679) innerhalb des gleichen AV-Gebäudes</t>
  </si>
  <si>
    <t>12: Verknüpft mit EGID 192052196 in der gleiche Gemeinde&lt;/br&gt;42: die Kategorie 1060  ist mit dem Topic Einzelobjekte der AV nicht kohärent &lt;/br&gt;62: 2 GWR-Gebäude (192052196, 192052198) innerhalb des gleichen AV-Gebäudes</t>
  </si>
  <si>
    <t>12: Verknüpft mit EGID 192052198 in der gleiche Gemeinde&lt;/br&gt;42: die Kategorie 1060  ist mit dem Topic Einzelobjekte der AV nicht kohärent &lt;/br&gt;62: 2 GWR-Gebäude (192052196, 192052198) innerhalb des gleichen AV-Gebäudes</t>
  </si>
  <si>
    <t>31: Kein AV-Umriss für das Gebäude 191972029</t>
  </si>
  <si>
    <t>31: Kein AV-Umriss für das Gebäude 192021900</t>
  </si>
  <si>
    <t>31: Kein AV-Umriss für das Gebäude 192021901</t>
  </si>
  <si>
    <t>31: Kein AV-Umriss für das Gebäude 192021902</t>
  </si>
  <si>
    <t>31: Kein AV-Umriss für das Gebäude 192021903</t>
  </si>
  <si>
    <t>35: überholt im GWR. AV-Umriss schon verknüpft mit dem Gebäude mit EGID 651712</t>
  </si>
  <si>
    <t>35: überholt im GWR. AV-Umriss schon verknüpft mit dem Gebäude mit EGID 400059697</t>
  </si>
  <si>
    <t>12: Verknüpft mit EGID 192052196 in der gleiche Gemeinde&lt;/br&gt;42: die Kategorie 1060 ist mit dem Topic Einzelobjekte der AV nicht kohärent &lt;/br&gt;62: 2 GWR-Gebäude (192052196, 192052198) innerhalb des gleichen AV-Gebäudes</t>
  </si>
  <si>
    <t>12: Verknüpft mit EGID 192052198 in der gleiche Gemeinde&lt;/br&gt;42: die Kategorie 1060 ist mit dem Topic Einzelobjekte der AV nicht kohärent &lt;/br&gt;62: 2 GWR-Gebäude (192052196, 192052198) innerhalb des gleichen AV-Gebäudes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</si>
</sst>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dd/mm/yyyy\ h:mm;@"/>
    <numFmt numFmtId="168" formatCode="_ * #,##0_ ;_ * \-#,##0_ ;_ * &quot;-&quot;??_ ;_ @_ "/>
    <numFmt numFmtId="169" formatCode="0000"/>
  </numFmts>
  <fonts count="3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rgb="FF000000"/>
      <name val="Calibri"/>
      <family val="2"/>
    </font>
    <font>
      <sz val="12"/>
      <color theme="0" tint="-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A6A6A6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theme="1"/>
      <name val="Calibri"/>
      <family val="2"/>
    </font>
    <font>
      <sz val="11"/>
      <color rgb="FFA6A6A6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DACE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0B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65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5" fillId="3" borderId="0" xfId="2" applyFont="1" applyFill="1" applyBorder="1" applyAlignment="1">
      <alignment vertical="center" wrapText="1"/>
    </xf>
    <xf numFmtId="0" fontId="2" fillId="4" borderId="0" xfId="1" applyFont="1" applyFill="1" applyBorder="1" applyAlignment="1">
      <alignment vertical="center"/>
    </xf>
    <xf numFmtId="0" fontId="2" fillId="4" borderId="0" xfId="4" applyFont="1" applyFill="1" applyBorder="1" applyAlignment="1">
      <alignment vertical="center" wrapText="1"/>
    </xf>
    <xf numFmtId="0" fontId="2" fillId="5" borderId="0" xfId="1" applyFont="1" applyFill="1" applyBorder="1" applyAlignment="1">
      <alignment vertical="center"/>
    </xf>
    <xf numFmtId="0" fontId="2" fillId="5" borderId="0" xfId="4" applyFont="1" applyFill="1" applyBorder="1" applyAlignment="1">
      <alignment vertical="center" wrapText="1"/>
    </xf>
    <xf numFmtId="0" fontId="5" fillId="6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0" fillId="0" borderId="1" xfId="3" applyFont="1" applyFill="1" applyBorder="1" applyAlignment="1">
      <alignment vertical="center" wrapText="1"/>
    </xf>
    <xf numFmtId="0" fontId="2" fillId="0" borderId="0" xfId="1" applyFont="1" applyFill="1" applyAlignment="1">
      <alignment vertical="center"/>
    </xf>
    <xf numFmtId="0" fontId="2" fillId="0" borderId="1" xfId="1" applyFont="1" applyFill="1" applyBorder="1" applyAlignment="1">
      <alignment vertical="center"/>
    </xf>
    <xf numFmtId="0" fontId="5" fillId="0" borderId="1" xfId="2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center" wrapText="1"/>
    </xf>
    <xf numFmtId="166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2" fillId="0" borderId="1" xfId="1" applyFont="1" applyFill="1" applyBorder="1"/>
    <xf numFmtId="0" fontId="5" fillId="0" borderId="1" xfId="5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6" fillId="0" borderId="1" xfId="6" applyFill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/>
    <xf numFmtId="167" fontId="3" fillId="0" borderId="2" xfId="1" applyNumberFormat="1" applyFont="1" applyBorder="1" applyAlignment="1"/>
    <xf numFmtId="0" fontId="2" fillId="0" borderId="0" xfId="1" applyFont="1" applyFill="1" applyBorder="1" applyAlignment="1">
      <alignment vertical="center"/>
    </xf>
    <xf numFmtId="0" fontId="8" fillId="0" borderId="8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9" fillId="0" borderId="8" xfId="3" applyFont="1" applyFill="1" applyBorder="1" applyAlignment="1"/>
    <xf numFmtId="0" fontId="9" fillId="0" borderId="0" xfId="3" applyFont="1" applyFill="1" applyBorder="1" applyAlignment="1"/>
    <xf numFmtId="0" fontId="2" fillId="0" borderId="6" xfId="1" applyFont="1" applyBorder="1"/>
    <xf numFmtId="0" fontId="2" fillId="0" borderId="7" xfId="1" applyFont="1" applyBorder="1"/>
    <xf numFmtId="0" fontId="2" fillId="0" borderId="6" xfId="1" applyFont="1" applyFill="1" applyBorder="1"/>
    <xf numFmtId="0" fontId="2" fillId="0" borderId="8" xfId="1" applyFont="1" applyFill="1" applyBorder="1"/>
    <xf numFmtId="0" fontId="10" fillId="0" borderId="6" xfId="1" applyFont="1" applyFill="1" applyBorder="1"/>
    <xf numFmtId="0" fontId="10" fillId="0" borderId="7" xfId="1" applyFont="1" applyFill="1" applyBorder="1"/>
    <xf numFmtId="0" fontId="10" fillId="0" borderId="8" xfId="1" applyFont="1" applyFill="1" applyBorder="1"/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8" fillId="0" borderId="10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2" fillId="0" borderId="9" xfId="1" applyFont="1" applyFill="1" applyBorder="1" applyAlignment="1">
      <alignment vertical="center"/>
    </xf>
    <xf numFmtId="0" fontId="11" fillId="9" borderId="0" xfId="1" applyFont="1" applyFill="1" applyBorder="1" applyAlignment="1">
      <alignment vertical="center" wrapText="1"/>
    </xf>
    <xf numFmtId="0" fontId="2" fillId="0" borderId="9" xfId="1" applyFont="1" applyBorder="1" applyAlignment="1">
      <alignment vertical="center"/>
    </xf>
    <xf numFmtId="0" fontId="12" fillId="0" borderId="10" xfId="1" applyFont="1" applyFill="1" applyBorder="1" applyAlignment="1">
      <alignment horizontal="left" vertical="center"/>
    </xf>
    <xf numFmtId="0" fontId="13" fillId="0" borderId="9" xfId="1" applyFont="1" applyFill="1" applyBorder="1" applyAlignment="1">
      <alignment vertical="center"/>
    </xf>
    <xf numFmtId="0" fontId="14" fillId="0" borderId="10" xfId="1" applyFont="1" applyFill="1" applyBorder="1" applyAlignment="1">
      <alignment horizontal="left" vertical="center"/>
    </xf>
    <xf numFmtId="0" fontId="15" fillId="0" borderId="9" xfId="1" applyFont="1" applyBorder="1" applyAlignment="1">
      <alignment vertical="center"/>
    </xf>
    <xf numFmtId="0" fontId="16" fillId="0" borderId="1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1" fillId="10" borderId="0" xfId="1" applyFont="1" applyFill="1" applyBorder="1" applyAlignment="1">
      <alignment horizontal="center" vertical="center" wrapText="1"/>
    </xf>
    <xf numFmtId="0" fontId="18" fillId="0" borderId="10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2" fillId="0" borderId="9" xfId="1" applyFont="1" applyFill="1" applyBorder="1"/>
    <xf numFmtId="0" fontId="2" fillId="0" borderId="0" xfId="1" applyFont="1" applyFill="1" applyBorder="1"/>
    <xf numFmtId="0" fontId="11" fillId="0" borderId="0" xfId="1" applyFont="1" applyFill="1" applyBorder="1"/>
    <xf numFmtId="0" fontId="11" fillId="0" borderId="9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9" fillId="0" borderId="0" xfId="1" applyFont="1" applyFill="1" applyBorder="1"/>
    <xf numFmtId="0" fontId="20" fillId="0" borderId="9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1" fillId="0" borderId="0" xfId="1" applyFont="1" applyFill="1" applyBorder="1"/>
    <xf numFmtId="0" fontId="7" fillId="0" borderId="9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10" fillId="11" borderId="9" xfId="1" applyFont="1" applyFill="1" applyBorder="1" applyAlignment="1">
      <alignment vertical="center"/>
    </xf>
    <xf numFmtId="0" fontId="22" fillId="11" borderId="0" xfId="1" applyFont="1" applyFill="1" applyBorder="1" applyAlignment="1">
      <alignment vertical="center"/>
    </xf>
    <xf numFmtId="0" fontId="10" fillId="11" borderId="0" xfId="1" applyFont="1" applyFill="1" applyBorder="1" applyAlignment="1">
      <alignment vertical="center"/>
    </xf>
    <xf numFmtId="10" fontId="22" fillId="11" borderId="0" xfId="1" applyNumberFormat="1" applyFont="1" applyFill="1" applyBorder="1" applyAlignment="1">
      <alignment vertical="center"/>
    </xf>
    <xf numFmtId="0" fontId="22" fillId="11" borderId="10" xfId="1" applyFont="1" applyFill="1" applyBorder="1" applyAlignment="1">
      <alignment vertical="center"/>
    </xf>
    <xf numFmtId="0" fontId="22" fillId="11" borderId="9" xfId="1" applyFont="1" applyFill="1" applyBorder="1" applyAlignment="1">
      <alignment vertical="center"/>
    </xf>
    <xf numFmtId="0" fontId="10" fillId="11" borderId="10" xfId="1" applyFont="1" applyFill="1" applyBorder="1" applyAlignment="1">
      <alignment vertical="center"/>
    </xf>
    <xf numFmtId="1" fontId="2" fillId="2" borderId="0" xfId="7" applyNumberFormat="1" applyFont="1" applyFill="1" applyBorder="1" applyAlignment="1">
      <alignment vertical="center"/>
    </xf>
    <xf numFmtId="9" fontId="2" fillId="2" borderId="0" xfId="7" applyFont="1" applyFill="1" applyBorder="1" applyAlignment="1">
      <alignment vertical="center"/>
    </xf>
    <xf numFmtId="10" fontId="2" fillId="2" borderId="0" xfId="7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vertical="center"/>
    </xf>
    <xf numFmtId="0" fontId="10" fillId="0" borderId="9" xfId="1" applyFont="1" applyFill="1" applyBorder="1" applyAlignment="1">
      <alignment vertical="center"/>
    </xf>
    <xf numFmtId="1" fontId="10" fillId="0" borderId="0" xfId="7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/>
    </xf>
    <xf numFmtId="10" fontId="22" fillId="12" borderId="0" xfId="1" applyNumberFormat="1" applyFont="1" applyFill="1" applyBorder="1" applyAlignment="1">
      <alignment vertical="center"/>
    </xf>
    <xf numFmtId="0" fontId="22" fillId="0" borderId="10" xfId="1" applyFont="1" applyFill="1" applyBorder="1" applyAlignment="1">
      <alignment vertical="center"/>
    </xf>
    <xf numFmtId="0" fontId="22" fillId="0" borderId="9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10" fillId="0" borderId="10" xfId="1" applyFont="1" applyFill="1" applyBorder="1" applyAlignment="1">
      <alignment vertical="center"/>
    </xf>
    <xf numFmtId="1" fontId="2" fillId="0" borderId="0" xfId="7" applyNumberFormat="1" applyFont="1" applyFill="1" applyBorder="1" applyAlignment="1">
      <alignment vertical="center"/>
    </xf>
    <xf numFmtId="9" fontId="2" fillId="0" borderId="0" xfId="7" applyFont="1" applyFill="1" applyBorder="1" applyAlignment="1">
      <alignment vertical="center"/>
    </xf>
    <xf numFmtId="10" fontId="2" fillId="0" borderId="0" xfId="7" applyNumberFormat="1" applyFont="1" applyFill="1" applyBorder="1" applyAlignment="1">
      <alignment vertical="center"/>
    </xf>
    <xf numFmtId="0" fontId="10" fillId="2" borderId="9" xfId="1" applyFont="1" applyFill="1" applyBorder="1" applyAlignment="1">
      <alignment vertical="center"/>
    </xf>
    <xf numFmtId="1" fontId="10" fillId="2" borderId="0" xfId="7" applyNumberFormat="1" applyFont="1" applyFill="1" applyBorder="1" applyAlignment="1">
      <alignment vertical="center" wrapText="1"/>
    </xf>
    <xf numFmtId="0" fontId="10" fillId="2" borderId="0" xfId="1" applyFont="1" applyFill="1" applyBorder="1" applyAlignment="1">
      <alignment vertical="center"/>
    </xf>
    <xf numFmtId="0" fontId="22" fillId="2" borderId="10" xfId="1" applyFont="1" applyFill="1" applyBorder="1" applyAlignment="1">
      <alignment vertical="center"/>
    </xf>
    <xf numFmtId="0" fontId="22" fillId="2" borderId="9" xfId="1" applyFont="1" applyFill="1" applyBorder="1" applyAlignment="1">
      <alignment vertical="center"/>
    </xf>
    <xf numFmtId="0" fontId="22" fillId="2" borderId="0" xfId="1" applyFont="1" applyFill="1" applyBorder="1" applyAlignment="1">
      <alignment vertical="center"/>
    </xf>
    <xf numFmtId="0" fontId="10" fillId="2" borderId="10" xfId="1" applyFont="1" applyFill="1" applyBorder="1" applyAlignment="1">
      <alignment vertical="center"/>
    </xf>
    <xf numFmtId="0" fontId="12" fillId="0" borderId="10" xfId="1" applyFont="1" applyFill="1" applyBorder="1" applyAlignment="1">
      <alignment vertical="center"/>
    </xf>
    <xf numFmtId="0" fontId="23" fillId="0" borderId="1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0" fontId="22" fillId="0" borderId="0" xfId="1" applyNumberFormat="1" applyFont="1" applyFill="1" applyBorder="1" applyAlignment="1">
      <alignment vertical="center"/>
    </xf>
    <xf numFmtId="10" fontId="22" fillId="2" borderId="0" xfId="1" applyNumberFormat="1" applyFont="1" applyFill="1" applyBorder="1" applyAlignment="1">
      <alignment vertical="center"/>
    </xf>
    <xf numFmtId="0" fontId="11" fillId="0" borderId="11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164" fontId="11" fillId="0" borderId="12" xfId="8" applyNumberFormat="1" applyFont="1" applyBorder="1" applyAlignment="1">
      <alignment vertical="center"/>
    </xf>
    <xf numFmtId="0" fontId="11" fillId="0" borderId="13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10" fontId="11" fillId="0" borderId="12" xfId="7" applyNumberFormat="1" applyFont="1" applyFill="1" applyBorder="1" applyAlignment="1">
      <alignment vertical="center"/>
    </xf>
    <xf numFmtId="0" fontId="24" fillId="0" borderId="11" xfId="1" applyFont="1" applyFill="1" applyBorder="1" applyAlignment="1">
      <alignment vertical="center"/>
    </xf>
    <xf numFmtId="168" fontId="24" fillId="0" borderId="12" xfId="8" applyNumberFormat="1" applyFont="1" applyFill="1" applyBorder="1" applyAlignment="1">
      <alignment vertical="center"/>
    </xf>
    <xf numFmtId="0" fontId="24" fillId="0" borderId="12" xfId="1" applyFont="1" applyFill="1" applyBorder="1" applyAlignment="1">
      <alignment vertical="center"/>
    </xf>
    <xf numFmtId="10" fontId="24" fillId="0" borderId="12" xfId="7" applyNumberFormat="1" applyFont="1" applyFill="1" applyBorder="1" applyAlignment="1">
      <alignment vertical="center"/>
    </xf>
    <xf numFmtId="0" fontId="24" fillId="0" borderId="13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" fontId="11" fillId="0" borderId="12" xfId="1" applyNumberFormat="1" applyFont="1" applyFill="1" applyBorder="1" applyAlignment="1">
      <alignment vertical="center"/>
    </xf>
    <xf numFmtId="9" fontId="11" fillId="0" borderId="12" xfId="7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3" fontId="11" fillId="0" borderId="12" xfId="8" applyNumberFormat="1" applyFont="1" applyBorder="1" applyAlignment="1">
      <alignment vertical="center"/>
    </xf>
    <xf numFmtId="3" fontId="11" fillId="0" borderId="13" xfId="8" applyNumberFormat="1" applyFont="1" applyBorder="1" applyAlignment="1">
      <alignment vertical="center"/>
    </xf>
    <xf numFmtId="9" fontId="11" fillId="0" borderId="13" xfId="7" applyFont="1" applyBorder="1" applyAlignment="1">
      <alignment vertical="center"/>
    </xf>
    <xf numFmtId="9" fontId="11" fillId="0" borderId="11" xfId="7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0" fontId="11" fillId="0" borderId="0" xfId="1" applyFont="1" applyAlignment="1">
      <alignment vertical="center"/>
    </xf>
    <xf numFmtId="1" fontId="2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2" fillId="0" borderId="0" xfId="1"/>
    <xf numFmtId="0" fontId="25" fillId="0" borderId="0" xfId="1" applyFont="1"/>
    <xf numFmtId="0" fontId="2" fillId="0" borderId="0" xfId="1" applyFont="1" applyAlignment="1"/>
    <xf numFmtId="0" fontId="2" fillId="0" borderId="0" xfId="1" applyFont="1" applyBorder="1"/>
    <xf numFmtId="0" fontId="25" fillId="0" borderId="0" xfId="1" applyFont="1" applyBorder="1"/>
    <xf numFmtId="0" fontId="25" fillId="0" borderId="7" xfId="1" applyFont="1" applyBorder="1"/>
    <xf numFmtId="0" fontId="2" fillId="0" borderId="14" xfId="1" applyFont="1" applyBorder="1"/>
    <xf numFmtId="0" fontId="27" fillId="9" borderId="0" xfId="1" applyFont="1" applyFill="1" applyBorder="1" applyAlignment="1">
      <alignment vertical="center" wrapText="1"/>
    </xf>
    <xf numFmtId="0" fontId="28" fillId="9" borderId="9" xfId="1" applyFont="1" applyFill="1" applyBorder="1" applyAlignment="1">
      <alignment vertical="center"/>
    </xf>
    <xf numFmtId="0" fontId="11" fillId="14" borderId="15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29" fillId="0" borderId="0" xfId="1" applyFont="1"/>
    <xf numFmtId="0" fontId="11" fillId="0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/>
    </xf>
    <xf numFmtId="0" fontId="2" fillId="0" borderId="15" xfId="1" applyFont="1" applyFill="1" applyBorder="1"/>
    <xf numFmtId="0" fontId="2" fillId="0" borderId="0" xfId="1" applyFont="1" applyFill="1"/>
    <xf numFmtId="0" fontId="2" fillId="0" borderId="9" xfId="1" applyFont="1" applyBorder="1"/>
    <xf numFmtId="0" fontId="25" fillId="0" borderId="0" xfId="6" applyNumberFormat="1" applyFont="1"/>
    <xf numFmtId="0" fontId="2" fillId="0" borderId="10" xfId="1" applyFont="1" applyFill="1" applyBorder="1"/>
    <xf numFmtId="0" fontId="2" fillId="0" borderId="10" xfId="1" applyFont="1" applyBorder="1"/>
    <xf numFmtId="0" fontId="12" fillId="0" borderId="10" xfId="1" applyFont="1" applyFill="1" applyBorder="1"/>
    <xf numFmtId="0" fontId="11" fillId="14" borderId="0" xfId="1" applyFont="1" applyFill="1" applyAlignment="1">
      <alignment vertical="center"/>
    </xf>
    <xf numFmtId="0" fontId="2" fillId="14" borderId="0" xfId="1" applyFill="1"/>
    <xf numFmtId="0" fontId="30" fillId="0" borderId="0" xfId="1" applyFont="1"/>
    <xf numFmtId="0" fontId="11" fillId="0" borderId="0" xfId="1" applyFont="1"/>
    <xf numFmtId="0" fontId="11" fillId="3" borderId="0" xfId="1" applyFont="1" applyFill="1"/>
    <xf numFmtId="0" fontId="2" fillId="3" borderId="0" xfId="1" applyFill="1"/>
    <xf numFmtId="0" fontId="31" fillId="15" borderId="0" xfId="1" applyFont="1" applyFill="1" applyAlignment="1">
      <alignment horizontal="center" vertical="center"/>
    </xf>
    <xf numFmtId="0" fontId="11" fillId="0" borderId="0" xfId="3" applyFont="1"/>
    <xf numFmtId="0" fontId="26" fillId="4" borderId="0" xfId="1" applyFont="1" applyFill="1"/>
    <xf numFmtId="0" fontId="2" fillId="4" borderId="0" xfId="1" applyFont="1" applyFill="1"/>
    <xf numFmtId="49" fontId="30" fillId="0" borderId="0" xfId="1" applyNumberFormat="1" applyFont="1"/>
    <xf numFmtId="0" fontId="31" fillId="0" borderId="0" xfId="5" applyFont="1"/>
    <xf numFmtId="49" fontId="31" fillId="0" borderId="0" xfId="5" applyNumberFormat="1" applyFont="1"/>
    <xf numFmtId="0" fontId="31" fillId="10" borderId="0" xfId="5" applyFont="1" applyFill="1"/>
    <xf numFmtId="0" fontId="11" fillId="10" borderId="0" xfId="1" applyFont="1" applyFill="1" applyAlignment="1">
      <alignment vertical="center"/>
    </xf>
    <xf numFmtId="0" fontId="2" fillId="10" borderId="0" xfId="1" applyFont="1" applyFill="1"/>
    <xf numFmtId="0" fontId="32" fillId="0" borderId="0" xfId="1" applyFont="1" applyAlignment="1">
      <alignment vertical="center"/>
    </xf>
    <xf numFmtId="49" fontId="2" fillId="0" borderId="0" xfId="1" applyNumberFormat="1" applyFont="1"/>
    <xf numFmtId="0" fontId="2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6" fillId="0" borderId="0" xfId="6" applyAlignment="1">
      <alignment horizontal="left"/>
    </xf>
    <xf numFmtId="0" fontId="6" fillId="0" borderId="0" xfId="6"/>
    <xf numFmtId="0" fontId="2" fillId="0" borderId="0" xfId="1" applyFont="1" applyBorder="1" applyAlignment="1">
      <alignment vertical="center" wrapText="1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2" fillId="0" borderId="1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10" fontId="22" fillId="2" borderId="0" xfId="7" applyNumberFormat="1" applyFont="1" applyFill="1" applyBorder="1" applyAlignment="1">
      <alignment vertical="center"/>
    </xf>
    <xf numFmtId="3" fontId="22" fillId="2" borderId="0" xfId="8" applyNumberFormat="1" applyFont="1" applyFill="1" applyBorder="1" applyAlignment="1">
      <alignment vertical="center"/>
    </xf>
    <xf numFmtId="3" fontId="22" fillId="2" borderId="10" xfId="8" applyNumberFormat="1" applyFont="1" applyFill="1" applyBorder="1" applyAlignment="1">
      <alignment vertical="center"/>
    </xf>
    <xf numFmtId="9" fontId="22" fillId="2" borderId="0" xfId="7" applyFont="1" applyFill="1" applyBorder="1" applyAlignment="1">
      <alignment vertical="center"/>
    </xf>
    <xf numFmtId="9" fontId="22" fillId="2" borderId="10" xfId="7" applyFont="1" applyFill="1" applyBorder="1" applyAlignment="1">
      <alignment vertical="center"/>
    </xf>
    <xf numFmtId="9" fontId="22" fillId="2" borderId="9" xfId="7" applyFont="1" applyFill="1" applyBorder="1" applyAlignment="1">
      <alignment vertical="center"/>
    </xf>
    <xf numFmtId="9" fontId="22" fillId="0" borderId="0" xfId="7" applyFont="1" applyFill="1" applyBorder="1" applyAlignment="1">
      <alignment vertical="center"/>
    </xf>
    <xf numFmtId="3" fontId="22" fillId="0" borderId="0" xfId="8" applyNumberFormat="1" applyFont="1" applyBorder="1" applyAlignment="1">
      <alignment vertical="center"/>
    </xf>
    <xf numFmtId="3" fontId="22" fillId="0" borderId="10" xfId="8" applyNumberFormat="1" applyFont="1" applyBorder="1" applyAlignment="1">
      <alignment vertical="center"/>
    </xf>
    <xf numFmtId="9" fontId="22" fillId="0" borderId="0" xfId="7" applyFont="1" applyBorder="1" applyAlignment="1">
      <alignment vertical="center"/>
    </xf>
    <xf numFmtId="9" fontId="22" fillId="0" borderId="10" xfId="7" applyFont="1" applyBorder="1" applyAlignment="1">
      <alignment vertical="center"/>
    </xf>
    <xf numFmtId="9" fontId="22" fillId="0" borderId="9" xfId="7" applyFont="1" applyBorder="1" applyAlignment="1">
      <alignment vertical="center"/>
    </xf>
    <xf numFmtId="10" fontId="22" fillId="0" borderId="0" xfId="7" applyNumberFormat="1" applyFont="1" applyFill="1" applyBorder="1" applyAlignment="1">
      <alignment vertical="center"/>
    </xf>
    <xf numFmtId="3" fontId="22" fillId="0" borderId="0" xfId="8" applyNumberFormat="1" applyFont="1" applyFill="1" applyBorder="1" applyAlignment="1">
      <alignment vertical="center"/>
    </xf>
    <xf numFmtId="3" fontId="22" fillId="0" borderId="10" xfId="8" applyNumberFormat="1" applyFont="1" applyFill="1" applyBorder="1" applyAlignment="1">
      <alignment vertical="center"/>
    </xf>
    <xf numFmtId="9" fontId="22" fillId="0" borderId="10" xfId="7" applyFont="1" applyFill="1" applyBorder="1" applyAlignment="1">
      <alignment vertical="center"/>
    </xf>
    <xf numFmtId="9" fontId="22" fillId="0" borderId="9" xfId="7" applyFont="1" applyFill="1" applyBorder="1" applyAlignment="1">
      <alignment vertical="center"/>
    </xf>
    <xf numFmtId="0" fontId="11" fillId="6" borderId="0" xfId="1" applyFont="1" applyFill="1" applyAlignment="1">
      <alignment vertical="top"/>
    </xf>
    <xf numFmtId="0" fontId="2" fillId="6" borderId="0" xfId="1" applyFont="1" applyFill="1" applyAlignment="1">
      <alignment horizontal="right" vertical="top"/>
    </xf>
    <xf numFmtId="0" fontId="2" fillId="6" borderId="0" xfId="1" applyFont="1" applyFill="1" applyAlignment="1">
      <alignment vertical="top"/>
    </xf>
    <xf numFmtId="14" fontId="2" fillId="6" borderId="0" xfId="1" applyNumberFormat="1" applyFont="1" applyFill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left"/>
    </xf>
    <xf numFmtId="0" fontId="22" fillId="0" borderId="0" xfId="0" applyFont="1"/>
    <xf numFmtId="0" fontId="6" fillId="0" borderId="0" xfId="6" applyFont="1"/>
    <xf numFmtId="169" fontId="22" fillId="0" borderId="0" xfId="0" applyNumberFormat="1" applyFont="1"/>
    <xf numFmtId="0" fontId="33" fillId="16" borderId="0" xfId="1" applyFont="1" applyFill="1" applyAlignment="1">
      <alignment horizontal="left" vertical="top"/>
    </xf>
    <xf numFmtId="0" fontId="2" fillId="16" borderId="0" xfId="1" applyFont="1" applyFill="1" applyAlignment="1">
      <alignment horizontal="left" vertical="top"/>
    </xf>
    <xf numFmtId="14" fontId="2" fillId="16" borderId="0" xfId="1" applyNumberFormat="1" applyFont="1" applyFill="1" applyAlignment="1">
      <alignment horizontal="left" vertical="top"/>
    </xf>
    <xf numFmtId="0" fontId="11" fillId="17" borderId="0" xfId="1" applyFont="1" applyFill="1"/>
    <xf numFmtId="0" fontId="22" fillId="17" borderId="0" xfId="0" applyFont="1" applyFill="1"/>
    <xf numFmtId="0" fontId="6" fillId="0" borderId="0" xfId="6" applyNumberFormat="1" applyFont="1"/>
    <xf numFmtId="10" fontId="2" fillId="0" borderId="15" xfId="1" applyNumberFormat="1" applyFont="1" applyBorder="1"/>
    <xf numFmtId="9" fontId="22" fillId="0" borderId="0" xfId="7" applyFont="1"/>
    <xf numFmtId="0" fontId="34" fillId="0" borderId="0" xfId="1" applyFont="1"/>
    <xf numFmtId="0" fontId="34" fillId="0" borderId="6" xfId="1" applyFont="1" applyBorder="1"/>
    <xf numFmtId="0" fontId="34" fillId="0" borderId="9" xfId="1" applyFont="1" applyFill="1" applyBorder="1" applyAlignment="1">
      <alignment vertical="center"/>
    </xf>
    <xf numFmtId="0" fontId="34" fillId="0" borderId="0" xfId="0" applyFont="1"/>
    <xf numFmtId="0" fontId="34" fillId="0" borderId="0" xfId="1" applyFont="1" applyFill="1"/>
    <xf numFmtId="0" fontId="34" fillId="0" borderId="0" xfId="1" applyFont="1" applyFill="1" applyAlignment="1">
      <alignment horizontal="center" vertical="top" wrapText="1"/>
    </xf>
    <xf numFmtId="0" fontId="34" fillId="0" borderId="0" xfId="1" applyFont="1" applyFill="1" applyBorder="1" applyAlignment="1">
      <alignment horizontal="center" vertical="top" wrapText="1"/>
    </xf>
    <xf numFmtId="10" fontId="22" fillId="0" borderId="15" xfId="7" applyNumberFormat="1" applyFont="1" applyBorder="1"/>
    <xf numFmtId="10" fontId="22" fillId="0" borderId="0" xfId="7" applyNumberFormat="1" applyFont="1"/>
    <xf numFmtId="9" fontId="34" fillId="0" borderId="0" xfId="1" applyNumberFormat="1" applyFont="1"/>
    <xf numFmtId="0" fontId="8" fillId="0" borderId="0" xfId="1" applyFont="1" applyFill="1"/>
    <xf numFmtId="0" fontId="8" fillId="0" borderId="0" xfId="1" applyFont="1" applyFill="1" applyAlignment="1">
      <alignment horizontal="center" vertical="top" wrapText="1"/>
    </xf>
    <xf numFmtId="9" fontId="8" fillId="0" borderId="0" xfId="1" applyNumberFormat="1" applyFont="1"/>
    <xf numFmtId="0" fontId="8" fillId="0" borderId="0" xfId="1" applyFont="1"/>
    <xf numFmtId="0" fontId="8" fillId="0" borderId="0" xfId="1" applyFont="1" applyFill="1" applyBorder="1" applyAlignment="1">
      <alignment horizontal="center" vertical="top" wrapText="1"/>
    </xf>
    <xf numFmtId="0" fontId="34" fillId="0" borderId="8" xfId="1" applyFont="1" applyBorder="1"/>
    <xf numFmtId="0" fontId="35" fillId="9" borderId="0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vertical="center" wrapText="1"/>
    </xf>
    <xf numFmtId="0" fontId="34" fillId="0" borderId="10" xfId="1" applyFont="1" applyFill="1" applyBorder="1"/>
    <xf numFmtId="9" fontId="36" fillId="0" borderId="10" xfId="7" applyFont="1" applyFill="1" applyBorder="1"/>
    <xf numFmtId="0" fontId="34" fillId="0" borderId="10" xfId="1" applyFont="1" applyBorder="1"/>
    <xf numFmtId="0" fontId="6" fillId="0" borderId="0" xfId="6" applyFont="1" applyAlignment="1">
      <alignment horizontal="left"/>
    </xf>
    <xf numFmtId="0" fontId="7" fillId="8" borderId="3" xfId="1" applyFont="1" applyFill="1" applyBorder="1" applyAlignment="1">
      <alignment horizontal="center" vertical="center" wrapText="1"/>
    </xf>
    <xf numFmtId="0" fontId="7" fillId="8" borderId="4" xfId="1" applyFont="1" applyFill="1" applyBorder="1" applyAlignment="1">
      <alignment horizontal="center" vertical="center" wrapText="1"/>
    </xf>
    <xf numFmtId="0" fontId="7" fillId="8" borderId="5" xfId="1" applyFont="1" applyFill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11" fillId="9" borderId="0" xfId="1" applyFont="1" applyFill="1" applyBorder="1" applyAlignment="1">
      <alignment horizontal="left" vertical="center" wrapText="1"/>
    </xf>
    <xf numFmtId="0" fontId="11" fillId="10" borderId="0" xfId="1" applyFont="1" applyFill="1" applyBorder="1" applyAlignment="1">
      <alignment horizontal="left" vertical="center" wrapText="1"/>
    </xf>
    <xf numFmtId="0" fontId="7" fillId="10" borderId="0" xfId="1" applyFont="1" applyFill="1" applyBorder="1" applyAlignment="1">
      <alignment horizontal="center" vertical="center" wrapText="1"/>
    </xf>
    <xf numFmtId="0" fontId="11" fillId="10" borderId="0" xfId="1" applyFont="1" applyFill="1" applyBorder="1" applyAlignment="1">
      <alignment horizontal="center" vertical="center"/>
    </xf>
    <xf numFmtId="0" fontId="6" fillId="0" borderId="0" xfId="6" applyFont="1" applyAlignment="1">
      <alignment horizontal="left"/>
    </xf>
    <xf numFmtId="0" fontId="22" fillId="13" borderId="0" xfId="3" applyFont="1" applyFill="1" applyAlignment="1">
      <alignment horizontal="left"/>
    </xf>
    <xf numFmtId="0" fontId="2" fillId="13" borderId="0" xfId="3" applyFont="1" applyFill="1" applyAlignment="1">
      <alignment horizontal="left"/>
    </xf>
    <xf numFmtId="0" fontId="33" fillId="0" borderId="0" xfId="3" applyFont="1" applyAlignment="1">
      <alignment horizontal="center"/>
    </xf>
    <xf numFmtId="0" fontId="9" fillId="0" borderId="0" xfId="3" applyFont="1" applyFill="1" applyAlignment="1">
      <alignment horizontal="center"/>
    </xf>
    <xf numFmtId="0" fontId="6" fillId="0" borderId="0" xfId="6" applyAlignment="1">
      <alignment horizontal="left"/>
    </xf>
    <xf numFmtId="0" fontId="31" fillId="15" borderId="0" xfId="1" applyFont="1" applyFill="1" applyAlignment="1">
      <alignment horizontal="center" vertical="center" wrapText="1"/>
    </xf>
    <xf numFmtId="0" fontId="31" fillId="15" borderId="0" xfId="1" applyFont="1" applyFill="1" applyAlignment="1">
      <alignment horizontal="center" vertical="center"/>
    </xf>
    <xf numFmtId="0" fontId="31" fillId="10" borderId="0" xfId="1" applyFont="1" applyFill="1" applyAlignment="1">
      <alignment horizontal="center" vertical="center" wrapText="1"/>
    </xf>
    <xf numFmtId="0" fontId="31" fillId="10" borderId="0" xfId="1" applyFont="1" applyFill="1" applyAlignment="1">
      <alignment horizontal="center" vertical="center"/>
    </xf>
    <xf numFmtId="0" fontId="2" fillId="10" borderId="0" xfId="1" applyFont="1" applyFill="1" applyAlignment="1">
      <alignment horizontal="center"/>
    </xf>
    <xf numFmtId="0" fontId="2" fillId="0" borderId="0" xfId="1" applyFont="1" applyAlignment="1">
      <alignment vertical="top" wrapText="1"/>
    </xf>
  </cellXfs>
  <cellStyles count="9">
    <cellStyle name="Lien hypertexte" xfId="6" builtinId="8"/>
    <cellStyle name="Milliers 2" xfId="8" xr:uid="{00000000-0005-0000-0000-000001000000}"/>
    <cellStyle name="Normal" xfId="0" builtinId="0"/>
    <cellStyle name="Normal 2" xfId="1" xr:uid="{00000000-0005-0000-0000-000003000000}"/>
    <cellStyle name="Normal 2 2 2" xfId="2" xr:uid="{00000000-0005-0000-0000-000004000000}"/>
    <cellStyle name="Normal 2 4" xfId="3" xr:uid="{00000000-0005-0000-0000-000005000000}"/>
    <cellStyle name="Normal 2 4 2 2" xfId="4" xr:uid="{00000000-0005-0000-0000-000006000000}"/>
    <cellStyle name="Normal 3" xfId="5" xr:uid="{00000000-0005-0000-0000-000007000000}"/>
    <cellStyle name="Pourcentage 2" xfId="7" xr:uid="{00000000-0005-0000-0000-000008000000}"/>
  </cellStyles>
  <dxfs count="37"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1C5"/>
        </patternFill>
      </fill>
    </dxf>
    <dxf>
      <font>
        <b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FFFFFF"/>
      </font>
      <fill>
        <patternFill>
          <bgColor rgb="FF70AD4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rgb="FFFFFFFF"/>
      </font>
      <fill>
        <patternFill>
          <bgColor rgb="FF70AD4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4" Type="http://schemas.openxmlformats.org/officeDocument/2006/relationships/image" Target="../media/image3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144000</xdr:colOff>
      <xdr:row>5</xdr:row>
      <xdr:rowOff>180000</xdr:rowOff>
    </xdr:to>
    <xdr:pic>
      <xdr:nvPicPr>
        <xdr:cNvPr id="2" name="Image 1" descr="http://www.e-service.admin.ch/delimo/images/ag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858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1</xdr:rowOff>
    </xdr:from>
    <xdr:to>
      <xdr:col>1</xdr:col>
      <xdr:colOff>144000</xdr:colOff>
      <xdr:row>8</xdr:row>
      <xdr:rowOff>182794</xdr:rowOff>
    </xdr:to>
    <xdr:pic>
      <xdr:nvPicPr>
        <xdr:cNvPr id="3" name="Image 2" descr="http://www.e-service.admin.ch/delimo/images/b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695451"/>
          <a:ext cx="144000" cy="182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144000</xdr:colOff>
      <xdr:row>9</xdr:row>
      <xdr:rowOff>178031</xdr:rowOff>
    </xdr:to>
    <xdr:pic>
      <xdr:nvPicPr>
        <xdr:cNvPr id="4" name="Image 3" descr="http://www.e-service.admin.ch/delimo/images/bl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8986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144000</xdr:colOff>
      <xdr:row>10</xdr:row>
      <xdr:rowOff>178031</xdr:rowOff>
    </xdr:to>
    <xdr:pic>
      <xdr:nvPicPr>
        <xdr:cNvPr id="5" name="Image 4" descr="http://www.e-service.admin.ch/delimo/images/bs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1018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144000</xdr:colOff>
      <xdr:row>11</xdr:row>
      <xdr:rowOff>178031</xdr:rowOff>
    </xdr:to>
    <xdr:pic>
      <xdr:nvPicPr>
        <xdr:cNvPr id="6" name="Image 5" descr="http://www.e-service.admin.ch/delimo/images/fr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3050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144000</xdr:colOff>
      <xdr:row>12</xdr:row>
      <xdr:rowOff>180000</xdr:rowOff>
    </xdr:to>
    <xdr:pic>
      <xdr:nvPicPr>
        <xdr:cNvPr id="7" name="Image 6" descr="http://www.e-service.admin.ch/delimo/images/ge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5082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144000</xdr:colOff>
      <xdr:row>13</xdr:row>
      <xdr:rowOff>178031</xdr:rowOff>
    </xdr:to>
    <xdr:pic>
      <xdr:nvPicPr>
        <xdr:cNvPr id="8" name="Image 7" descr="http://www.e-service.admin.ch/delimo/images/gl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7114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144000</xdr:colOff>
      <xdr:row>14</xdr:row>
      <xdr:rowOff>178031</xdr:rowOff>
    </xdr:to>
    <xdr:pic>
      <xdr:nvPicPr>
        <xdr:cNvPr id="9" name="Image 8" descr="http://www.e-service.admin.ch/delimo/images/gr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9146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1</xdr:rowOff>
    </xdr:from>
    <xdr:to>
      <xdr:col>1</xdr:col>
      <xdr:colOff>144000</xdr:colOff>
      <xdr:row>15</xdr:row>
      <xdr:rowOff>164014</xdr:rowOff>
    </xdr:to>
    <xdr:pic>
      <xdr:nvPicPr>
        <xdr:cNvPr id="10" name="Image 9" descr="http://www.e-service.admin.ch/delimo/images/ju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117851"/>
          <a:ext cx="144000" cy="164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144000</xdr:colOff>
      <xdr:row>16</xdr:row>
      <xdr:rowOff>180000</xdr:rowOff>
    </xdr:to>
    <xdr:pic>
      <xdr:nvPicPr>
        <xdr:cNvPr id="11" name="Image 10" descr="http://www.e-service.admin.ch/delimo/images/lu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3210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144000</xdr:colOff>
      <xdr:row>17</xdr:row>
      <xdr:rowOff>180000</xdr:rowOff>
    </xdr:to>
    <xdr:pic>
      <xdr:nvPicPr>
        <xdr:cNvPr id="12" name="Image 11" descr="http://www.e-service.admin.ch/delimo/images/ne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5242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144000</xdr:colOff>
      <xdr:row>18</xdr:row>
      <xdr:rowOff>178030</xdr:rowOff>
    </xdr:to>
    <xdr:pic>
      <xdr:nvPicPr>
        <xdr:cNvPr id="13" name="Image 12" descr="http://www.e-service.admin.ch/delimo/images/nw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727450"/>
          <a:ext cx="144000" cy="184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144000</xdr:colOff>
      <xdr:row>19</xdr:row>
      <xdr:rowOff>178031</xdr:rowOff>
    </xdr:to>
    <xdr:pic>
      <xdr:nvPicPr>
        <xdr:cNvPr id="14" name="Image 13" descr="http://www.e-service.admin.ch/delimo/images/ow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9306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20</xdr:row>
      <xdr:rowOff>0</xdr:rowOff>
    </xdr:from>
    <xdr:ext cx="144000" cy="178412"/>
    <xdr:pic>
      <xdr:nvPicPr>
        <xdr:cNvPr id="15" name="Image 14" descr="http://www.e-service.admin.ch/delimo/images/sg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1338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144000" cy="180000"/>
    <xdr:pic>
      <xdr:nvPicPr>
        <xdr:cNvPr id="16" name="Image 15" descr="http://www.e-service.admin.ch/delimo/images/sh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3370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144000" cy="178412"/>
    <xdr:pic>
      <xdr:nvPicPr>
        <xdr:cNvPr id="17" name="Image 16" descr="http://www.e-service.admin.ch/delimo/images/so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5402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144000" cy="178412"/>
    <xdr:pic>
      <xdr:nvPicPr>
        <xdr:cNvPr id="18" name="Image 17" descr="http://www.e-service.admin.ch/delimo/images/sz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7434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1</xdr:rowOff>
    </xdr:from>
    <xdr:ext cx="144000" cy="178413"/>
    <xdr:pic>
      <xdr:nvPicPr>
        <xdr:cNvPr id="19" name="Image 18" descr="http://www.e-service.admin.ch/delimo/images/tg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946651"/>
          <a:ext cx="144000" cy="178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144000" cy="178412"/>
    <xdr:pic>
      <xdr:nvPicPr>
        <xdr:cNvPr id="20" name="Image 19" descr="http://www.e-service.admin.ch/delimo/images/ti.pn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1498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144000" cy="178412"/>
    <xdr:pic>
      <xdr:nvPicPr>
        <xdr:cNvPr id="21" name="Image 20" descr="http://www.e-service.admin.ch/delimo/images/ur.pn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3530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44000" cy="178412"/>
    <xdr:pic>
      <xdr:nvPicPr>
        <xdr:cNvPr id="22" name="Image 21" descr="http://www.e-service.admin.ch/delimo/images/vd.pn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5562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144000" cy="178412"/>
    <xdr:pic>
      <xdr:nvPicPr>
        <xdr:cNvPr id="23" name="Image 22" descr="http://www.e-service.admin.ch/delimo/images/vs.pn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7594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144000" cy="180000"/>
    <xdr:pic>
      <xdr:nvPicPr>
        <xdr:cNvPr id="24" name="Image 23" descr="http://www.e-service.admin.ch/delimo/images/zg.png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9626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145282" cy="180000"/>
    <xdr:pic>
      <xdr:nvPicPr>
        <xdr:cNvPr id="25" name="Image 24" descr="http://www.e-service.admin.ch/delimo/images/zh.png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6165850"/>
          <a:ext cx="145282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6</xdr:row>
      <xdr:rowOff>202406</xdr:rowOff>
    </xdr:from>
    <xdr:to>
      <xdr:col>1</xdr:col>
      <xdr:colOff>144000</xdr:colOff>
      <xdr:row>7</xdr:row>
      <xdr:rowOff>178030</xdr:rowOff>
    </xdr:to>
    <xdr:pic>
      <xdr:nvPicPr>
        <xdr:cNvPr id="26" name="Image 25" descr="http://www.e-service.admin.ch/delimo/images/ar.png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491456"/>
          <a:ext cx="144000" cy="185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144000</xdr:colOff>
      <xdr:row>6</xdr:row>
      <xdr:rowOff>180000</xdr:rowOff>
    </xdr:to>
    <xdr:pic>
      <xdr:nvPicPr>
        <xdr:cNvPr id="27" name="Image 26" descr="http://www.e-service.admin.ch/delimo/images/ai.png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890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1934465</xdr:colOff>
      <xdr:row>0</xdr:row>
      <xdr:rowOff>13484</xdr:rowOff>
    </xdr:from>
    <xdr:to>
      <xdr:col>10</xdr:col>
      <xdr:colOff>2145179</xdr:colOff>
      <xdr:row>1</xdr:row>
      <xdr:rowOff>76574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9579" b="9625"/>
        <a:stretch/>
      </xdr:blipFill>
      <xdr:spPr>
        <a:xfrm>
          <a:off x="9789415" y="13484"/>
          <a:ext cx="204364" cy="342490"/>
        </a:xfrm>
        <a:prstGeom prst="rect">
          <a:avLst/>
        </a:prstGeom>
      </xdr:spPr>
    </xdr:pic>
    <xdr:clientData/>
  </xdr:twoCellAnchor>
  <xdr:twoCellAnchor editAs="oneCell">
    <xdr:from>
      <xdr:col>10</xdr:col>
      <xdr:colOff>2269314</xdr:colOff>
      <xdr:row>0</xdr:row>
      <xdr:rowOff>13314</xdr:rowOff>
    </xdr:from>
    <xdr:to>
      <xdr:col>10</xdr:col>
      <xdr:colOff>2486960</xdr:colOff>
      <xdr:row>1</xdr:row>
      <xdr:rowOff>84045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-1" r="2582" b="7715"/>
        <a:stretch/>
      </xdr:blipFill>
      <xdr:spPr>
        <a:xfrm>
          <a:off x="10124264" y="13314"/>
          <a:ext cx="211296" cy="350131"/>
        </a:xfrm>
        <a:prstGeom prst="rect">
          <a:avLst/>
        </a:prstGeom>
      </xdr:spPr>
    </xdr:pic>
    <xdr:clientData/>
  </xdr:twoCellAnchor>
  <xdr:twoCellAnchor editAs="oneCell">
    <xdr:from>
      <xdr:col>10</xdr:col>
      <xdr:colOff>2613520</xdr:colOff>
      <xdr:row>0</xdr:row>
      <xdr:rowOff>0</xdr:rowOff>
    </xdr:from>
    <xdr:to>
      <xdr:col>10</xdr:col>
      <xdr:colOff>3028950</xdr:colOff>
      <xdr:row>1</xdr:row>
      <xdr:rowOff>96097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6257"/>
        <a:stretch/>
      </xdr:blipFill>
      <xdr:spPr>
        <a:xfrm>
          <a:off x="10468470" y="0"/>
          <a:ext cx="415430" cy="375497"/>
        </a:xfrm>
        <a:prstGeom prst="rect">
          <a:avLst/>
        </a:prstGeom>
      </xdr:spPr>
    </xdr:pic>
    <xdr:clientData/>
  </xdr:twoCellAnchor>
  <xdr:twoCellAnchor editAs="oneCell">
    <xdr:from>
      <xdr:col>10</xdr:col>
      <xdr:colOff>1579624</xdr:colOff>
      <xdr:row>0</xdr:row>
      <xdr:rowOff>785</xdr:rowOff>
    </xdr:from>
    <xdr:to>
      <xdr:col>10</xdr:col>
      <xdr:colOff>1800412</xdr:colOff>
      <xdr:row>1</xdr:row>
      <xdr:rowOff>84046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4041" b="8937"/>
        <a:stretch/>
      </xdr:blipFill>
      <xdr:spPr>
        <a:xfrm>
          <a:off x="9434574" y="785"/>
          <a:ext cx="220788" cy="3626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1168400</xdr:colOff>
      <xdr:row>0</xdr:row>
      <xdr:rowOff>8211</xdr:rowOff>
    </xdr:from>
    <xdr:to>
      <xdr:col>10</xdr:col>
      <xdr:colOff>1720850</xdr:colOff>
      <xdr:row>1</xdr:row>
      <xdr:rowOff>106199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499" b="11844"/>
        <a:stretch/>
      </xdr:blipFill>
      <xdr:spPr>
        <a:xfrm>
          <a:off x="9023350" y="8211"/>
          <a:ext cx="552450" cy="371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dastre.ch/de/av/result/layer.html" TargetMode="External"/><Relationship Id="rId2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ousing-stat.ch/files/Traitement_erreurs_DE.pdf" TargetMode="External"/><Relationship Id="rId2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1" Type="http://schemas.openxmlformats.org/officeDocument/2006/relationships/hyperlink" Target="https://www.housing-stat.ch/files/Umsetzungskonzept_Erweiterung_DE.pdf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map.geo.admin.ch/?topic=ech&amp;lang=de&amp;bgLayer=ch.swisstopo.pixelkarte-grau&amp;layers=ch.swisstopo-vd.ortschaftenverzeichnis_plz,ch.swisstopo.amtliches-strassenverzeichnis,ch.bfs.gebaeude_wohnungs_register,KML||https://tinyurl.com/liste3plz" TargetMode="External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map.geo.admin.ch/?zoom=13&amp;E=2742512&amp;N=1272695&amp;layers=ch.kantone.cadastralwebmap-farbe,ch.swisstopo.amtliches-strassenverzeichnis,ch.bfs.gebaeude_wohnungs_register,KML||https://tinyurl.com/yy7ya4g9/TG/4451_bdg_erw.kml" TargetMode="External"/><Relationship Id="rId671" Type="http://schemas.openxmlformats.org/officeDocument/2006/relationships/hyperlink" Target="https://map.geo.admin.ch/?zoom=13&amp;E=2716738&amp;N=1272655&amp;layers=ch.kantone.cadastralwebmap-farbe,ch.swisstopo.amtliches-strassenverzeichnis,ch.bfs.gebaeude_wohnungs_register,KML||https://tinyurl.com/yy7ya4g9/TG/4831_bdg_erw.kml" TargetMode="External"/><Relationship Id="rId769" Type="http://schemas.openxmlformats.org/officeDocument/2006/relationships/hyperlink" Target="https://map.geo.admin.ch/?zoom=13&amp;E=2728378&amp;N=1268269&amp;layers=ch.kantone.cadastralwebmap-farbe,ch.swisstopo.amtliches-strassenverzeichnis,ch.bfs.gebaeude_wohnungs_register,KML||https://tinyurl.com/yy7ya4g9/TG/4911_bdg_erw.kml" TargetMode="External"/><Relationship Id="rId21" Type="http://schemas.openxmlformats.org/officeDocument/2006/relationships/hyperlink" Target="https://map.geo.admin.ch/?zoom=13&amp;E=2749261.962&amp;N=1263819.244&amp;layers=ch.kantone.cadastralwebmap-farbe,ch.swisstopo.amtliches-strassenverzeichnis,ch.bfs.gebaeude_wohnungs_register,KML||https://tinyurl.com/yy7ya4g9/TG/4401_bdg_erw.kml" TargetMode="External"/><Relationship Id="rId324" Type="http://schemas.openxmlformats.org/officeDocument/2006/relationships/hyperlink" Target="https://map.geo.admin.ch/?zoom=13&amp;E=2712969.5&amp;N=1270593.75&amp;layers=ch.kantone.cadastralwebmap-farbe,ch.swisstopo.amtliches-strassenverzeichnis,ch.bfs.gebaeude_wohnungs_register,KML||https://tinyurl.com/yy7ya4g9/TG/4561_bdg_erw.kml" TargetMode="External"/><Relationship Id="rId531" Type="http://schemas.openxmlformats.org/officeDocument/2006/relationships/hyperlink" Target="https://map.geo.admin.ch/?zoom=13&amp;E=2714516.653&amp;N=1254392.908&amp;layers=ch.kantone.cadastralwebmap-farbe,ch.swisstopo.amtliches-strassenverzeichnis,ch.bfs.gebaeude_wohnungs_register,KML||https://tinyurl.com/yy7ya4g9/TG/4726_bdg_erw.kml" TargetMode="External"/><Relationship Id="rId629" Type="http://schemas.openxmlformats.org/officeDocument/2006/relationships/hyperlink" Target="https://map.geo.admin.ch/?zoom=13&amp;E=2727920.344&amp;N=1261363.275&amp;layers=ch.kantone.cadastralwebmap-farbe,ch.swisstopo.amtliches-strassenverzeichnis,ch.bfs.gebaeude_wohnungs_register,KML||https://tinyurl.com/yy7ya4g9/TG/4791_bdg_erw.kml" TargetMode="External"/><Relationship Id="rId170" Type="http://schemas.openxmlformats.org/officeDocument/2006/relationships/hyperlink" Target="https://map.geo.admin.ch/?zoom=13&amp;E=2740023&amp;N=1267421&amp;layers=ch.kantone.cadastralwebmap-farbe,ch.swisstopo.amtliches-strassenverzeichnis,ch.bfs.gebaeude_wohnungs_register,KML||https://tinyurl.com/yy7ya4g9/TG/4461_bdg_erw.kml" TargetMode="External"/><Relationship Id="rId836" Type="http://schemas.openxmlformats.org/officeDocument/2006/relationships/hyperlink" Target="https://map.geo.admin.ch/?zoom=13&amp;E=2725551.75&amp;N=1269920.266&amp;layers=ch.kantone.cadastralwebmap-farbe,ch.swisstopo.amtliches-strassenverzeichnis,ch.bfs.gebaeude_wohnungs_register,KML||https://tinyurl.com/yy7ya4g9/TG/4946_bdg_erw.kml" TargetMode="External"/><Relationship Id="rId268" Type="http://schemas.openxmlformats.org/officeDocument/2006/relationships/hyperlink" Target="https://map.geo.admin.ch/?zoom=13&amp;E=2737477.718&amp;N=1265122.573&amp;layers=ch.kantone.cadastralwebmap-farbe,ch.swisstopo.amtliches-strassenverzeichnis,ch.bfs.gebaeude_wohnungs_register,KML||https://tinyurl.com/yy7ya4g9/TG/4511_bdg_erw.kml" TargetMode="External"/><Relationship Id="rId475" Type="http://schemas.openxmlformats.org/officeDocument/2006/relationships/hyperlink" Target="https://map.geo.admin.ch/?zoom=13&amp;E=2734385.661&amp;N=1276831.307&amp;layers=ch.kantone.cadastralwebmap-farbe,ch.swisstopo.amtliches-strassenverzeichnis,ch.bfs.gebaeude_wohnungs_register,KML||https://tinyurl.com/yy7ya4g9/TG/4691_bdg_erw.kml" TargetMode="External"/><Relationship Id="rId682" Type="http://schemas.openxmlformats.org/officeDocument/2006/relationships/hyperlink" Target="https://map.geo.admin.ch/?zoom=13&amp;E=2717097.268&amp;N=1274153.488&amp;layers=ch.kantone.cadastralwebmap-farbe,ch.swisstopo.amtliches-strassenverzeichnis,ch.bfs.gebaeude_wohnungs_register,KML||https://tinyurl.com/yy7ya4g9/TG/4831_bdg_erw.kml" TargetMode="External"/><Relationship Id="rId32" Type="http://schemas.openxmlformats.org/officeDocument/2006/relationships/hyperlink" Target="https://map.geo.admin.ch/?zoom=13&amp;E=2746479&amp;N=1268032&amp;layers=ch.kantone.cadastralwebmap-farbe,ch.swisstopo.amtliches-strassenverzeichnis,ch.bfs.gebaeude_wohnungs_register,KML||https://tinyurl.com/yy7ya4g9/TG/4411_bdg_erw.kml" TargetMode="External"/><Relationship Id="rId128" Type="http://schemas.openxmlformats.org/officeDocument/2006/relationships/hyperlink" Target="https://map.geo.admin.ch/?zoom=13&amp;E=2738126&amp;N=1268268&amp;layers=ch.kantone.cadastralwebmap-farbe,ch.swisstopo.amtliches-strassenverzeichnis,ch.bfs.gebaeude_wohnungs_register,KML||https://tinyurl.com/yy7ya4g9/TG/4461_bdg_erw.kml" TargetMode="External"/><Relationship Id="rId335" Type="http://schemas.openxmlformats.org/officeDocument/2006/relationships/hyperlink" Target="https://map.geo.admin.ch/?zoom=13&amp;E=2710024&amp;N=1268979&amp;layers=ch.kantone.cadastralwebmap-farbe,ch.swisstopo.amtliches-strassenverzeichnis,ch.bfs.gebaeude_wohnungs_register,KML||https://tinyurl.com/yy7ya4g9/TG/4566_bdg_erw.kml" TargetMode="External"/><Relationship Id="rId542" Type="http://schemas.openxmlformats.org/officeDocument/2006/relationships/hyperlink" Target="https://map.geo.admin.ch/?zoom=13&amp;E=2717183.809&amp;N=1260445.701&amp;layers=ch.kantone.cadastralwebmap-farbe,ch.swisstopo.amtliches-strassenverzeichnis,ch.bfs.gebaeude_wohnungs_register,KML||https://tinyurl.com/yy7ya4g9/TG/4746_bdg_erw.kml" TargetMode="External"/><Relationship Id="rId181" Type="http://schemas.openxmlformats.org/officeDocument/2006/relationships/hyperlink" Target="https://map.geo.admin.ch/?zoom=13&amp;E=2738720&amp;N=1267627&amp;layers=ch.kantone.cadastralwebmap-farbe,ch.swisstopo.amtliches-strassenverzeichnis,ch.bfs.gebaeude_wohnungs_register,KML||https://tinyurl.com/yy7ya4g9/TG/4461_bdg_erw.kml" TargetMode="External"/><Relationship Id="rId402" Type="http://schemas.openxmlformats.org/officeDocument/2006/relationships/hyperlink" Target="https://map.geo.admin.ch/?zoom=13&amp;E=2704304&amp;N=1270218.375&amp;layers=ch.kantone.cadastralwebmap-farbe,ch.swisstopo.amtliches-strassenverzeichnis,ch.bfs.gebaeude_wohnungs_register,KML||https://tinyurl.com/yy7ya4g9/TG/4616_bdg_erw.kml" TargetMode="External"/><Relationship Id="rId847" Type="http://schemas.openxmlformats.org/officeDocument/2006/relationships/hyperlink" Target="https://map.geo.admin.ch/?zoom=13&amp;E=2726880.75&amp;N=1269075.125&amp;layers=ch.kantone.cadastralwebmap-farbe,ch.swisstopo.amtliches-strassenverzeichnis,ch.bfs.gebaeude_wohnungs_register,KML||https://tinyurl.com/yy7ya4g9/TG/4946_bdg_erw.kml" TargetMode="External"/><Relationship Id="rId279" Type="http://schemas.openxmlformats.org/officeDocument/2006/relationships/hyperlink" Target="https://map.geo.admin.ch/?zoom=13&amp;E=2699440&amp;N=1281105&amp;layers=ch.kantone.cadastralwebmap-farbe,ch.swisstopo.amtliches-strassenverzeichnis,ch.bfs.gebaeude_wohnungs_register,KML||https://tinyurl.com/yy7ya4g9/TG/4536_bdg_erw.kml" TargetMode="External"/><Relationship Id="rId486" Type="http://schemas.openxmlformats.org/officeDocument/2006/relationships/hyperlink" Target="https://map.geo.admin.ch/?zoom=13&amp;E=2720242.826&amp;N=1264989.615&amp;layers=ch.kantone.cadastralwebmap-farbe,ch.swisstopo.amtliches-strassenverzeichnis,ch.bfs.gebaeude_wohnungs_register,KML||https://tinyurl.com/yy7ya4g9/TG/4711_bdg_erw.kml" TargetMode="External"/><Relationship Id="rId693" Type="http://schemas.openxmlformats.org/officeDocument/2006/relationships/hyperlink" Target="https://map.geo.admin.ch/?zoom=13&amp;E=2715069.94&amp;N=1272656.59&amp;layers=ch.kantone.cadastralwebmap-farbe,ch.swisstopo.amtliches-strassenverzeichnis,ch.bfs.gebaeude_wohnungs_register,KML||https://tinyurl.com/yy7ya4g9/TG/4841_bdg_erw.kml" TargetMode="External"/><Relationship Id="rId707" Type="http://schemas.openxmlformats.org/officeDocument/2006/relationships/hyperlink" Target="https://map.geo.admin.ch/?zoom=13&amp;E=2705314.4&amp;N=1278094.749&amp;layers=ch.kantone.cadastralwebmap-farbe,ch.swisstopo.amtliches-strassenverzeichnis,ch.bfs.gebaeude_wohnungs_register,KML||https://tinyurl.com/yy7ya4g9/TG/4871_bdg_erw.kml" TargetMode="External"/><Relationship Id="rId43" Type="http://schemas.openxmlformats.org/officeDocument/2006/relationships/hyperlink" Target="https://map.geo.admin.ch/?zoom=13&amp;E=2740980.899&amp;N=1268379.151&amp;layers=ch.kantone.cadastralwebmap-farbe,ch.swisstopo.amtliches-strassenverzeichnis,ch.bfs.gebaeude_wohnungs_register,KML||https://tinyurl.com/yy7ya4g9/TG/4416_bdg_erw.kml" TargetMode="External"/><Relationship Id="rId139" Type="http://schemas.openxmlformats.org/officeDocument/2006/relationships/hyperlink" Target="https://map.geo.admin.ch/?zoom=13&amp;E=2737244&amp;N=1269351&amp;layers=ch.kantone.cadastralwebmap-farbe,ch.swisstopo.amtliches-strassenverzeichnis,ch.bfs.gebaeude_wohnungs_register,KML||https://tinyurl.com/yy7ya4g9/TG/4461_bdg_erw.kml" TargetMode="External"/><Relationship Id="rId346" Type="http://schemas.openxmlformats.org/officeDocument/2006/relationships/hyperlink" Target="https://map.geo.admin.ch/?zoom=13&amp;E=2709135.698&amp;N=1270250.619&amp;layers=ch.kantone.cadastralwebmap-farbe,ch.swisstopo.amtliches-strassenverzeichnis,ch.bfs.gebaeude_wohnungs_register,KML||https://tinyurl.com/yy7ya4g9/TG/4566_bdg_erw.kml" TargetMode="External"/><Relationship Id="rId553" Type="http://schemas.openxmlformats.org/officeDocument/2006/relationships/hyperlink" Target="https://map.geo.admin.ch/?zoom=13&amp;E=2717118&amp;N=1259470&amp;layers=ch.kantone.cadastralwebmap-farbe,ch.swisstopo.amtliches-strassenverzeichnis,ch.bfs.gebaeude_wohnungs_register,KML||https://tinyurl.com/yy7ya4g9/TG/4746_bdg_erw.kml" TargetMode="External"/><Relationship Id="rId760" Type="http://schemas.openxmlformats.org/officeDocument/2006/relationships/hyperlink" Target="https://map.geo.admin.ch/?zoom=13&amp;E=2728707.285&amp;N=1268836.779&amp;layers=ch.kantone.cadastralwebmap-farbe,ch.swisstopo.amtliches-strassenverzeichnis,ch.bfs.gebaeude_wohnungs_register,KML||https://tinyurl.com/yy7ya4g9/TG/4911_bdg_erw.kml" TargetMode="External"/><Relationship Id="rId192" Type="http://schemas.openxmlformats.org/officeDocument/2006/relationships/hyperlink" Target="https://map.geo.admin.ch/?zoom=13&amp;E=2736581&amp;N=1262071&amp;layers=ch.kantone.cadastralwebmap-farbe,ch.swisstopo.amtliches-strassenverzeichnis,ch.bfs.gebaeude_wohnungs_register,KML||https://tinyurl.com/yy7ya4g9/TG/4471_bdg_erw.kml" TargetMode="External"/><Relationship Id="rId206" Type="http://schemas.openxmlformats.org/officeDocument/2006/relationships/hyperlink" Target="https://map.geo.admin.ch/?zoom=13&amp;E=2733310.97&amp;N=1263014.892&amp;layers=ch.kantone.cadastralwebmap-farbe,ch.swisstopo.amtliches-strassenverzeichnis,ch.bfs.gebaeude_wohnungs_register,KML||https://tinyurl.com/yy7ya4g9/TG/4471_bdg_erw.kml" TargetMode="External"/><Relationship Id="rId413" Type="http://schemas.openxmlformats.org/officeDocument/2006/relationships/hyperlink" Target="https://map.geo.admin.ch/?zoom=13&amp;E=2708452.75&amp;N=1271654.375&amp;layers=ch.kantone.cadastralwebmap-farbe,ch.swisstopo.amtliches-strassenverzeichnis,ch.bfs.gebaeude_wohnungs_register,KML||https://tinyurl.com/yy7ya4g9/TG/4621_bdg_erw.kml" TargetMode="External"/><Relationship Id="rId858" Type="http://schemas.openxmlformats.org/officeDocument/2006/relationships/hyperlink" Target="https://map.geo.admin.ch/?zoom=13&amp;E=2725081.182&amp;N=1269963.39&amp;layers=ch.kantone.cadastralwebmap-farbe,ch.swisstopo.amtliches-strassenverzeichnis,ch.bfs.gebaeude_wohnungs_register,KML||https://tinyurl.com/yy7ya4g9/TG/4946_bdg_erw.kml" TargetMode="External"/><Relationship Id="rId497" Type="http://schemas.openxmlformats.org/officeDocument/2006/relationships/hyperlink" Target="https://map.geo.admin.ch/?zoom=13&amp;E=2717861.804&amp;N=1262596.68&amp;layers=ch.kantone.cadastralwebmap-farbe,ch.swisstopo.amtliches-strassenverzeichnis,ch.bfs.gebaeude_wohnungs_register,KML||https://tinyurl.com/yy7ya4g9/TG/4716_bdg_erw.kml" TargetMode="External"/><Relationship Id="rId620" Type="http://schemas.openxmlformats.org/officeDocument/2006/relationships/hyperlink" Target="https://map.geo.admin.ch/?zoom=13&amp;E=2720359.128&amp;N=1256883.218&amp;layers=ch.kantone.cadastralwebmap-farbe,ch.swisstopo.amtliches-strassenverzeichnis,ch.bfs.gebaeude_wohnungs_register,KML||https://tinyurl.com/yy7ya4g9/TG/4786_bdg_erw.kml" TargetMode="External"/><Relationship Id="rId718" Type="http://schemas.openxmlformats.org/officeDocument/2006/relationships/hyperlink" Target="https://map.geo.admin.ch/?zoom=13&amp;E=2721910&amp;N=1269748&amp;layers=ch.kantone.cadastralwebmap-farbe,ch.swisstopo.amtliches-strassenverzeichnis,ch.bfs.gebaeude_wohnungs_register,KML||https://tinyurl.com/yy7ya4g9/TG/4881_bdg_erw.kml" TargetMode="External"/><Relationship Id="rId357" Type="http://schemas.openxmlformats.org/officeDocument/2006/relationships/hyperlink" Target="https://map.geo.admin.ch/?zoom=13&amp;E=2706014&amp;N=1266626.125&amp;layers=ch.kantone.cadastralwebmap-farbe,ch.swisstopo.amtliches-strassenverzeichnis,ch.bfs.gebaeude_wohnungs_register,KML||https://tinyurl.com/yy7ya4g9/TG/4571_bdg_erw.kml" TargetMode="External"/><Relationship Id="rId54" Type="http://schemas.openxmlformats.org/officeDocument/2006/relationships/hyperlink" Target="https://map.geo.admin.ch/?zoom=13&amp;E=2741151.412&amp;N=1273041.376&amp;layers=ch.kantone.cadastralwebmap-farbe,ch.swisstopo.amtliches-strassenverzeichnis,ch.bfs.gebaeude_wohnungs_register,KML||https://tinyurl.com/yy7ya4g9/TG/4426_bdg_erw.kml" TargetMode="External"/><Relationship Id="rId217" Type="http://schemas.openxmlformats.org/officeDocument/2006/relationships/hyperlink" Target="https://map.geo.admin.ch/?zoom=13&amp;E=2733782&amp;N=1267275&amp;layers=ch.kantone.cadastralwebmap-farbe,ch.swisstopo.amtliches-strassenverzeichnis,ch.bfs.gebaeude_wohnungs_register,KML||https://tinyurl.com/yy7ya4g9/TG/4476_bdg_erw.kml" TargetMode="External"/><Relationship Id="rId564" Type="http://schemas.openxmlformats.org/officeDocument/2006/relationships/hyperlink" Target="https://map.geo.admin.ch/?zoom=13&amp;E=2717816&amp;N=1259489&amp;layers=ch.kantone.cadastralwebmap-farbe,ch.swisstopo.amtliches-strassenverzeichnis,ch.bfs.gebaeude_wohnungs_register,KML||https://tinyurl.com/yy7ya4g9/TG/4746_bdg_erw.kml" TargetMode="External"/><Relationship Id="rId771" Type="http://schemas.openxmlformats.org/officeDocument/2006/relationships/hyperlink" Target="https://map.geo.admin.ch/?zoom=13&amp;E=2728807&amp;N=1268334&amp;layers=ch.kantone.cadastralwebmap-farbe,ch.swisstopo.amtliches-strassenverzeichnis,ch.bfs.gebaeude_wohnungs_register,KML||https://tinyurl.com/yy7ya4g9/TG/4911_bdg_erw.kml" TargetMode="External"/><Relationship Id="rId869" Type="http://schemas.openxmlformats.org/officeDocument/2006/relationships/drawing" Target="../drawings/drawing2.xml"/><Relationship Id="rId424" Type="http://schemas.openxmlformats.org/officeDocument/2006/relationships/hyperlink" Target="https://map.geo.admin.ch/?zoom=13&amp;E=2739580.316&amp;N=1274662.532&amp;layers=ch.kantone.cadastralwebmap-farbe,ch.swisstopo.amtliches-strassenverzeichnis,ch.bfs.gebaeude_wohnungs_register,KML||https://tinyurl.com/yy7ya4g9/TG/4656_bdg_erw.kml" TargetMode="External"/><Relationship Id="rId631" Type="http://schemas.openxmlformats.org/officeDocument/2006/relationships/hyperlink" Target="https://map.geo.admin.ch/?zoom=13&amp;E=2726289.855&amp;N=1263405.644&amp;layers=ch.kantone.cadastralwebmap-farbe,ch.swisstopo.amtliches-strassenverzeichnis,ch.bfs.gebaeude_wohnungs_register,KML||https://tinyurl.com/yy7ya4g9/TG/4791_bdg_erw.kml" TargetMode="External"/><Relationship Id="rId729" Type="http://schemas.openxmlformats.org/officeDocument/2006/relationships/hyperlink" Target="https://map.geo.admin.ch/?zoom=13&amp;E=2729681&amp;N=1271451&amp;layers=ch.kantone.cadastralwebmap-farbe,ch.swisstopo.amtliches-strassenverzeichnis,ch.bfs.gebaeude_wohnungs_register,KML||https://tinyurl.com/yy7ya4g9/TG/4891_bdg_erw.kml" TargetMode="External"/><Relationship Id="rId270" Type="http://schemas.openxmlformats.org/officeDocument/2006/relationships/hyperlink" Target="https://map.geo.admin.ch/?zoom=13&amp;E=2736834.096&amp;N=1264301.571&amp;layers=ch.kantone.cadastralwebmap-farbe,ch.swisstopo.amtliches-strassenverzeichnis,ch.bfs.gebaeude_wohnungs_register,KML||https://tinyurl.com/yy7ya4g9/TG/4511_bdg_erw.kml" TargetMode="External"/><Relationship Id="rId65" Type="http://schemas.openxmlformats.org/officeDocument/2006/relationships/hyperlink" Target="https://map.geo.admin.ch/?zoom=13&amp;E=2747752.698&amp;N=1261039.555&amp;layers=ch.kantone.cadastralwebmap-farbe,ch.swisstopo.amtliches-strassenverzeichnis,ch.bfs.gebaeude_wohnungs_register,KML||https://tinyurl.com/yy7ya4g9/TG/4431_bdg_erw.kml" TargetMode="External"/><Relationship Id="rId130" Type="http://schemas.openxmlformats.org/officeDocument/2006/relationships/hyperlink" Target="https://map.geo.admin.ch/?zoom=13&amp;E=2740411&amp;N=1268398&amp;layers=ch.kantone.cadastralwebmap-farbe,ch.swisstopo.amtliches-strassenverzeichnis,ch.bfs.gebaeude_wohnungs_register,KML||https://tinyurl.com/yy7ya4g9/TG/4461_bdg_erw.kml" TargetMode="External"/><Relationship Id="rId368" Type="http://schemas.openxmlformats.org/officeDocument/2006/relationships/hyperlink" Target="https://map.geo.admin.ch/?zoom=13&amp;E=2712089&amp;N=1263946&amp;layers=ch.kantone.cadastralwebmap-farbe,ch.swisstopo.amtliches-strassenverzeichnis,ch.bfs.gebaeude_wohnungs_register,KML||https://tinyurl.com/yy7ya4g9/TG/4591_bdg_erw.kml" TargetMode="External"/><Relationship Id="rId575" Type="http://schemas.openxmlformats.org/officeDocument/2006/relationships/hyperlink" Target="https://map.geo.admin.ch/?zoom=13&amp;E=2725665&amp;N=1264354.25&amp;layers=ch.kantone.cadastralwebmap-farbe,ch.swisstopo.amtliches-strassenverzeichnis,ch.bfs.gebaeude_wohnungs_register,KML||https://tinyurl.com/yy7ya4g9/TG/4756_bdg_erw.kml" TargetMode="External"/><Relationship Id="rId782" Type="http://schemas.openxmlformats.org/officeDocument/2006/relationships/hyperlink" Target="https://map.geo.admin.ch/?zoom=13&amp;E=2726855&amp;N=1267165&amp;layers=ch.kantone.cadastralwebmap-farbe,ch.swisstopo.amtliches-strassenverzeichnis,ch.bfs.gebaeude_wohnungs_register,KML||https://tinyurl.com/yy7ya4g9/TG/4921_bdg_erw.kml" TargetMode="External"/><Relationship Id="rId228" Type="http://schemas.openxmlformats.org/officeDocument/2006/relationships/hyperlink" Target="https://map.geo.admin.ch/?zoom=13&amp;E=2740374.121&amp;N=1261314.759&amp;layers=ch.kantone.cadastralwebmap-farbe,ch.swisstopo.amtliches-strassenverzeichnis,ch.bfs.gebaeude_wohnungs_register,KML||https://tinyurl.com/yy7ya4g9/TG/4486_bdg_erw.kml" TargetMode="External"/><Relationship Id="rId435" Type="http://schemas.openxmlformats.org/officeDocument/2006/relationships/hyperlink" Target="https://map.geo.admin.ch/?zoom=13&amp;E=2730304.5&amp;N=1273836.3&amp;layers=ch.kantone.cadastralwebmap-farbe,ch.swisstopo.amtliches-strassenverzeichnis,ch.bfs.gebaeude_wohnungs_register,KML||https://tinyurl.com/yy7ya4g9/TG/4666_bdg_erw.kml" TargetMode="External"/><Relationship Id="rId642" Type="http://schemas.openxmlformats.org/officeDocument/2006/relationships/hyperlink" Target="https://map.geo.admin.ch/?zoom=13&amp;E=2710303&amp;N=1273694&amp;layers=ch.kantone.cadastralwebmap-farbe,ch.swisstopo.amtliches-strassenverzeichnis,ch.bfs.gebaeude_wohnungs_register,KML||https://tinyurl.com/yy7ya4g9/TG/4811_bdg_erw.kml" TargetMode="External"/><Relationship Id="rId281" Type="http://schemas.openxmlformats.org/officeDocument/2006/relationships/hyperlink" Target="https://map.geo.admin.ch/?zoom=13&amp;E=2699440&amp;N=1281105&amp;layers=ch.kantone.cadastralwebmap-farbe,ch.swisstopo.amtliches-strassenverzeichnis,ch.bfs.gebaeude_wohnungs_register,KML||https://tinyurl.com/yy7ya4g9/TG/4536_bdg_erw.kml" TargetMode="External"/><Relationship Id="rId502" Type="http://schemas.openxmlformats.org/officeDocument/2006/relationships/hyperlink" Target="https://map.geo.admin.ch/?zoom=13&amp;E=2712306&amp;N=1256274.5&amp;layers=ch.kantone.cadastralwebmap-farbe,ch.swisstopo.amtliches-strassenverzeichnis,ch.bfs.gebaeude_wohnungs_register,KML||https://tinyurl.com/yy7ya4g9/TG/4721_bdg_erw.kml" TargetMode="External"/><Relationship Id="rId76" Type="http://schemas.openxmlformats.org/officeDocument/2006/relationships/hyperlink" Target="https://map.geo.admin.ch/?zoom=13&amp;E=2745582&amp;N=1269941&amp;layers=ch.kantone.cadastralwebmap-farbe,ch.swisstopo.amtliches-strassenverzeichnis,ch.bfs.gebaeude_wohnungs_register,KML||https://tinyurl.com/yy7ya4g9/TG/4436_bdg_erw.kml" TargetMode="External"/><Relationship Id="rId141" Type="http://schemas.openxmlformats.org/officeDocument/2006/relationships/hyperlink" Target="https://map.geo.admin.ch/?zoom=13&amp;E=2739631&amp;N=1267693&amp;layers=ch.kantone.cadastralwebmap-farbe,ch.swisstopo.amtliches-strassenverzeichnis,ch.bfs.gebaeude_wohnungs_register,KML||https://tinyurl.com/yy7ya4g9/TG/4461_bdg_erw.kml" TargetMode="External"/><Relationship Id="rId379" Type="http://schemas.openxmlformats.org/officeDocument/2006/relationships/hyperlink" Target="https://map.geo.admin.ch/?zoom=13&amp;E=2700150&amp;N=1273883.5&amp;layers=ch.kantone.cadastralwebmap-farbe,ch.swisstopo.amtliches-strassenverzeichnis,ch.bfs.gebaeude_wohnungs_register,KML||https://tinyurl.com/yy7ya4g9/TG/4601_bdg_erw.kml" TargetMode="External"/><Relationship Id="rId586" Type="http://schemas.openxmlformats.org/officeDocument/2006/relationships/hyperlink" Target="https://map.geo.admin.ch/?zoom=13&amp;E=2716694.5&amp;N=1256461.5&amp;layers=ch.kantone.cadastralwebmap-farbe,ch.swisstopo.amtliches-strassenverzeichnis,ch.bfs.gebaeude_wohnungs_register,KML||https://tinyurl.com/yy7ya4g9/TG/4761_bdg_erw.kml" TargetMode="External"/><Relationship Id="rId793" Type="http://schemas.openxmlformats.org/officeDocument/2006/relationships/hyperlink" Target="https://map.geo.admin.ch/?zoom=13&amp;E=2726658.184&amp;N=1266382.338&amp;layers=ch.kantone.cadastralwebmap-farbe,ch.swisstopo.amtliches-strassenverzeichnis,ch.bfs.gebaeude_wohnungs_register,KML||https://tinyurl.com/yy7ya4g9/TG/4921_bdg_erw.kml" TargetMode="External"/><Relationship Id="rId807" Type="http://schemas.openxmlformats.org/officeDocument/2006/relationships/hyperlink" Target="https://map.geo.admin.ch/?zoom=13&amp;E=2722903.494&amp;N=1271777.358&amp;layers=ch.kantone.cadastralwebmap-farbe,ch.swisstopo.amtliches-strassenverzeichnis,ch.bfs.gebaeude_wohnungs_register,KML||https://tinyurl.com/yy7ya4g9/TG/4941_bdg_erw.kml" TargetMode="External"/><Relationship Id="rId7" Type="http://schemas.openxmlformats.org/officeDocument/2006/relationships/hyperlink" Target="https://map.geo.admin.ch/?zoom=13&amp;E=2750406.888&amp;N=1264311.304&amp;layers=ch.kantone.cadastralwebmap-farbe,ch.swisstopo.amtliches-strassenverzeichnis,ch.bfs.gebaeude_wohnungs_register,KML||https://tinyurl.com/yy7ya4g9/TG/4401_bdg_erw.kml" TargetMode="External"/><Relationship Id="rId239" Type="http://schemas.openxmlformats.org/officeDocument/2006/relationships/hyperlink" Target="https://map.geo.admin.ch/?zoom=13&amp;E=2734494&amp;N=1263654&amp;layers=ch.kantone.cadastralwebmap-farbe,ch.swisstopo.amtliches-strassenverzeichnis,ch.bfs.gebaeude_wohnungs_register,KML||https://tinyurl.com/yy7ya4g9/TG/4495_bdg_erw.kml" TargetMode="External"/><Relationship Id="rId446" Type="http://schemas.openxmlformats.org/officeDocument/2006/relationships/hyperlink" Target="https://map.geo.admin.ch/?zoom=13&amp;E=2729767.067&amp;N=1276995.024&amp;layers=ch.kantone.cadastralwebmap-farbe,ch.swisstopo.amtliches-strassenverzeichnis,ch.bfs.gebaeude_wohnungs_register,KML||https://tinyurl.com/yy7ya4g9/TG/4666_bdg_erw.kml" TargetMode="External"/><Relationship Id="rId653" Type="http://schemas.openxmlformats.org/officeDocument/2006/relationships/hyperlink" Target="https://map.geo.admin.ch/?zoom=13&amp;E=2718447&amp;N=1278960&amp;layers=ch.kantone.cadastralwebmap-farbe,ch.swisstopo.amtliches-strassenverzeichnis,ch.bfs.gebaeude_wohnungs_register,KML||https://tinyurl.com/yy7ya4g9/TG/4816_bdg_erw.kml" TargetMode="External"/><Relationship Id="rId292" Type="http://schemas.openxmlformats.org/officeDocument/2006/relationships/hyperlink" Target="https://map.geo.admin.ch/?zoom=13&amp;E=2698591&amp;N=1280380&amp;layers=ch.kantone.cadastralwebmap-farbe,ch.swisstopo.amtliches-strassenverzeichnis,ch.bfs.gebaeude_wohnungs_register,KML||https://tinyurl.com/yy7ya4g9/TG/4536_bdg_erw.kml" TargetMode="External"/><Relationship Id="rId306" Type="http://schemas.openxmlformats.org/officeDocument/2006/relationships/hyperlink" Target="https://map.geo.admin.ch/?zoom=13&amp;E=2697844.916&amp;N=1282875.938&amp;layers=ch.kantone.cadastralwebmap-farbe,ch.swisstopo.amtliches-strassenverzeichnis,ch.bfs.gebaeude_wohnungs_register,KML||https://tinyurl.com/yy7ya4g9/TG/4545_bdg_erw.kml" TargetMode="External"/><Relationship Id="rId860" Type="http://schemas.openxmlformats.org/officeDocument/2006/relationships/hyperlink" Target="https://map.geo.admin.ch/?zoom=13&amp;E=2719560.904&amp;N=1271399.59&amp;layers=ch.kantone.cadastralwebmap-farbe,ch.swisstopo.amtliches-strassenverzeichnis,ch.bfs.gebaeude_wohnungs_register,KML||https://tinyurl.com/yy7ya4g9/TG/4951_bdg_erw.kml" TargetMode="External"/><Relationship Id="rId87" Type="http://schemas.openxmlformats.org/officeDocument/2006/relationships/hyperlink" Target="https://map.geo.admin.ch/?zoom=13&amp;E=2743805&amp;N=1269469&amp;layers=ch.kantone.cadastralwebmap-farbe,ch.swisstopo.amtliches-strassenverzeichnis,ch.bfs.gebaeude_wohnungs_register,KML||https://tinyurl.com/yy7ya4g9/TG/4436_bdg_erw.kml" TargetMode="External"/><Relationship Id="rId513" Type="http://schemas.openxmlformats.org/officeDocument/2006/relationships/hyperlink" Target="https://map.geo.admin.ch/?zoom=13&amp;E=2715850&amp;N=1258279&amp;layers=ch.kantone.cadastralwebmap-farbe,ch.swisstopo.amtliches-strassenverzeichnis,ch.bfs.gebaeude_wohnungs_register,KML||https://tinyurl.com/yy7ya4g9/TG/4724_bdg_erw.kml" TargetMode="External"/><Relationship Id="rId597" Type="http://schemas.openxmlformats.org/officeDocument/2006/relationships/hyperlink" Target="https://map.geo.admin.ch/?zoom=13&amp;E=2713872&amp;N=1259862&amp;layers=ch.kantone.cadastralwebmap-farbe,ch.swisstopo.amtliches-strassenverzeichnis,ch.bfs.gebaeude_wohnungs_register,KML||https://tinyurl.com/yy7ya4g9/TG/4781_bdg_erw.kml" TargetMode="External"/><Relationship Id="rId720" Type="http://schemas.openxmlformats.org/officeDocument/2006/relationships/hyperlink" Target="https://map.geo.admin.ch/?zoom=13&amp;E=2719756&amp;N=1267580&amp;layers=ch.kantone.cadastralwebmap-farbe,ch.swisstopo.amtliches-strassenverzeichnis,ch.bfs.gebaeude_wohnungs_register,KML||https://tinyurl.com/yy7ya4g9/TG/4881_bdg_erw.kml" TargetMode="External"/><Relationship Id="rId818" Type="http://schemas.openxmlformats.org/officeDocument/2006/relationships/hyperlink" Target="https://map.geo.admin.ch/?zoom=13&amp;E=2724944.999&amp;N=1269100.787&amp;layers=ch.kantone.cadastralwebmap-farbe,ch.swisstopo.amtliches-strassenverzeichnis,ch.bfs.gebaeude_wohnungs_register,KML||https://tinyurl.com/yy7ya4g9/TG/4946_bdg_erw.kml" TargetMode="External"/><Relationship Id="rId152" Type="http://schemas.openxmlformats.org/officeDocument/2006/relationships/hyperlink" Target="https://map.geo.admin.ch/?zoom=13&amp;E=2737595&amp;N=1266988&amp;layers=ch.kantone.cadastralwebmap-farbe,ch.swisstopo.amtliches-strassenverzeichnis,ch.bfs.gebaeude_wohnungs_register,KML||https://tinyurl.com/yy7ya4g9/TG/4461_bdg_erw.kml" TargetMode="External"/><Relationship Id="rId457" Type="http://schemas.openxmlformats.org/officeDocument/2006/relationships/hyperlink" Target="https://map.geo.admin.ch/?zoom=13&amp;E=2731275&amp;N=1278631&amp;layers=ch.kantone.cadastralwebmap-farbe,ch.swisstopo.amtliches-strassenverzeichnis,ch.bfs.gebaeude_wohnungs_register,KML||https://tinyurl.com/yy7ya4g9/TG/4671_bdg_erw.kml" TargetMode="External"/><Relationship Id="rId664" Type="http://schemas.openxmlformats.org/officeDocument/2006/relationships/hyperlink" Target="https://map.geo.admin.ch/?zoom=13&amp;E=2704487&amp;N=1275651&amp;layers=ch.kantone.cadastralwebmap-farbe,ch.swisstopo.amtliches-strassenverzeichnis,ch.bfs.gebaeude_wohnungs_register,KML||https://tinyurl.com/yy7ya4g9/TG/4821_bdg_erw.kml" TargetMode="External"/><Relationship Id="rId14" Type="http://schemas.openxmlformats.org/officeDocument/2006/relationships/hyperlink" Target="https://map.geo.admin.ch/?zoom=13&amp;E=2749443&amp;N=1265229&amp;layers=ch.kantone.cadastralwebmap-farbe,ch.swisstopo.amtliches-strassenverzeichnis,ch.bfs.gebaeude_wohnungs_register,KML||https://tinyurl.com/yy7ya4g9/TG/4401_bdg_erw.kml" TargetMode="External"/><Relationship Id="rId317" Type="http://schemas.openxmlformats.org/officeDocument/2006/relationships/hyperlink" Target="https://map.geo.admin.ch/?zoom=13&amp;E=2694828.607&amp;N=1279771.251&amp;layers=ch.kantone.cadastralwebmap-farbe,ch.swisstopo.amtliches-strassenverzeichnis,ch.bfs.gebaeude_wohnungs_register,KML||https://tinyurl.com/yy7ya4g9/TG/4546_bdg_erw.kml" TargetMode="External"/><Relationship Id="rId524" Type="http://schemas.openxmlformats.org/officeDocument/2006/relationships/hyperlink" Target="https://map.geo.admin.ch/?zoom=13&amp;E=2715664.805&amp;N=1254222.778&amp;layers=ch.kantone.cadastralwebmap-farbe,ch.swisstopo.amtliches-strassenverzeichnis,ch.bfs.gebaeude_wohnungs_register,KML||https://tinyurl.com/yy7ya4g9/TG/4726_bdg_erw.kml" TargetMode="External"/><Relationship Id="rId731" Type="http://schemas.openxmlformats.org/officeDocument/2006/relationships/hyperlink" Target="https://map.geo.admin.ch/?zoom=13&amp;E=2731641&amp;N=1270594&amp;layers=ch.kantone.cadastralwebmap-farbe,ch.swisstopo.amtliches-strassenverzeichnis,ch.bfs.gebaeude_wohnungs_register,KML||https://tinyurl.com/yy7ya4g9/TG/4891_bdg_erw.kml" TargetMode="External"/><Relationship Id="rId98" Type="http://schemas.openxmlformats.org/officeDocument/2006/relationships/hyperlink" Target="https://map.geo.admin.ch/?zoom=13&amp;E=2746183.379&amp;N=1269663.344&amp;layers=ch.kantone.cadastralwebmap-farbe,ch.swisstopo.amtliches-strassenverzeichnis,ch.bfs.gebaeude_wohnungs_register,KML||https://tinyurl.com/yy7ya4g9/TG/4436_bdg_erw.kml" TargetMode="External"/><Relationship Id="rId163" Type="http://schemas.openxmlformats.org/officeDocument/2006/relationships/hyperlink" Target="https://map.geo.admin.ch/?zoom=13&amp;E=2739324&amp;N=1267543&amp;layers=ch.kantone.cadastralwebmap-farbe,ch.swisstopo.amtliches-strassenverzeichnis,ch.bfs.gebaeude_wohnungs_register,KML||https://tinyurl.com/yy7ya4g9/TG/4461_bdg_erw.kml" TargetMode="External"/><Relationship Id="rId370" Type="http://schemas.openxmlformats.org/officeDocument/2006/relationships/hyperlink" Target="https://map.geo.admin.ch/?zoom=13&amp;E=2711867.928&amp;N=1264984.19&amp;layers=ch.kantone.cadastralwebmap-farbe,ch.swisstopo.amtliches-strassenverzeichnis,ch.bfs.gebaeude_wohnungs_register,KML||https://tinyurl.com/yy7ya4g9/TG/4591_bdg_erw.kml" TargetMode="External"/><Relationship Id="rId829" Type="http://schemas.openxmlformats.org/officeDocument/2006/relationships/hyperlink" Target="https://map.geo.admin.ch/?zoom=13&amp;E=2725951.375&amp;N=1270188.647&amp;layers=ch.kantone.cadastralwebmap-farbe,ch.swisstopo.amtliches-strassenverzeichnis,ch.bfs.gebaeude_wohnungs_register,KML||https://tinyurl.com/yy7ya4g9/TG/4946_bdg_erw.kml" TargetMode="External"/><Relationship Id="rId230" Type="http://schemas.openxmlformats.org/officeDocument/2006/relationships/hyperlink" Target="https://map.geo.admin.ch/?zoom=13&amp;E=2740361&amp;N=1261309&amp;layers=ch.kantone.cadastralwebmap-farbe,ch.swisstopo.amtliches-strassenverzeichnis,ch.bfs.gebaeude_wohnungs_register,KML||https://tinyurl.com/yy7ya4g9/TG/4486_bdg_erw.kml" TargetMode="External"/><Relationship Id="rId468" Type="http://schemas.openxmlformats.org/officeDocument/2006/relationships/hyperlink" Target="https://map.geo.admin.ch/?zoom=13&amp;E=2731680.199&amp;N=1278461.996&amp;layers=ch.kantone.cadastralwebmap-farbe,ch.swisstopo.amtliches-strassenverzeichnis,ch.bfs.gebaeude_wohnungs_register,KML||https://tinyurl.com/yy7ya4g9/TG/4671_bdg_erw.kml" TargetMode="External"/><Relationship Id="rId675" Type="http://schemas.openxmlformats.org/officeDocument/2006/relationships/hyperlink" Target="https://map.geo.admin.ch/?zoom=13&amp;E=2718105&amp;N=1273715&amp;layers=ch.kantone.cadastralwebmap-farbe,ch.swisstopo.amtliches-strassenverzeichnis,ch.bfs.gebaeude_wohnungs_register,KML||https://tinyurl.com/yy7ya4g9/TG/4831_bdg_erw.kml" TargetMode="External"/><Relationship Id="rId25" Type="http://schemas.openxmlformats.org/officeDocument/2006/relationships/hyperlink" Target="https://map.geo.admin.ch/?zoom=13&amp;E=2748634.729&amp;N=1263213.315&amp;layers=ch.kantone.cadastralwebmap-farbe,ch.swisstopo.amtliches-strassenverzeichnis,ch.bfs.gebaeude_wohnungs_register,KML||https://tinyurl.com/yy7ya4g9/TG/4401_bdg_erw.kml" TargetMode="External"/><Relationship Id="rId328" Type="http://schemas.openxmlformats.org/officeDocument/2006/relationships/hyperlink" Target="https://map.geo.admin.ch/?zoom=13&amp;E=2713231.93&amp;N=1271114.6&amp;layers=ch.kantone.cadastralwebmap-farbe,ch.swisstopo.amtliches-strassenverzeichnis,ch.bfs.gebaeude_wohnungs_register,KML||https://tinyurl.com/yy7ya4g9/TG/4561_bdg_erw.kml" TargetMode="External"/><Relationship Id="rId535" Type="http://schemas.openxmlformats.org/officeDocument/2006/relationships/hyperlink" Target="https://map.geo.admin.ch/?zoom=13&amp;E=2717006&amp;N=1263994&amp;layers=ch.kantone.cadastralwebmap-farbe,ch.swisstopo.amtliches-strassenverzeichnis,ch.bfs.gebaeude_wohnungs_register,KML||https://tinyurl.com/yy7ya4g9/TG/4741_bdg_erw.kml" TargetMode="External"/><Relationship Id="rId742" Type="http://schemas.openxmlformats.org/officeDocument/2006/relationships/hyperlink" Target="https://map.geo.admin.ch/?zoom=13&amp;E=2730210.38&amp;N=1271781.824&amp;layers=ch.kantone.cadastralwebmap-farbe,ch.swisstopo.amtliches-strassenverzeichnis,ch.bfs.gebaeude_wohnungs_register,KML||https://tinyurl.com/yy7ya4g9/TG/4891_bdg_erw.kml" TargetMode="External"/><Relationship Id="rId174" Type="http://schemas.openxmlformats.org/officeDocument/2006/relationships/hyperlink" Target="https://map.geo.admin.ch/?zoom=13&amp;E=2739364&amp;N=1266783&amp;layers=ch.kantone.cadastralwebmap-farbe,ch.swisstopo.amtliches-strassenverzeichnis,ch.bfs.gebaeude_wohnungs_register,KML||https://tinyurl.com/yy7ya4g9/TG/4461_bdg_erw.kml" TargetMode="External"/><Relationship Id="rId381" Type="http://schemas.openxmlformats.org/officeDocument/2006/relationships/hyperlink" Target="https://map.geo.admin.ch/?zoom=13&amp;E=2713803.895&amp;N=1264823.362&amp;layers=ch.kantone.cadastralwebmap-farbe,ch.swisstopo.amtliches-strassenverzeichnis,ch.bfs.gebaeude_wohnungs_register,KML||https://tinyurl.com/yy7ya4g9/TG/4606_bdg_erw.kml" TargetMode="External"/><Relationship Id="rId602" Type="http://schemas.openxmlformats.org/officeDocument/2006/relationships/hyperlink" Target="https://map.geo.admin.ch/?zoom=13&amp;E=2714241&amp;N=1261659.25&amp;layers=ch.kantone.cadastralwebmap-farbe,ch.swisstopo.amtliches-strassenverzeichnis,ch.bfs.gebaeude_wohnungs_register,KML||https://tinyurl.com/yy7ya4g9/TG/4781_bdg_erw.kml" TargetMode="External"/><Relationship Id="rId241" Type="http://schemas.openxmlformats.org/officeDocument/2006/relationships/hyperlink" Target="https://map.geo.admin.ch/?zoom=13&amp;E=2735642.194&amp;N=1265597.12&amp;layers=ch.kantone.cadastralwebmap-farbe,ch.swisstopo.amtliches-strassenverzeichnis,ch.bfs.gebaeude_wohnungs_register,KML||https://tinyurl.com/yy7ya4g9/TG/4495_bdg_erw.kml" TargetMode="External"/><Relationship Id="rId479" Type="http://schemas.openxmlformats.org/officeDocument/2006/relationships/hyperlink" Target="https://map.geo.admin.ch/?zoom=13&amp;E=2722753.881&amp;N=1266830.597&amp;layers=ch.kantone.cadastralwebmap-farbe,ch.swisstopo.amtliches-strassenverzeichnis,ch.bfs.gebaeude_wohnungs_register,KML||https://tinyurl.com/yy7ya4g9/TG/4711_bdg_erw.kml" TargetMode="External"/><Relationship Id="rId686" Type="http://schemas.openxmlformats.org/officeDocument/2006/relationships/hyperlink" Target="https://map.geo.admin.ch/?zoom=13&amp;E=2713730&amp;N=1272748&amp;layers=ch.kantone.cadastralwebmap-farbe,ch.swisstopo.amtliches-strassenverzeichnis,ch.bfs.gebaeude_wohnungs_register,KML||https://tinyurl.com/yy7ya4g9/TG/4841_bdg_erw.kml" TargetMode="External"/><Relationship Id="rId36" Type="http://schemas.openxmlformats.org/officeDocument/2006/relationships/hyperlink" Target="https://map.geo.admin.ch/?zoom=13&amp;E=2745649&amp;N=1268042&amp;layers=ch.kantone.cadastralwebmap-farbe,ch.swisstopo.amtliches-strassenverzeichnis,ch.bfs.gebaeude_wohnungs_register,KML||https://tinyurl.com/yy7ya4g9/TG/4411_bdg_erw.kml" TargetMode="External"/><Relationship Id="rId339" Type="http://schemas.openxmlformats.org/officeDocument/2006/relationships/hyperlink" Target="https://map.geo.admin.ch/?zoom=13&amp;E=2710476&amp;N=1267881&amp;layers=ch.kantone.cadastralwebmap-farbe,ch.swisstopo.amtliches-strassenverzeichnis,ch.bfs.gebaeude_wohnungs_register,KML||https://tinyurl.com/yy7ya4g9/TG/4566_bdg_erw.kml" TargetMode="External"/><Relationship Id="rId546" Type="http://schemas.openxmlformats.org/officeDocument/2006/relationships/hyperlink" Target="https://map.geo.admin.ch/?zoom=13&amp;E=2715176&amp;N=1259141&amp;layers=ch.kantone.cadastralwebmap-farbe,ch.swisstopo.amtliches-strassenverzeichnis,ch.bfs.gebaeude_wohnungs_register,KML||https://tinyurl.com/yy7ya4g9/TG/4746_bdg_erw.kml" TargetMode="External"/><Relationship Id="rId753" Type="http://schemas.openxmlformats.org/officeDocument/2006/relationships/hyperlink" Target="https://map.geo.admin.ch/?zoom=13&amp;E=2732863&amp;N=1270883&amp;layers=ch.kantone.cadastralwebmap-farbe,ch.swisstopo.amtliches-strassenverzeichnis,ch.bfs.gebaeude_wohnungs_register,KML||https://tinyurl.com/yy7ya4g9/TG/4901_bdg_erw.kml" TargetMode="External"/><Relationship Id="rId101" Type="http://schemas.openxmlformats.org/officeDocument/2006/relationships/hyperlink" Target="https://map.geo.admin.ch/?zoom=13&amp;E=2746145.393&amp;N=1269984.539&amp;layers=ch.kantone.cadastralwebmap-farbe,ch.swisstopo.amtliches-strassenverzeichnis,ch.bfs.gebaeude_wohnungs_register,KML||https://tinyurl.com/yy7ya4g9/TG/4436_bdg_erw.kml" TargetMode="External"/><Relationship Id="rId185" Type="http://schemas.openxmlformats.org/officeDocument/2006/relationships/hyperlink" Target="https://map.geo.admin.ch/?zoom=13&amp;E=2738282&amp;N=1268084&amp;layers=ch.kantone.cadastralwebmap-farbe,ch.swisstopo.amtliches-strassenverzeichnis,ch.bfs.gebaeude_wohnungs_register,KML||https://tinyurl.com/yy7ya4g9/TG/4461_bdg_erw.kml" TargetMode="External"/><Relationship Id="rId406" Type="http://schemas.openxmlformats.org/officeDocument/2006/relationships/hyperlink" Target="https://map.geo.admin.ch/?zoom=13&amp;E=2704070.827&amp;N=1270464.3&amp;layers=ch.kantone.cadastralwebmap-farbe,ch.swisstopo.amtliches-strassenverzeichnis,ch.bfs.gebaeude_wohnungs_register,KML||https://tinyurl.com/yy7ya4g9/TG/4616_bdg_erw.kml" TargetMode="External"/><Relationship Id="rId392" Type="http://schemas.openxmlformats.org/officeDocument/2006/relationships/hyperlink" Target="https://map.geo.admin.ch/?zoom=13&amp;E=2714489.881&amp;N=1267160.612&amp;layers=ch.kantone.cadastralwebmap-farbe,ch.swisstopo.amtliches-strassenverzeichnis,ch.bfs.gebaeude_wohnungs_register,KML||https://tinyurl.com/yy7ya4g9/TG/4611_bdg_erw.kml" TargetMode="External"/><Relationship Id="rId613" Type="http://schemas.openxmlformats.org/officeDocument/2006/relationships/hyperlink" Target="https://map.geo.admin.ch/?zoom=13&amp;E=2720685.791&amp;N=1256999.256&amp;layers=ch.kantone.cadastralwebmap-farbe,ch.swisstopo.amtliches-strassenverzeichnis,ch.bfs.gebaeude_wohnungs_register,KML||https://tinyurl.com/yy7ya4g9/TG/4786_bdg_erw.kml" TargetMode="External"/><Relationship Id="rId697" Type="http://schemas.openxmlformats.org/officeDocument/2006/relationships/hyperlink" Target="https://map.geo.admin.ch/?zoom=13&amp;E=2715929.979&amp;N=1280706.568&amp;layers=ch.kantone.cadastralwebmap-farbe,ch.swisstopo.amtliches-strassenverzeichnis,ch.bfs.gebaeude_wohnungs_register,KML||https://tinyurl.com/yy7ya4g9/TG/4864_bdg_erw.kml" TargetMode="External"/><Relationship Id="rId820" Type="http://schemas.openxmlformats.org/officeDocument/2006/relationships/hyperlink" Target="https://map.geo.admin.ch/?zoom=13&amp;E=2726094.913&amp;N=1269823.304&amp;layers=ch.kantone.cadastralwebmap-farbe,ch.swisstopo.amtliches-strassenverzeichnis,ch.bfs.gebaeude_wohnungs_register,KML||https://tinyurl.com/yy7ya4g9/TG/4946_bdg_erw.kml" TargetMode="External"/><Relationship Id="rId252" Type="http://schemas.openxmlformats.org/officeDocument/2006/relationships/hyperlink" Target="https://map.geo.admin.ch/?zoom=13&amp;E=2730934.81&amp;N=1267491.573&amp;layers=ch.kantone.cadastralwebmap-farbe,ch.swisstopo.amtliches-strassenverzeichnis,ch.bfs.gebaeude_wohnungs_register,KML||https://tinyurl.com/yy7ya4g9/TG/4506_bdg_erw.kml" TargetMode="External"/><Relationship Id="rId47" Type="http://schemas.openxmlformats.org/officeDocument/2006/relationships/hyperlink" Target="https://map.geo.admin.ch/?zoom=13&amp;E=2753282&amp;N=1261999&amp;layers=ch.kantone.cadastralwebmap-farbe,ch.swisstopo.amtliches-strassenverzeichnis,ch.bfs.gebaeude_wohnungs_register,KML||https://tinyurl.com/yy7ya4g9/TG/4421_bdg_erw.kml" TargetMode="External"/><Relationship Id="rId112" Type="http://schemas.openxmlformats.org/officeDocument/2006/relationships/hyperlink" Target="https://map.geo.admin.ch/?zoom=13&amp;E=2745392.425&amp;N=1268989.073&amp;layers=ch.kantone.cadastralwebmap-farbe,ch.swisstopo.amtliches-strassenverzeichnis,ch.bfs.gebaeude_wohnungs_register,KML||https://tinyurl.com/yy7ya4g9/TG/4441_bdg_erw.kml" TargetMode="External"/><Relationship Id="rId557" Type="http://schemas.openxmlformats.org/officeDocument/2006/relationships/hyperlink" Target="https://map.geo.admin.ch/?zoom=13&amp;E=2717909&amp;N=1259555&amp;layers=ch.kantone.cadastralwebmap-farbe,ch.swisstopo.amtliches-strassenverzeichnis,ch.bfs.gebaeude_wohnungs_register,KML||https://tinyurl.com/yy7ya4g9/TG/4746_bdg_erw.kml" TargetMode="External"/><Relationship Id="rId764" Type="http://schemas.openxmlformats.org/officeDocument/2006/relationships/hyperlink" Target="https://map.geo.admin.ch/?zoom=13&amp;E=2728945&amp;N=1267616&amp;layers=ch.kantone.cadastralwebmap-farbe,ch.swisstopo.amtliches-strassenverzeichnis,ch.bfs.gebaeude_wohnungs_register,KML||https://tinyurl.com/yy7ya4g9/TG/4911_bdg_erw.kml" TargetMode="External"/><Relationship Id="rId196" Type="http://schemas.openxmlformats.org/officeDocument/2006/relationships/hyperlink" Target="https://map.geo.admin.ch/?zoom=13&amp;E=2732270&amp;N=1262729&amp;layers=ch.kantone.cadastralwebmap-farbe,ch.swisstopo.amtliches-strassenverzeichnis,ch.bfs.gebaeude_wohnungs_register,KML||https://tinyurl.com/yy7ya4g9/TG/4471_bdg_erw.kml" TargetMode="External"/><Relationship Id="rId417" Type="http://schemas.openxmlformats.org/officeDocument/2006/relationships/hyperlink" Target="https://map.geo.admin.ch/?zoom=13&amp;E=2737474.305&amp;N=1276242.019&amp;layers=ch.kantone.cadastralwebmap-farbe,ch.swisstopo.amtliches-strassenverzeichnis,ch.bfs.gebaeude_wohnungs_register,KML||https://tinyurl.com/yy7ya4g9/TG/4641_bdg_erw.kml" TargetMode="External"/><Relationship Id="rId624" Type="http://schemas.openxmlformats.org/officeDocument/2006/relationships/hyperlink" Target="https://map.geo.admin.ch/?zoom=13&amp;E=2726717&amp;N=1261199&amp;layers=ch.kantone.cadastralwebmap-farbe,ch.swisstopo.amtliches-strassenverzeichnis,ch.bfs.gebaeude_wohnungs_register,KML||https://tinyurl.com/yy7ya4g9/TG/4791_bdg_erw.kml" TargetMode="External"/><Relationship Id="rId831" Type="http://schemas.openxmlformats.org/officeDocument/2006/relationships/hyperlink" Target="https://map.geo.admin.ch/?zoom=13&amp;E=2725907.875&amp;N=1270155.688&amp;layers=ch.kantone.cadastralwebmap-farbe,ch.swisstopo.amtliches-strassenverzeichnis,ch.bfs.gebaeude_wohnungs_register,KML||https://tinyurl.com/yy7ya4g9/TG/4946_bdg_erw.kml" TargetMode="External"/><Relationship Id="rId263" Type="http://schemas.openxmlformats.org/officeDocument/2006/relationships/hyperlink" Target="https://map.geo.admin.ch/?zoom=13&amp;E=2731740.459&amp;N=1266781.174&amp;layers=ch.kantone.cadastralwebmap-farbe,ch.swisstopo.amtliches-strassenverzeichnis,ch.bfs.gebaeude_wohnungs_register,KML||https://tinyurl.com/yy7ya4g9/TG/4506_bdg_erw.kml" TargetMode="External"/><Relationship Id="rId470" Type="http://schemas.openxmlformats.org/officeDocument/2006/relationships/hyperlink" Target="https://map.geo.admin.ch/?zoom=13&amp;E=2735632.5&amp;N=1271321.625&amp;layers=ch.kantone.cadastralwebmap-farbe,ch.swisstopo.amtliches-strassenverzeichnis,ch.bfs.gebaeude_wohnungs_register,KML||https://tinyurl.com/yy7ya4g9/TG/4681_bdg_erw.kml" TargetMode="External"/><Relationship Id="rId58" Type="http://schemas.openxmlformats.org/officeDocument/2006/relationships/hyperlink" Target="https://map.geo.admin.ch/?zoom=13&amp;E=2747689.617&amp;N=1261428.536&amp;layers=ch.kantone.cadastralwebmap-farbe,ch.swisstopo.amtliches-strassenverzeichnis,ch.bfs.gebaeude_wohnungs_register,KML||https://tinyurl.com/yy7ya4g9/TG/4431_bdg_erw.kml" TargetMode="External"/><Relationship Id="rId123" Type="http://schemas.openxmlformats.org/officeDocument/2006/relationships/hyperlink" Target="https://map.geo.admin.ch/?zoom=13&amp;E=2739604.711&amp;N=1268186&amp;layers=ch.kantone.cadastralwebmap-farbe,ch.swisstopo.amtliches-strassenverzeichnis,ch.bfs.gebaeude_wohnungs_register,KML||https://tinyurl.com/yy7ya4g9/TG/4461_bdg_erw.kml" TargetMode="External"/><Relationship Id="rId330" Type="http://schemas.openxmlformats.org/officeDocument/2006/relationships/hyperlink" Target="https://map.geo.admin.ch/?zoom=13&amp;E=2710604.38&amp;N=1268011.381&amp;layers=ch.kantone.cadastralwebmap-farbe,ch.swisstopo.amtliches-strassenverzeichnis,ch.bfs.gebaeude_wohnungs_register,KML||https://tinyurl.com/yy7ya4g9/TG/4566_bdg_erw.kml" TargetMode="External"/><Relationship Id="rId568" Type="http://schemas.openxmlformats.org/officeDocument/2006/relationships/hyperlink" Target="https://map.geo.admin.ch/?zoom=13&amp;E=2718278.78&amp;N=1259134.7&amp;layers=ch.kantone.cadastralwebmap-farbe,ch.swisstopo.amtliches-strassenverzeichnis,ch.bfs.gebaeude_wohnungs_register,KML||https://tinyurl.com/yy7ya4g9/TG/4746_bdg_erw.kml" TargetMode="External"/><Relationship Id="rId775" Type="http://schemas.openxmlformats.org/officeDocument/2006/relationships/hyperlink" Target="https://map.geo.admin.ch/?zoom=13&amp;E=2723710.339&amp;N=1268720.108&amp;layers=ch.kantone.cadastralwebmap-farbe,ch.swisstopo.amtliches-strassenverzeichnis,ch.bfs.gebaeude_wohnungs_register,KML||https://tinyurl.com/yy7ya4g9/TG/4921_bdg_erw.kml" TargetMode="External"/><Relationship Id="rId428" Type="http://schemas.openxmlformats.org/officeDocument/2006/relationships/hyperlink" Target="https://map.geo.admin.ch/?zoom=13&amp;E=2725840.881&amp;N=1274675.533&amp;layers=ch.kantone.cadastralwebmap-farbe,ch.swisstopo.amtliches-strassenverzeichnis,ch.bfs.gebaeude_wohnungs_register,KML||https://tinyurl.com/yy7ya4g9/TG/4666_bdg_erw.kml" TargetMode="External"/><Relationship Id="rId635" Type="http://schemas.openxmlformats.org/officeDocument/2006/relationships/hyperlink" Target="https://map.geo.admin.ch/?zoom=13&amp;E=2719736&amp;N=1281360&amp;layers=ch.kantone.cadastralwebmap-farbe,ch.swisstopo.amtliches-strassenverzeichnis,ch.bfs.gebaeude_wohnungs_register,KML||https://tinyurl.com/yy7ya4g9/TG/4801_bdg_erw.kml" TargetMode="External"/><Relationship Id="rId842" Type="http://schemas.openxmlformats.org/officeDocument/2006/relationships/hyperlink" Target="https://map.geo.admin.ch/?zoom=13&amp;E=2726634.75&amp;N=1269783.625&amp;layers=ch.kantone.cadastralwebmap-farbe,ch.swisstopo.amtliches-strassenverzeichnis,ch.bfs.gebaeude_wohnungs_register,KML||https://tinyurl.com/yy7ya4g9/TG/4946_bdg_erw.kml" TargetMode="External"/><Relationship Id="rId274" Type="http://schemas.openxmlformats.org/officeDocument/2006/relationships/hyperlink" Target="https://map.geo.admin.ch/?zoom=13&amp;E=2737835.37&amp;N=1264415.024&amp;layers=ch.kantone.cadastralwebmap-farbe,ch.swisstopo.amtliches-strassenverzeichnis,ch.bfs.gebaeude_wohnungs_register,KML||https://tinyurl.com/yy7ya4g9/TG/4511_bdg_erw.kml" TargetMode="External"/><Relationship Id="rId481" Type="http://schemas.openxmlformats.org/officeDocument/2006/relationships/hyperlink" Target="https://map.geo.admin.ch/?zoom=13&amp;E=2722988.279&amp;N=1265680.784&amp;layers=ch.kantone.cadastralwebmap-farbe,ch.swisstopo.amtliches-strassenverzeichnis,ch.bfs.gebaeude_wohnungs_register,KML||https://tinyurl.com/yy7ya4g9/TG/4711_bdg_erw.kml" TargetMode="External"/><Relationship Id="rId702" Type="http://schemas.openxmlformats.org/officeDocument/2006/relationships/hyperlink" Target="https://map.geo.admin.ch/?zoom=13&amp;E=2715562&amp;N=1279863&amp;layers=ch.kantone.cadastralwebmap-farbe,ch.swisstopo.amtliches-strassenverzeichnis,ch.bfs.gebaeude_wohnungs_register,KML||https://tinyurl.com/yy7ya4g9/TG/4864_bdg_erw.kml" TargetMode="External"/><Relationship Id="rId69" Type="http://schemas.openxmlformats.org/officeDocument/2006/relationships/hyperlink" Target="https://map.geo.admin.ch/?zoom=13&amp;E=2744575.124&amp;N=1269736.974&amp;layers=ch.kantone.cadastralwebmap-farbe,ch.swisstopo.amtliches-strassenverzeichnis,ch.bfs.gebaeude_wohnungs_register,KML||https://tinyurl.com/yy7ya4g9/TG/4436_bdg_erw.kml" TargetMode="External"/><Relationship Id="rId134" Type="http://schemas.openxmlformats.org/officeDocument/2006/relationships/hyperlink" Target="https://map.geo.admin.ch/?zoom=13&amp;E=2739462.722&amp;N=1267363.521&amp;layers=ch.kantone.cadastralwebmap-farbe,ch.swisstopo.amtliches-strassenverzeichnis,ch.bfs.gebaeude_wohnungs_register,KML||https://tinyurl.com/yy7ya4g9/TG/4461_bdg_erw.kml" TargetMode="External"/><Relationship Id="rId579" Type="http://schemas.openxmlformats.org/officeDocument/2006/relationships/hyperlink" Target="https://map.geo.admin.ch/?zoom=13&amp;E=2728152.003&amp;N=1264387.485&amp;layers=ch.kantone.cadastralwebmap-farbe,ch.swisstopo.amtliches-strassenverzeichnis,ch.bfs.gebaeude_wohnungs_register,KML||https://tinyurl.com/yy7ya4g9/TG/4756_bdg_erw.kml" TargetMode="External"/><Relationship Id="rId786" Type="http://schemas.openxmlformats.org/officeDocument/2006/relationships/hyperlink" Target="https://map.geo.admin.ch/?zoom=13&amp;E=2724997&amp;N=1267533&amp;layers=ch.kantone.cadastralwebmap-farbe,ch.swisstopo.amtliches-strassenverzeichnis,ch.bfs.gebaeude_wohnungs_register,KML||https://tinyurl.com/yy7ya4g9/TG/4921_bdg_erw.kml" TargetMode="External"/><Relationship Id="rId341" Type="http://schemas.openxmlformats.org/officeDocument/2006/relationships/hyperlink" Target="https://map.geo.admin.ch/?zoom=13&amp;E=2711207&amp;N=1266993&amp;layers=ch.kantone.cadastralwebmap-farbe,ch.swisstopo.amtliches-strassenverzeichnis,ch.bfs.gebaeude_wohnungs_register,KML||https://tinyurl.com/yy7ya4g9/TG/4566_bdg_erw.kml" TargetMode="External"/><Relationship Id="rId439" Type="http://schemas.openxmlformats.org/officeDocument/2006/relationships/hyperlink" Target="https://map.geo.admin.ch/?zoom=13&amp;E=2729503&amp;N=1272799&amp;layers=ch.kantone.cadastralwebmap-farbe,ch.swisstopo.amtliches-strassenverzeichnis,ch.bfs.gebaeude_wohnungs_register,KML||https://tinyurl.com/yy7ya4g9/TG/4666_bdg_erw.kml" TargetMode="External"/><Relationship Id="rId646" Type="http://schemas.openxmlformats.org/officeDocument/2006/relationships/hyperlink" Target="https://map.geo.admin.ch/?zoom=13&amp;E=2714857.994&amp;N=1276742.537&amp;layers=ch.kantone.cadastralwebmap-farbe,ch.swisstopo.amtliches-strassenverzeichnis,ch.bfs.gebaeude_wohnungs_register,KML||https://tinyurl.com/yy7ya4g9/TG/4816_bdg_erw.kml" TargetMode="External"/><Relationship Id="rId201" Type="http://schemas.openxmlformats.org/officeDocument/2006/relationships/hyperlink" Target="https://map.geo.admin.ch/?zoom=13&amp;E=2732209.362&amp;N=1262643.345&amp;layers=ch.kantone.cadastralwebmap-farbe,ch.swisstopo.amtliches-strassenverzeichnis,ch.bfs.gebaeude_wohnungs_register,KML||https://tinyurl.com/yy7ya4g9/TG/4471_bdg_erw.kml" TargetMode="External"/><Relationship Id="rId285" Type="http://schemas.openxmlformats.org/officeDocument/2006/relationships/hyperlink" Target="https://map.geo.admin.ch/?zoom=13&amp;E=2698176&amp;N=1280411&amp;layers=ch.kantone.cadastralwebmap-farbe,ch.swisstopo.amtliches-strassenverzeichnis,ch.bfs.gebaeude_wohnungs_register,KML||https://tinyurl.com/yy7ya4g9/TG/4536_bdg_erw.kml" TargetMode="External"/><Relationship Id="rId506" Type="http://schemas.openxmlformats.org/officeDocument/2006/relationships/hyperlink" Target="https://map.geo.admin.ch/?zoom=13&amp;E=2723479.849&amp;N=1264190.635&amp;layers=ch.kantone.cadastralwebmap-farbe,ch.swisstopo.amtliches-strassenverzeichnis,ch.bfs.gebaeude_wohnungs_register,KML||https://tinyurl.com/yy7ya4g9/TG/4723_bdg_erw.kml" TargetMode="External"/><Relationship Id="rId853" Type="http://schemas.openxmlformats.org/officeDocument/2006/relationships/hyperlink" Target="https://map.geo.admin.ch/?zoom=13&amp;E=2725844.922&amp;N=1270351.68&amp;layers=ch.kantone.cadastralwebmap-farbe,ch.swisstopo.amtliches-strassenverzeichnis,ch.bfs.gebaeude_wohnungs_register,KML||https://tinyurl.com/yy7ya4g9/TG/4946_bdg_erw.kml" TargetMode="External"/><Relationship Id="rId492" Type="http://schemas.openxmlformats.org/officeDocument/2006/relationships/hyperlink" Target="https://map.geo.admin.ch/?zoom=13&amp;E=2717790&amp;N=1262641&amp;layers=ch.kantone.cadastralwebmap-farbe,ch.swisstopo.amtliches-strassenverzeichnis,ch.bfs.gebaeude_wohnungs_register,KML||https://tinyurl.com/yy7ya4g9/TG/4716_bdg_erw.kml" TargetMode="External"/><Relationship Id="rId713" Type="http://schemas.openxmlformats.org/officeDocument/2006/relationships/hyperlink" Target="https://map.geo.admin.ch/?zoom=13&amp;E=2705316.485&amp;N=1278701.934&amp;layers=ch.kantone.cadastralwebmap-farbe,ch.swisstopo.amtliches-strassenverzeichnis,ch.bfs.gebaeude_wohnungs_register,KML||https://tinyurl.com/yy7ya4g9/TG/4871_bdg_erw.kml" TargetMode="External"/><Relationship Id="rId797" Type="http://schemas.openxmlformats.org/officeDocument/2006/relationships/hyperlink" Target="https://map.geo.admin.ch/?zoom=13&amp;E=2722713.391&amp;N=1268212.141&amp;layers=ch.kantone.cadastralwebmap-farbe,ch.swisstopo.amtliches-strassenverzeichnis,ch.bfs.gebaeude_wohnungs_register,KML||https://tinyurl.com/yy7ya4g9/TG/4921_bdg_erw.kml" TargetMode="External"/><Relationship Id="rId145" Type="http://schemas.openxmlformats.org/officeDocument/2006/relationships/hyperlink" Target="https://map.geo.admin.ch/?zoom=13&amp;E=2739602&amp;N=1268286&amp;layers=ch.kantone.cadastralwebmap-farbe,ch.swisstopo.amtliches-strassenverzeichnis,ch.bfs.gebaeude_wohnungs_register,KML||https://tinyurl.com/yy7ya4g9/TG/4461_bdg_erw.kml" TargetMode="External"/><Relationship Id="rId352" Type="http://schemas.openxmlformats.org/officeDocument/2006/relationships/hyperlink" Target="https://map.geo.admin.ch/?zoom=13&amp;E=2708439.604&amp;N=1266077.959&amp;layers=ch.kantone.cadastralwebmap-farbe,ch.swisstopo.amtliches-strassenverzeichnis,ch.bfs.gebaeude_wohnungs_register,KML||https://tinyurl.com/yy7ya4g9/TG/4566_bdg_erw.kml" TargetMode="External"/><Relationship Id="rId212" Type="http://schemas.openxmlformats.org/officeDocument/2006/relationships/hyperlink" Target="https://map.geo.admin.ch/?zoom=13&amp;E=2733913&amp;N=1267252&amp;layers=ch.kantone.cadastralwebmap-farbe,ch.swisstopo.amtliches-strassenverzeichnis,ch.bfs.gebaeude_wohnungs_register,KML||https://tinyurl.com/yy7ya4g9/TG/4476_bdg_erw.kml" TargetMode="External"/><Relationship Id="rId657" Type="http://schemas.openxmlformats.org/officeDocument/2006/relationships/hyperlink" Target="https://map.geo.admin.ch/?zoom=13&amp;E=2713393.187&amp;N=1277588.288&amp;layers=ch.kantone.cadastralwebmap-farbe,ch.swisstopo.amtliches-strassenverzeichnis,ch.bfs.gebaeude_wohnungs_register,KML||https://tinyurl.com/yy7ya4g9/TG/4816_bdg_erw.kml" TargetMode="External"/><Relationship Id="rId864" Type="http://schemas.openxmlformats.org/officeDocument/2006/relationships/hyperlink" Target="https://map.geo.admin.ch/?zoom=13&amp;E=2719356&amp;N=1272825&amp;layers=ch.kantone.cadastralwebmap-farbe,ch.swisstopo.amtliches-strassenverzeichnis,ch.bfs.gebaeude_wohnungs_register,KML||https://tinyurl.com/yy7ya4g9/TG/4951_bdg_erw.kml" TargetMode="External"/><Relationship Id="rId296" Type="http://schemas.openxmlformats.org/officeDocument/2006/relationships/hyperlink" Target="https://map.geo.admin.ch/?zoom=13&amp;E=2699753.919&amp;N=1279992.509&amp;layers=ch.kantone.cadastralwebmap-farbe,ch.swisstopo.amtliches-strassenverzeichnis,ch.bfs.gebaeude_wohnungs_register,KML||https://tinyurl.com/yy7ya4g9/TG/4536_bdg_erw.kml" TargetMode="External"/><Relationship Id="rId517" Type="http://schemas.openxmlformats.org/officeDocument/2006/relationships/hyperlink" Target="https://map.geo.admin.ch/?zoom=13&amp;E=2714520&amp;N=1257507&amp;layers=ch.kantone.cadastralwebmap-farbe,ch.swisstopo.amtliches-strassenverzeichnis,ch.bfs.gebaeude_wohnungs_register,KML||https://tinyurl.com/yy7ya4g9/TG/4724_bdg_erw.kml" TargetMode="External"/><Relationship Id="rId724" Type="http://schemas.openxmlformats.org/officeDocument/2006/relationships/hyperlink" Target="https://map.geo.admin.ch/?zoom=13&amp;E=2721850&amp;N=1270331&amp;layers=ch.kantone.cadastralwebmap-farbe,ch.swisstopo.amtliches-strassenverzeichnis,ch.bfs.gebaeude_wohnungs_register,KML||https://tinyurl.com/yy7ya4g9/TG/4881_bdg_erw.kml" TargetMode="External"/><Relationship Id="rId60" Type="http://schemas.openxmlformats.org/officeDocument/2006/relationships/hyperlink" Target="https://map.geo.admin.ch/?zoom=13&amp;E=2747743&amp;N=1260967&amp;layers=ch.kantone.cadastralwebmap-farbe,ch.swisstopo.amtliches-strassenverzeichnis,ch.bfs.gebaeude_wohnungs_register,KML||https://tinyurl.com/yy7ya4g9/TG/4431_bdg_erw.kml" TargetMode="External"/><Relationship Id="rId156" Type="http://schemas.openxmlformats.org/officeDocument/2006/relationships/hyperlink" Target="https://map.geo.admin.ch/?zoom=13&amp;E=2739396&amp;N=1268042&amp;layers=ch.kantone.cadastralwebmap-farbe,ch.swisstopo.amtliches-strassenverzeichnis,ch.bfs.gebaeude_wohnungs_register,KML||https://tinyurl.com/yy7ya4g9/TG/4461_bdg_erw.kml" TargetMode="External"/><Relationship Id="rId363" Type="http://schemas.openxmlformats.org/officeDocument/2006/relationships/hyperlink" Target="https://map.geo.admin.ch/?zoom=13&amp;E=2717914.101&amp;N=1271205.572&amp;layers=ch.kantone.cadastralwebmap-farbe,ch.swisstopo.amtliches-strassenverzeichnis,ch.bfs.gebaeude_wohnungs_register,KML||https://tinyurl.com/yy7ya4g9/TG/4590_bdg_erw.kml" TargetMode="External"/><Relationship Id="rId570" Type="http://schemas.openxmlformats.org/officeDocument/2006/relationships/hyperlink" Target="https://map.geo.admin.ch/?zoom=13&amp;E=2728643.805&amp;N=1264220.62&amp;layers=ch.kantone.cadastralwebmap-farbe,ch.swisstopo.amtliches-strassenverzeichnis,ch.bfs.gebaeude_wohnungs_register,KML||https://tinyurl.com/yy7ya4g9/TG/4756_bdg_erw.kml" TargetMode="External"/><Relationship Id="rId223" Type="http://schemas.openxmlformats.org/officeDocument/2006/relationships/hyperlink" Target="https://map.geo.admin.ch/?zoom=13&amp;E=2736134&amp;N=1269011&amp;layers=ch.kantone.cadastralwebmap-farbe,ch.swisstopo.amtliches-strassenverzeichnis,ch.bfs.gebaeude_wohnungs_register,KML||https://tinyurl.com/yy7ya4g9/TG/4476_bdg_erw.kml" TargetMode="External"/><Relationship Id="rId430" Type="http://schemas.openxmlformats.org/officeDocument/2006/relationships/hyperlink" Target="https://map.geo.admin.ch/?zoom=13&amp;E=2730439.831&amp;N=1275798.495&amp;layers=ch.kantone.cadastralwebmap-farbe,ch.swisstopo.amtliches-strassenverzeichnis,ch.bfs.gebaeude_wohnungs_register,KML||https://tinyurl.com/yy7ya4g9/TG/4666_bdg_erw.kml" TargetMode="External"/><Relationship Id="rId668" Type="http://schemas.openxmlformats.org/officeDocument/2006/relationships/hyperlink" Target="https://map.geo.admin.ch/?zoom=13&amp;E=2711068&amp;N=1277907&amp;layers=ch.kantone.cadastralwebmap-farbe,ch.swisstopo.amtliches-strassenverzeichnis,ch.bfs.gebaeude_wohnungs_register,KML||https://tinyurl.com/yy7ya4g9/TG/4826_bdg_erw.kml" TargetMode="External"/><Relationship Id="rId18" Type="http://schemas.openxmlformats.org/officeDocument/2006/relationships/hyperlink" Target="https://map.geo.admin.ch/?zoom=13&amp;E=2750319.09&amp;N=1264196.04&amp;layers=ch.kantone.cadastralwebmap-farbe,ch.swisstopo.amtliches-strassenverzeichnis,ch.bfs.gebaeude_wohnungs_register,KML||https://tinyurl.com/yy7ya4g9/TG/4401_bdg_erw.kml" TargetMode="External"/><Relationship Id="rId528" Type="http://schemas.openxmlformats.org/officeDocument/2006/relationships/hyperlink" Target="https://map.geo.admin.ch/?zoom=13&amp;E=2715334.5&amp;N=1252711.875&amp;layers=ch.kantone.cadastralwebmap-farbe,ch.swisstopo.amtliches-strassenverzeichnis,ch.bfs.gebaeude_wohnungs_register,KML||https://tinyurl.com/yy7ya4g9/TG/4726_bdg_erw.kml" TargetMode="External"/><Relationship Id="rId735" Type="http://schemas.openxmlformats.org/officeDocument/2006/relationships/hyperlink" Target="https://map.geo.admin.ch/?zoom=13&amp;E=2729825&amp;N=1271415&amp;layers=ch.kantone.cadastralwebmap-farbe,ch.swisstopo.amtliches-strassenverzeichnis,ch.bfs.gebaeude_wohnungs_register,KML||https://tinyurl.com/yy7ya4g9/TG/4891_bdg_erw.kml" TargetMode="External"/><Relationship Id="rId167" Type="http://schemas.openxmlformats.org/officeDocument/2006/relationships/hyperlink" Target="https://map.geo.admin.ch/?zoom=13&amp;E=2740784&amp;N=1268571&amp;layers=ch.kantone.cadastralwebmap-farbe,ch.swisstopo.amtliches-strassenverzeichnis,ch.bfs.gebaeude_wohnungs_register,KML||https://tinyurl.com/yy7ya4g9/TG/4461_bdg_erw.kml" TargetMode="External"/><Relationship Id="rId374" Type="http://schemas.openxmlformats.org/officeDocument/2006/relationships/hyperlink" Target="https://map.geo.admin.ch/?zoom=13&amp;E=2712602.867&amp;N=1264327.697&amp;layers=ch.kantone.cadastralwebmap-farbe,ch.swisstopo.amtliches-strassenverzeichnis,ch.bfs.gebaeude_wohnungs_register,KML||https://tinyurl.com/yy7ya4g9/TG/4591_bdg_erw.kml" TargetMode="External"/><Relationship Id="rId581" Type="http://schemas.openxmlformats.org/officeDocument/2006/relationships/hyperlink" Target="https://map.geo.admin.ch/?zoom=13&amp;E=2728704.867&amp;N=1265040.61&amp;layers=ch.kantone.cadastralwebmap-farbe,ch.swisstopo.amtliches-strassenverzeichnis,ch.bfs.gebaeude_wohnungs_register,KML||https://tinyurl.com/yy7ya4g9/TG/4756_bdg_erw.kml" TargetMode="External"/><Relationship Id="rId71" Type="http://schemas.openxmlformats.org/officeDocument/2006/relationships/hyperlink" Target="https://map.geo.admin.ch/?zoom=13&amp;E=2745874&amp;N=1270399&amp;layers=ch.kantone.cadastralwebmap-farbe,ch.swisstopo.amtliches-strassenverzeichnis,ch.bfs.gebaeude_wohnungs_register,KML||https://tinyurl.com/yy7ya4g9/TG/4436_bdg_erw.kml" TargetMode="External"/><Relationship Id="rId234" Type="http://schemas.openxmlformats.org/officeDocument/2006/relationships/hyperlink" Target="https://map.geo.admin.ch/?zoom=13&amp;E=2738835.517&amp;N=1262763.372&amp;layers=ch.kantone.cadastralwebmap-farbe,ch.swisstopo.amtliches-strassenverzeichnis,ch.bfs.gebaeude_wohnungs_register,KML||https://tinyurl.com/yy7ya4g9/TG/4486_bdg_erw.kml" TargetMode="External"/><Relationship Id="rId679" Type="http://schemas.openxmlformats.org/officeDocument/2006/relationships/hyperlink" Target="https://map.geo.admin.ch/?zoom=13&amp;E=2717866.75&amp;N=1273178&amp;layers=ch.kantone.cadastralwebmap-farbe,ch.swisstopo.amtliches-strassenverzeichnis,ch.bfs.gebaeude_wohnungs_register,KML||https://tinyurl.com/yy7ya4g9/TG/4831_bdg_erw.kml" TargetMode="External"/><Relationship Id="rId802" Type="http://schemas.openxmlformats.org/officeDocument/2006/relationships/hyperlink" Target="https://map.geo.admin.ch/?zoom=13&amp;E=2722857.84&amp;N=1271808.04&amp;layers=ch.kantone.cadastralwebmap-farbe,ch.swisstopo.amtliches-strassenverzeichnis,ch.bfs.gebaeude_wohnungs_register,KML||https://tinyurl.com/yy7ya4g9/TG/4941_bdg_erw.kml" TargetMode="External"/><Relationship Id="rId2" Type="http://schemas.openxmlformats.org/officeDocument/2006/relationships/hyperlink" Target="https://www.housing-stat.ch/files/Traitement_erreurs_DE.pdf" TargetMode="External"/><Relationship Id="rId29" Type="http://schemas.openxmlformats.org/officeDocument/2006/relationships/hyperlink" Target="https://map.geo.admin.ch/?zoom=13&amp;E=2741561&amp;N=1271177&amp;layers=ch.kantone.cadastralwebmap-farbe,ch.swisstopo.amtliches-strassenverzeichnis,ch.bfs.gebaeude_wohnungs_register,KML||https://tinyurl.com/yy7ya4g9/TG/4406_bdg_erw.kml" TargetMode="External"/><Relationship Id="rId441" Type="http://schemas.openxmlformats.org/officeDocument/2006/relationships/hyperlink" Target="https://map.geo.admin.ch/?zoom=13&amp;E=2730184&amp;N=1273759&amp;layers=ch.kantone.cadastralwebmap-farbe,ch.swisstopo.amtliches-strassenverzeichnis,ch.bfs.gebaeude_wohnungs_register,KML||https://tinyurl.com/yy7ya4g9/TG/4666_bdg_erw.kml" TargetMode="External"/><Relationship Id="rId539" Type="http://schemas.openxmlformats.org/officeDocument/2006/relationships/hyperlink" Target="https://map.geo.admin.ch/?zoom=13&amp;E=2717830&amp;N=1260689&amp;layers=ch.kantone.cadastralwebmap-farbe,ch.swisstopo.amtliches-strassenverzeichnis,ch.bfs.gebaeude_wohnungs_register,KML||https://tinyurl.com/yy7ya4g9/TG/4746_bdg_erw.kml" TargetMode="External"/><Relationship Id="rId746" Type="http://schemas.openxmlformats.org/officeDocument/2006/relationships/hyperlink" Target="https://map.geo.admin.ch/?zoom=13&amp;E=2732889&amp;N=1271351&amp;layers=ch.kantone.cadastralwebmap-farbe,ch.swisstopo.amtliches-strassenverzeichnis,ch.bfs.gebaeude_wohnungs_register,KML||https://tinyurl.com/yy7ya4g9/TG/4901_bdg_erw.kml" TargetMode="External"/><Relationship Id="rId178" Type="http://schemas.openxmlformats.org/officeDocument/2006/relationships/hyperlink" Target="https://map.geo.admin.ch/?zoom=13&amp;E=2740684&amp;N=1267973&amp;layers=ch.kantone.cadastralwebmap-farbe,ch.swisstopo.amtliches-strassenverzeichnis,ch.bfs.gebaeude_wohnungs_register,KML||https://tinyurl.com/yy7ya4g9/TG/4461_bdg_erw.kml" TargetMode="External"/><Relationship Id="rId301" Type="http://schemas.openxmlformats.org/officeDocument/2006/relationships/hyperlink" Target="https://map.geo.admin.ch/?zoom=13&amp;E=2698551&amp;N=1283002&amp;layers=ch.kantone.cadastralwebmap-farbe,ch.swisstopo.amtliches-strassenverzeichnis,ch.bfs.gebaeude_wohnungs_register,KML||https://tinyurl.com/yy7ya4g9/TG/4545_bdg_erw.kml" TargetMode="External"/><Relationship Id="rId82" Type="http://schemas.openxmlformats.org/officeDocument/2006/relationships/hyperlink" Target="https://map.geo.admin.ch/?zoom=13&amp;E=2743799&amp;N=1269461&amp;layers=ch.kantone.cadastralwebmap-farbe,ch.swisstopo.amtliches-strassenverzeichnis,ch.bfs.gebaeude_wohnungs_register,KML||https://tinyurl.com/yy7ya4g9/TG/4436_bdg_erw.kml" TargetMode="External"/><Relationship Id="rId385" Type="http://schemas.openxmlformats.org/officeDocument/2006/relationships/hyperlink" Target="https://map.geo.admin.ch/?zoom=13&amp;E=2714818&amp;N=1267296&amp;layers=ch.kantone.cadastralwebmap-farbe,ch.swisstopo.amtliches-strassenverzeichnis,ch.bfs.gebaeude_wohnungs_register,KML||https://tinyurl.com/yy7ya4g9/TG/4611_bdg_erw.kml" TargetMode="External"/><Relationship Id="rId592" Type="http://schemas.openxmlformats.org/officeDocument/2006/relationships/hyperlink" Target="https://map.geo.admin.ch/?zoom=13&amp;E=2717747&amp;N=1258083&amp;layers=ch.kantone.cadastralwebmap-farbe,ch.swisstopo.amtliches-strassenverzeichnis,ch.bfs.gebaeude_wohnungs_register,KML||https://tinyurl.com/yy7ya4g9/TG/4761_bdg_erw.kml" TargetMode="External"/><Relationship Id="rId606" Type="http://schemas.openxmlformats.org/officeDocument/2006/relationships/hyperlink" Target="https://map.geo.admin.ch/?zoom=13&amp;E=2714227&amp;N=1262230&amp;layers=ch.kantone.cadastralwebmap-farbe,ch.swisstopo.amtliches-strassenverzeichnis,ch.bfs.gebaeude_wohnungs_register,KML||https://tinyurl.com/yy7ya4g9/TG/4781_bdg_erw.kml" TargetMode="External"/><Relationship Id="rId813" Type="http://schemas.openxmlformats.org/officeDocument/2006/relationships/hyperlink" Target="https://map.geo.admin.ch/?zoom=13&amp;E=2723942.51&amp;N=1273246.628&amp;layers=ch.kantone.cadastralwebmap-farbe,ch.swisstopo.amtliches-strassenverzeichnis,ch.bfs.gebaeude_wohnungs_register,KML||https://tinyurl.com/yy7ya4g9/TG/4941_bdg_erw.kml" TargetMode="External"/><Relationship Id="rId245" Type="http://schemas.openxmlformats.org/officeDocument/2006/relationships/hyperlink" Target="https://map.geo.admin.ch/?zoom=13&amp;E=2732811&amp;N=1265151&amp;layers=ch.kantone.cadastralwebmap-farbe,ch.swisstopo.amtliches-strassenverzeichnis,ch.bfs.gebaeude_wohnungs_register,KML||https://tinyurl.com/yy7ya4g9/TG/4501_bdg_erw.kml" TargetMode="External"/><Relationship Id="rId452" Type="http://schemas.openxmlformats.org/officeDocument/2006/relationships/hyperlink" Target="https://map.geo.admin.ch/?zoom=13&amp;E=2730543.306&amp;N=1278719.894&amp;layers=ch.kantone.cadastralwebmap-farbe,ch.swisstopo.amtliches-strassenverzeichnis,ch.bfs.gebaeude_wohnungs_register,KML||https://tinyurl.com/yy7ya4g9/TG/4671_bdg_erw.kml" TargetMode="External"/><Relationship Id="rId105" Type="http://schemas.openxmlformats.org/officeDocument/2006/relationships/hyperlink" Target="https://map.geo.admin.ch/?zoom=13&amp;E=2746108.221&amp;N=1270313.104&amp;layers=ch.kantone.cadastralwebmap-farbe,ch.swisstopo.amtliches-strassenverzeichnis,ch.bfs.gebaeude_wohnungs_register,KML||https://tinyurl.com/yy7ya4g9/TG/4436_bdg_erw.kml" TargetMode="External"/><Relationship Id="rId312" Type="http://schemas.openxmlformats.org/officeDocument/2006/relationships/hyperlink" Target="https://map.geo.admin.ch/?zoom=13&amp;E=2695172.658&amp;N=1279466.373&amp;layers=ch.kantone.cadastralwebmap-farbe,ch.swisstopo.amtliches-strassenverzeichnis,ch.bfs.gebaeude_wohnungs_register,KML||https://tinyurl.com/yy7ya4g9/TG/4546_bdg_erw.kml" TargetMode="External"/><Relationship Id="rId757" Type="http://schemas.openxmlformats.org/officeDocument/2006/relationships/hyperlink" Target="https://map.geo.admin.ch/?zoom=13&amp;E=2734119&amp;N=1271347&amp;layers=ch.kantone.cadastralwebmap-farbe,ch.swisstopo.amtliches-strassenverzeichnis,ch.bfs.gebaeude_wohnungs_register,KML||https://tinyurl.com/yy7ya4g9/TG/4901_bdg_erw.kml" TargetMode="External"/><Relationship Id="rId93" Type="http://schemas.openxmlformats.org/officeDocument/2006/relationships/hyperlink" Target="https://map.geo.admin.ch/?zoom=13&amp;E=2745517.427&amp;N=1269898.307&amp;layers=ch.kantone.cadastralwebmap-farbe,ch.swisstopo.amtliches-strassenverzeichnis,ch.bfs.gebaeude_wohnungs_register,KML||https://tinyurl.com/yy7ya4g9/TG/4436_bdg_erw.kml" TargetMode="External"/><Relationship Id="rId189" Type="http://schemas.openxmlformats.org/officeDocument/2006/relationships/hyperlink" Target="https://map.geo.admin.ch/?zoom=13&amp;E=2736658.729&amp;N=1262278.605&amp;layers=ch.kantone.cadastralwebmap-farbe,ch.swisstopo.amtliches-strassenverzeichnis,ch.bfs.gebaeude_wohnungs_register,KML||https://tinyurl.com/yy7ya4g9/TG/4471_bdg_erw.kml" TargetMode="External"/><Relationship Id="rId396" Type="http://schemas.openxmlformats.org/officeDocument/2006/relationships/hyperlink" Target="https://map.geo.admin.ch/?zoom=13&amp;E=2714928.201&amp;N=1267339.608&amp;layers=ch.kantone.cadastralwebmap-farbe,ch.swisstopo.amtliches-strassenverzeichnis,ch.bfs.gebaeude_wohnungs_register,KML||https://tinyurl.com/yy7ya4g9/TG/4611_bdg_erw.kml" TargetMode="External"/><Relationship Id="rId617" Type="http://schemas.openxmlformats.org/officeDocument/2006/relationships/hyperlink" Target="https://map.geo.admin.ch/?zoom=13&amp;E=2720210.524&amp;N=1256591.076&amp;layers=ch.kantone.cadastralwebmap-farbe,ch.swisstopo.amtliches-strassenverzeichnis,ch.bfs.gebaeude_wohnungs_register,KML||https://tinyurl.com/yy7ya4g9/TG/4786_bdg_erw.kml" TargetMode="External"/><Relationship Id="rId824" Type="http://schemas.openxmlformats.org/officeDocument/2006/relationships/hyperlink" Target="https://map.geo.admin.ch/?zoom=13&amp;E=2726620.876&amp;N=1269348.574&amp;layers=ch.kantone.cadastralwebmap-farbe,ch.swisstopo.amtliches-strassenverzeichnis,ch.bfs.gebaeude_wohnungs_register,KML||https://tinyurl.com/yy7ya4g9/TG/4946_bdg_erw.kml" TargetMode="External"/><Relationship Id="rId256" Type="http://schemas.openxmlformats.org/officeDocument/2006/relationships/hyperlink" Target="https://map.geo.admin.ch/?zoom=13&amp;E=2731928&amp;N=1267300&amp;layers=ch.kantone.cadastralwebmap-farbe,ch.swisstopo.amtliches-strassenverzeichnis,ch.bfs.gebaeude_wohnungs_register,KML||https://tinyurl.com/yy7ya4g9/TG/4506_bdg_erw.kml" TargetMode="External"/><Relationship Id="rId463" Type="http://schemas.openxmlformats.org/officeDocument/2006/relationships/hyperlink" Target="https://map.geo.admin.ch/?zoom=13&amp;E=2731451.7&amp;N=1278134&amp;layers=ch.kantone.cadastralwebmap-farbe,ch.swisstopo.amtliches-strassenverzeichnis,ch.bfs.gebaeude_wohnungs_register,KML||https://tinyurl.com/yy7ya4g9/TG/4671_bdg_erw.kml" TargetMode="External"/><Relationship Id="rId670" Type="http://schemas.openxmlformats.org/officeDocument/2006/relationships/hyperlink" Target="https://map.geo.admin.ch/?zoom=13&amp;E=2711244&amp;N=1278351.5&amp;layers=ch.kantone.cadastralwebmap-farbe,ch.swisstopo.amtliches-strassenverzeichnis,ch.bfs.gebaeude_wohnungs_register,KML||https://tinyurl.com/yy7ya4g9/TG/4826_bdg_erw.kml" TargetMode="External"/><Relationship Id="rId116" Type="http://schemas.openxmlformats.org/officeDocument/2006/relationships/hyperlink" Target="https://map.geo.admin.ch/?zoom=13&amp;E=2742516&amp;N=1272693&amp;layers=ch.kantone.cadastralwebmap-farbe,ch.swisstopo.amtliches-strassenverzeichnis,ch.bfs.gebaeude_wohnungs_register,KML||https://tinyurl.com/yy7ya4g9/TG/4451_bdg_erw.kml" TargetMode="External"/><Relationship Id="rId323" Type="http://schemas.openxmlformats.org/officeDocument/2006/relationships/hyperlink" Target="https://map.geo.admin.ch/?zoom=13&amp;E=2712969.5&amp;N=1270592.5&amp;layers=ch.kantone.cadastralwebmap-farbe,ch.swisstopo.amtliches-strassenverzeichnis,ch.bfs.gebaeude_wohnungs_register,KML||https://tinyurl.com/yy7ya4g9/TG/4561_bdg_erw.kml" TargetMode="External"/><Relationship Id="rId530" Type="http://schemas.openxmlformats.org/officeDocument/2006/relationships/hyperlink" Target="https://map.geo.admin.ch/?zoom=13&amp;E=2715042.514&amp;N=1253764.158&amp;layers=ch.kantone.cadastralwebmap-farbe,ch.swisstopo.amtliches-strassenverzeichnis,ch.bfs.gebaeude_wohnungs_register,KML||https://tinyurl.com/yy7ya4g9/TG/4726_bdg_erw.kml" TargetMode="External"/><Relationship Id="rId768" Type="http://schemas.openxmlformats.org/officeDocument/2006/relationships/hyperlink" Target="https://map.geo.admin.ch/?zoom=13&amp;E=2730504&amp;N=1269634&amp;layers=ch.kantone.cadastralwebmap-farbe,ch.swisstopo.amtliches-strassenverzeichnis,ch.bfs.gebaeude_wohnungs_register,KML||https://tinyurl.com/yy7ya4g9/TG/4911_bdg_erw.kml" TargetMode="External"/><Relationship Id="rId20" Type="http://schemas.openxmlformats.org/officeDocument/2006/relationships/hyperlink" Target="https://map.geo.admin.ch/?zoom=13&amp;E=2749261.962&amp;N=1263819.244&amp;layers=ch.kantone.cadastralwebmap-farbe,ch.swisstopo.amtliches-strassenverzeichnis,ch.bfs.gebaeude_wohnungs_register,KML||https://tinyurl.com/yy7ya4g9/TG/4401_bdg_erw.kml" TargetMode="External"/><Relationship Id="rId628" Type="http://schemas.openxmlformats.org/officeDocument/2006/relationships/hyperlink" Target="https://map.geo.admin.ch/?zoom=13&amp;E=2724216&amp;N=1261178.25&amp;layers=ch.kantone.cadastralwebmap-farbe,ch.swisstopo.amtliches-strassenverzeichnis,ch.bfs.gebaeude_wohnungs_register,KML||https://tinyurl.com/yy7ya4g9/TG/4791_bdg_erw.kml" TargetMode="External"/><Relationship Id="rId835" Type="http://schemas.openxmlformats.org/officeDocument/2006/relationships/hyperlink" Target="https://map.geo.admin.ch/?zoom=13&amp;E=2724125&amp;N=1269861&amp;layers=ch.kantone.cadastralwebmap-farbe,ch.swisstopo.amtliches-strassenverzeichnis,ch.bfs.gebaeude_wohnungs_register,KML||https://tinyurl.com/yy7ya4g9/TG/4946_bdg_erw.kml" TargetMode="External"/><Relationship Id="rId267" Type="http://schemas.openxmlformats.org/officeDocument/2006/relationships/hyperlink" Target="https://map.geo.admin.ch/?zoom=13&amp;E=2730817.844&amp;N=1267033.19&amp;layers=ch.kantone.cadastralwebmap-farbe,ch.swisstopo.amtliches-strassenverzeichnis,ch.bfs.gebaeude_wohnungs_register,KML||https://tinyurl.com/yy7ya4g9/TG/4506_bdg_erw.kml" TargetMode="External"/><Relationship Id="rId474" Type="http://schemas.openxmlformats.org/officeDocument/2006/relationships/hyperlink" Target="https://map.geo.admin.ch/?zoom=13&amp;E=2734488.031&amp;N=1277355.031&amp;layers=ch.kantone.cadastralwebmap-farbe,ch.swisstopo.amtliches-strassenverzeichnis,ch.bfs.gebaeude_wohnungs_register,KML||https://tinyurl.com/yy7ya4g9/TG/4691_bdg_erw.kml" TargetMode="External"/><Relationship Id="rId127" Type="http://schemas.openxmlformats.org/officeDocument/2006/relationships/hyperlink" Target="https://map.geo.admin.ch/?zoom=13&amp;E=2737927&amp;N=1267026&amp;layers=ch.kantone.cadastralwebmap-farbe,ch.swisstopo.amtliches-strassenverzeichnis,ch.bfs.gebaeude_wohnungs_register,KML||https://tinyurl.com/yy7ya4g9/TG/4461_bdg_erw.kml" TargetMode="External"/><Relationship Id="rId681" Type="http://schemas.openxmlformats.org/officeDocument/2006/relationships/hyperlink" Target="https://map.geo.admin.ch/?zoom=13&amp;E=2718122.93&amp;N=1273687.57&amp;layers=ch.kantone.cadastralwebmap-farbe,ch.swisstopo.amtliches-strassenverzeichnis,ch.bfs.gebaeude_wohnungs_register,KML||https://tinyurl.com/yy7ya4g9/TG/4831_bdg_erw.kml" TargetMode="External"/><Relationship Id="rId779" Type="http://schemas.openxmlformats.org/officeDocument/2006/relationships/hyperlink" Target="https://map.geo.admin.ch/?zoom=13&amp;E=2724766.86&amp;N=1264632.632&amp;layers=ch.kantone.cadastralwebmap-farbe,ch.swisstopo.amtliches-strassenverzeichnis,ch.bfs.gebaeude_wohnungs_register,KML||https://tinyurl.com/yy7ya4g9/TG/4921_bdg_erw.kml" TargetMode="External"/><Relationship Id="rId31" Type="http://schemas.openxmlformats.org/officeDocument/2006/relationships/hyperlink" Target="https://map.geo.admin.ch/?zoom=13&amp;E=2741676.586&amp;N=1271554.6&amp;layers=ch.kantone.cadastralwebmap-farbe,ch.swisstopo.amtliches-strassenverzeichnis,ch.bfs.gebaeude_wohnungs_register,KML||https://tinyurl.com/yy7ya4g9/TG/4406_bdg_erw.kml" TargetMode="External"/><Relationship Id="rId334" Type="http://schemas.openxmlformats.org/officeDocument/2006/relationships/hyperlink" Target="https://map.geo.admin.ch/?zoom=13&amp;E=2711386&amp;N=1270430&amp;layers=ch.kantone.cadastralwebmap-farbe,ch.swisstopo.amtliches-strassenverzeichnis,ch.bfs.gebaeude_wohnungs_register,KML||https://tinyurl.com/yy7ya4g9/TG/4566_bdg_erw.kml" TargetMode="External"/><Relationship Id="rId541" Type="http://schemas.openxmlformats.org/officeDocument/2006/relationships/hyperlink" Target="https://map.geo.admin.ch/?zoom=13&amp;E=2718169.782&amp;N=1259186.707&amp;layers=ch.kantone.cadastralwebmap-farbe,ch.swisstopo.amtliches-strassenverzeichnis,ch.bfs.gebaeude_wohnungs_register,KML||https://tinyurl.com/yy7ya4g9/TG/4746_bdg_erw.kml" TargetMode="External"/><Relationship Id="rId639" Type="http://schemas.openxmlformats.org/officeDocument/2006/relationships/hyperlink" Target="https://map.geo.admin.ch/?zoom=13&amp;E=2707115.784&amp;N=1278878.998&amp;layers=ch.kantone.cadastralwebmap-farbe,ch.swisstopo.amtliches-strassenverzeichnis,ch.bfs.gebaeude_wohnungs_register,KML||https://tinyurl.com/yy7ya4g9/TG/4806_bdg_erw.kml" TargetMode="External"/><Relationship Id="rId180" Type="http://schemas.openxmlformats.org/officeDocument/2006/relationships/hyperlink" Target="https://map.geo.admin.ch/?zoom=13&amp;E=2738720&amp;N=1267627&amp;layers=ch.kantone.cadastralwebmap-farbe,ch.swisstopo.amtliches-strassenverzeichnis,ch.bfs.gebaeude_wohnungs_register,KML||https://tinyurl.com/yy7ya4g9/TG/4461_bdg_erw.kml" TargetMode="External"/><Relationship Id="rId278" Type="http://schemas.openxmlformats.org/officeDocument/2006/relationships/hyperlink" Target="https://map.geo.admin.ch/?zoom=13&amp;E=2699440&amp;N=1281105&amp;layers=ch.kantone.cadastralwebmap-farbe,ch.swisstopo.amtliches-strassenverzeichnis,ch.bfs.gebaeude_wohnungs_register,KML||https://tinyurl.com/yy7ya4g9/TG/4536_bdg_erw.kml" TargetMode="External"/><Relationship Id="rId401" Type="http://schemas.openxmlformats.org/officeDocument/2006/relationships/hyperlink" Target="https://map.geo.admin.ch/?zoom=13&amp;E=2705127&amp;N=1272761.375&amp;layers=ch.kantone.cadastralwebmap-farbe,ch.swisstopo.amtliches-strassenverzeichnis,ch.bfs.gebaeude_wohnungs_register,KML||https://tinyurl.com/yy7ya4g9/TG/4616_bdg_erw.kml" TargetMode="External"/><Relationship Id="rId846" Type="http://schemas.openxmlformats.org/officeDocument/2006/relationships/hyperlink" Target="https://map.geo.admin.ch/?zoom=13&amp;E=2725433&amp;N=1270735&amp;layers=ch.kantone.cadastralwebmap-farbe,ch.swisstopo.amtliches-strassenverzeichnis,ch.bfs.gebaeude_wohnungs_register,KML||https://tinyurl.com/yy7ya4g9/TG/4946_bdg_erw.kml" TargetMode="External"/><Relationship Id="rId485" Type="http://schemas.openxmlformats.org/officeDocument/2006/relationships/hyperlink" Target="https://map.geo.admin.ch/?zoom=13&amp;E=2720375&amp;N=1265029.25&amp;layers=ch.kantone.cadastralwebmap-farbe,ch.swisstopo.amtliches-strassenverzeichnis,ch.bfs.gebaeude_wohnungs_register,KML||https://tinyurl.com/yy7ya4g9/TG/4711_bdg_erw.kml" TargetMode="External"/><Relationship Id="rId692" Type="http://schemas.openxmlformats.org/officeDocument/2006/relationships/hyperlink" Target="https://map.geo.admin.ch/?zoom=13&amp;E=2714869.94&amp;N=1272611.59&amp;layers=ch.kantone.cadastralwebmap-farbe,ch.swisstopo.amtliches-strassenverzeichnis,ch.bfs.gebaeude_wohnungs_register,KML||https://tinyurl.com/yy7ya4g9/TG/4841_bdg_erw.kml" TargetMode="External"/><Relationship Id="rId706" Type="http://schemas.openxmlformats.org/officeDocument/2006/relationships/hyperlink" Target="https://map.geo.admin.ch/?zoom=13&amp;E=2703601&amp;N=1279788&amp;layers=ch.kantone.cadastralwebmap-farbe,ch.swisstopo.amtliches-strassenverzeichnis,ch.bfs.gebaeude_wohnungs_register,KML||https://tinyurl.com/yy7ya4g9/TG/4871_bdg_erw.kml" TargetMode="External"/><Relationship Id="rId42" Type="http://schemas.openxmlformats.org/officeDocument/2006/relationships/hyperlink" Target="https://map.geo.admin.ch/?zoom=13&amp;E=2740935.54&amp;N=1268259.568&amp;layers=ch.kantone.cadastralwebmap-farbe,ch.swisstopo.amtliches-strassenverzeichnis,ch.bfs.gebaeude_wohnungs_register,KML||https://tinyurl.com/yy7ya4g9/TG/4416_bdg_erw.kml" TargetMode="External"/><Relationship Id="rId138" Type="http://schemas.openxmlformats.org/officeDocument/2006/relationships/hyperlink" Target="https://map.geo.admin.ch/?zoom=13&amp;E=2740436.709&amp;N=1267744.531&amp;layers=ch.kantone.cadastralwebmap-farbe,ch.swisstopo.amtliches-strassenverzeichnis,ch.bfs.gebaeude_wohnungs_register,KML||https://tinyurl.com/yy7ya4g9/TG/4461_bdg_erw.kml" TargetMode="External"/><Relationship Id="rId345" Type="http://schemas.openxmlformats.org/officeDocument/2006/relationships/hyperlink" Target="https://map.geo.admin.ch/?zoom=13&amp;E=2710042.897&amp;N=1268495.648&amp;layers=ch.kantone.cadastralwebmap-farbe,ch.swisstopo.amtliches-strassenverzeichnis,ch.bfs.gebaeude_wohnungs_register,KML||https://tinyurl.com/yy7ya4g9/TG/4566_bdg_erw.kml" TargetMode="External"/><Relationship Id="rId552" Type="http://schemas.openxmlformats.org/officeDocument/2006/relationships/hyperlink" Target="https://map.geo.admin.ch/?zoom=13&amp;E=2715373&amp;N=1259009&amp;layers=ch.kantone.cadastralwebmap-farbe,ch.swisstopo.amtliches-strassenverzeichnis,ch.bfs.gebaeude_wohnungs_register,KML||https://tinyurl.com/yy7ya4g9/TG/4746_bdg_erw.kml" TargetMode="External"/><Relationship Id="rId191" Type="http://schemas.openxmlformats.org/officeDocument/2006/relationships/hyperlink" Target="https://map.geo.admin.ch/?zoom=13&amp;E=2734368.745&amp;N=1261727.625&amp;layers=ch.kantone.cadastralwebmap-farbe,ch.swisstopo.amtliches-strassenverzeichnis,ch.bfs.gebaeude_wohnungs_register,KML||https://tinyurl.com/yy7ya4g9/TG/4471_bdg_erw.kml" TargetMode="External"/><Relationship Id="rId205" Type="http://schemas.openxmlformats.org/officeDocument/2006/relationships/hyperlink" Target="https://map.geo.admin.ch/?zoom=13&amp;E=2734336.663&amp;N=1261595.024&amp;layers=ch.kantone.cadastralwebmap-farbe,ch.swisstopo.amtliches-strassenverzeichnis,ch.bfs.gebaeude_wohnungs_register,KML||https://tinyurl.com/yy7ya4g9/TG/4471_bdg_erw.kml" TargetMode="External"/><Relationship Id="rId412" Type="http://schemas.openxmlformats.org/officeDocument/2006/relationships/hyperlink" Target="https://map.geo.admin.ch/?zoom=13&amp;E=2709354.999&amp;N=1271427.499&amp;layers=ch.kantone.cadastralwebmap-farbe,ch.swisstopo.amtliches-strassenverzeichnis,ch.bfs.gebaeude_wohnungs_register,KML||https://tinyurl.com/yy7ya4g9/TG/4621_bdg_erw.kml" TargetMode="External"/><Relationship Id="rId857" Type="http://schemas.openxmlformats.org/officeDocument/2006/relationships/hyperlink" Target="https://map.geo.admin.ch/?zoom=13&amp;E=2726979.87&amp;N=1268865.573&amp;layers=ch.kantone.cadastralwebmap-farbe,ch.swisstopo.amtliches-strassenverzeichnis,ch.bfs.gebaeude_wohnungs_register,KML||https://tinyurl.com/yy7ya4g9/TG/4946_bdg_erw.kml" TargetMode="External"/><Relationship Id="rId289" Type="http://schemas.openxmlformats.org/officeDocument/2006/relationships/hyperlink" Target="https://map.geo.admin.ch/?zoom=13&amp;E=2698466&amp;N=1280649&amp;layers=ch.kantone.cadastralwebmap-farbe,ch.swisstopo.amtliches-strassenverzeichnis,ch.bfs.gebaeude_wohnungs_register,KML||https://tinyurl.com/yy7ya4g9/TG/4536_bdg_erw.kml" TargetMode="External"/><Relationship Id="rId496" Type="http://schemas.openxmlformats.org/officeDocument/2006/relationships/hyperlink" Target="https://map.geo.admin.ch/?zoom=13&amp;E=2717872.789&amp;N=1262590.365&amp;layers=ch.kantone.cadastralwebmap-farbe,ch.swisstopo.amtliches-strassenverzeichnis,ch.bfs.gebaeude_wohnungs_register,KML||https://tinyurl.com/yy7ya4g9/TG/4716_bdg_erw.kml" TargetMode="External"/><Relationship Id="rId717" Type="http://schemas.openxmlformats.org/officeDocument/2006/relationships/hyperlink" Target="https://map.geo.admin.ch/?zoom=13&amp;E=2719683&amp;N=1269299&amp;layers=ch.kantone.cadastralwebmap-farbe,ch.swisstopo.amtliches-strassenverzeichnis,ch.bfs.gebaeude_wohnungs_register,KML||https://tinyurl.com/yy7ya4g9/TG/4881_bdg_erw.kml" TargetMode="External"/><Relationship Id="rId53" Type="http://schemas.openxmlformats.org/officeDocument/2006/relationships/hyperlink" Target="https://map.geo.admin.ch/?zoom=13&amp;E=2741553.261&amp;N=1273346.204&amp;layers=ch.kantone.cadastralwebmap-farbe,ch.swisstopo.amtliches-strassenverzeichnis,ch.bfs.gebaeude_wohnungs_register,KML||https://tinyurl.com/yy7ya4g9/TG/4426_bdg_erw.kml" TargetMode="External"/><Relationship Id="rId149" Type="http://schemas.openxmlformats.org/officeDocument/2006/relationships/hyperlink" Target="https://map.geo.admin.ch/?zoom=13&amp;E=2738694&amp;N=1269255&amp;layers=ch.kantone.cadastralwebmap-farbe,ch.swisstopo.amtliches-strassenverzeichnis,ch.bfs.gebaeude_wohnungs_register,KML||https://tinyurl.com/yy7ya4g9/TG/4461_bdg_erw.kml" TargetMode="External"/><Relationship Id="rId356" Type="http://schemas.openxmlformats.org/officeDocument/2006/relationships/hyperlink" Target="https://map.geo.admin.ch/?zoom=13&amp;E=2705087&amp;N=1267264&amp;layers=ch.kantone.cadastralwebmap-farbe,ch.swisstopo.amtliches-strassenverzeichnis,ch.bfs.gebaeude_wohnungs_register,KML||https://tinyurl.com/yy7ya4g9/TG/4571_bdg_erw.kml" TargetMode="External"/><Relationship Id="rId563" Type="http://schemas.openxmlformats.org/officeDocument/2006/relationships/hyperlink" Target="https://map.geo.admin.ch/?zoom=13&amp;E=2717194&amp;N=1260628&amp;layers=ch.kantone.cadastralwebmap-farbe,ch.swisstopo.amtliches-strassenverzeichnis,ch.bfs.gebaeude_wohnungs_register,KML||https://tinyurl.com/yy7ya4g9/TG/4746_bdg_erw.kml" TargetMode="External"/><Relationship Id="rId770" Type="http://schemas.openxmlformats.org/officeDocument/2006/relationships/hyperlink" Target="https://map.geo.admin.ch/?zoom=13&amp;E=2728638.7&amp;N=1266361.35&amp;layers=ch.kantone.cadastralwebmap-farbe,ch.swisstopo.amtliches-strassenverzeichnis,ch.bfs.gebaeude_wohnungs_register,KML||https://tinyurl.com/yy7ya4g9/TG/4911_bdg_erw.kml" TargetMode="External"/><Relationship Id="rId216" Type="http://schemas.openxmlformats.org/officeDocument/2006/relationships/hyperlink" Target="https://map.geo.admin.ch/?zoom=13&amp;E=2735706&amp;N=1267595&amp;layers=ch.kantone.cadastralwebmap-farbe,ch.swisstopo.amtliches-strassenverzeichnis,ch.bfs.gebaeude_wohnungs_register,KML||https://tinyurl.com/yy7ya4g9/TG/4476_bdg_erw.kml" TargetMode="External"/><Relationship Id="rId423" Type="http://schemas.openxmlformats.org/officeDocument/2006/relationships/hyperlink" Target="https://map.geo.admin.ch/?zoom=13&amp;E=2722348.983&amp;N=1281651.291&amp;layers=ch.kantone.cadastralwebmap-farbe,ch.swisstopo.amtliches-strassenverzeichnis,ch.bfs.gebaeude_wohnungs_register,KML||https://tinyurl.com/yy7ya4g9/TG/4646_bdg_erw.kml" TargetMode="External"/><Relationship Id="rId868" Type="http://schemas.openxmlformats.org/officeDocument/2006/relationships/printerSettings" Target="../printerSettings/printerSettings7.bin"/><Relationship Id="rId630" Type="http://schemas.openxmlformats.org/officeDocument/2006/relationships/hyperlink" Target="https://map.geo.admin.ch/?zoom=13&amp;E=2725633.819&amp;N=1261892.681&amp;layers=ch.kantone.cadastralwebmap-farbe,ch.swisstopo.amtliches-strassenverzeichnis,ch.bfs.gebaeude_wohnungs_register,KML||https://tinyurl.com/yy7ya4g9/TG/4791_bdg_erw.kml" TargetMode="External"/><Relationship Id="rId728" Type="http://schemas.openxmlformats.org/officeDocument/2006/relationships/hyperlink" Target="https://map.geo.admin.ch/?zoom=13&amp;E=2730456.525&amp;N=1271449.914&amp;layers=ch.kantone.cadastralwebmap-farbe,ch.swisstopo.amtliches-strassenverzeichnis,ch.bfs.gebaeude_wohnungs_register,KML||https://tinyurl.com/yy7ya4g9/TG/4891_bdg_erw.kml" TargetMode="External"/><Relationship Id="rId64" Type="http://schemas.openxmlformats.org/officeDocument/2006/relationships/hyperlink" Target="https://map.geo.admin.ch/?zoom=13&amp;E=2747747.612&amp;N=1260971.538&amp;layers=ch.kantone.cadastralwebmap-farbe,ch.swisstopo.amtliches-strassenverzeichnis,ch.bfs.gebaeude_wohnungs_register,KML||https://tinyurl.com/yy7ya4g9/TG/4431_bdg_erw.kml" TargetMode="External"/><Relationship Id="rId367" Type="http://schemas.openxmlformats.org/officeDocument/2006/relationships/hyperlink" Target="https://map.geo.admin.ch/?zoom=13&amp;E=2712100&amp;N=1265030&amp;layers=ch.kantone.cadastralwebmap-farbe,ch.swisstopo.amtliches-strassenverzeichnis,ch.bfs.gebaeude_wohnungs_register,KML||https://tinyurl.com/yy7ya4g9/TG/4591_bdg_erw.kml" TargetMode="External"/><Relationship Id="rId574" Type="http://schemas.openxmlformats.org/officeDocument/2006/relationships/hyperlink" Target="https://map.geo.admin.ch/?zoom=13&amp;E=2725260&amp;N=1264630&amp;layers=ch.kantone.cadastralwebmap-farbe,ch.swisstopo.amtliches-strassenverzeichnis,ch.bfs.gebaeude_wohnungs_register,KML||https://tinyurl.com/yy7ya4g9/TG/4756_bdg_erw.kml" TargetMode="External"/><Relationship Id="rId227" Type="http://schemas.openxmlformats.org/officeDocument/2006/relationships/hyperlink" Target="https://map.geo.admin.ch/?zoom=13&amp;E=2736942&amp;N=1260102&amp;layers=ch.kantone.cadastralwebmap-farbe,ch.swisstopo.amtliches-strassenverzeichnis,ch.bfs.gebaeude_wohnungs_register,KML||https://tinyurl.com/yy7ya4g9/TG/4486_bdg_erw.kml" TargetMode="External"/><Relationship Id="rId781" Type="http://schemas.openxmlformats.org/officeDocument/2006/relationships/hyperlink" Target="https://map.geo.admin.ch/?zoom=13&amp;E=2726907.091&amp;N=1265996.348&amp;layers=ch.kantone.cadastralwebmap-farbe,ch.swisstopo.amtliches-strassenverzeichnis,ch.bfs.gebaeude_wohnungs_register,KML||https://tinyurl.com/yy7ya4g9/TG/4921_bdg_erw.kml" TargetMode="External"/><Relationship Id="rId434" Type="http://schemas.openxmlformats.org/officeDocument/2006/relationships/hyperlink" Target="https://map.geo.admin.ch/?zoom=13&amp;E=2728957.822&amp;N=1274521.377&amp;layers=ch.kantone.cadastralwebmap-farbe,ch.swisstopo.amtliches-strassenverzeichnis,ch.bfs.gebaeude_wohnungs_register,KML||https://tinyurl.com/yy7ya4g9/TG/4666_bdg_erw.kml" TargetMode="External"/><Relationship Id="rId641" Type="http://schemas.openxmlformats.org/officeDocument/2006/relationships/hyperlink" Target="https://map.geo.admin.ch/?zoom=13&amp;E=2710145&amp;N=1273730&amp;layers=ch.kantone.cadastralwebmap-farbe,ch.swisstopo.amtliches-strassenverzeichnis,ch.bfs.gebaeude_wohnungs_register,KML||https://tinyurl.com/yy7ya4g9/TG/4811_bdg_erw.kml" TargetMode="External"/><Relationship Id="rId739" Type="http://schemas.openxmlformats.org/officeDocument/2006/relationships/hyperlink" Target="https://map.geo.admin.ch/?zoom=13&amp;E=2730177.628&amp;N=1271724.158&amp;layers=ch.kantone.cadastralwebmap-farbe,ch.swisstopo.amtliches-strassenverzeichnis,ch.bfs.gebaeude_wohnungs_register,KML||https://tinyurl.com/yy7ya4g9/TG/4891_bdg_erw.kml" TargetMode="External"/><Relationship Id="rId280" Type="http://schemas.openxmlformats.org/officeDocument/2006/relationships/hyperlink" Target="https://map.geo.admin.ch/?zoom=13&amp;E=2699440&amp;N=1281105&amp;layers=ch.kantone.cadastralwebmap-farbe,ch.swisstopo.amtliches-strassenverzeichnis,ch.bfs.gebaeude_wohnungs_register,KML||https://tinyurl.com/yy7ya4g9/TG/4536_bdg_erw.kml" TargetMode="External"/><Relationship Id="rId501" Type="http://schemas.openxmlformats.org/officeDocument/2006/relationships/hyperlink" Target="https://map.geo.admin.ch/?zoom=13&amp;E=2712059.5&amp;N=1256569&amp;layers=ch.kantone.cadastralwebmap-farbe,ch.swisstopo.amtliches-strassenverzeichnis,ch.bfs.gebaeude_wohnungs_register,KML||https://tinyurl.com/yy7ya4g9/TG/4721_bdg_erw.kml" TargetMode="External"/><Relationship Id="rId75" Type="http://schemas.openxmlformats.org/officeDocument/2006/relationships/hyperlink" Target="https://map.geo.admin.ch/?zoom=13&amp;E=2745561.375&amp;N=1269961.839&amp;layers=ch.kantone.cadastralwebmap-farbe,ch.swisstopo.amtliches-strassenverzeichnis,ch.bfs.gebaeude_wohnungs_register,KML||https://tinyurl.com/yy7ya4g9/TG/4436_bdg_erw.kml" TargetMode="External"/><Relationship Id="rId140" Type="http://schemas.openxmlformats.org/officeDocument/2006/relationships/hyperlink" Target="https://map.geo.admin.ch/?zoom=13&amp;E=2739355&amp;N=1267312&amp;layers=ch.kantone.cadastralwebmap-farbe,ch.swisstopo.amtliches-strassenverzeichnis,ch.bfs.gebaeude_wohnungs_register,KML||https://tinyurl.com/yy7ya4g9/TG/4461_bdg_erw.kml" TargetMode="External"/><Relationship Id="rId378" Type="http://schemas.openxmlformats.org/officeDocument/2006/relationships/hyperlink" Target="https://map.geo.admin.ch/?zoom=13&amp;E=2700750.959&amp;N=1272594.319&amp;layers=ch.kantone.cadastralwebmap-farbe,ch.swisstopo.amtliches-strassenverzeichnis,ch.bfs.gebaeude_wohnungs_register,KML||https://tinyurl.com/yy7ya4g9/TG/4601_bdg_erw.kml" TargetMode="External"/><Relationship Id="rId585" Type="http://schemas.openxmlformats.org/officeDocument/2006/relationships/hyperlink" Target="https://map.geo.admin.ch/?zoom=13&amp;E=2716694.75&amp;N=1256461.25&amp;layers=ch.kantone.cadastralwebmap-farbe,ch.swisstopo.amtliches-strassenverzeichnis,ch.bfs.gebaeude_wohnungs_register,KML||https://tinyurl.com/yy7ya4g9/TG/4761_bdg_erw.kml" TargetMode="External"/><Relationship Id="rId792" Type="http://schemas.openxmlformats.org/officeDocument/2006/relationships/hyperlink" Target="https://map.geo.admin.ch/?zoom=13&amp;E=2723907.404&amp;N=1268603.151&amp;layers=ch.kantone.cadastralwebmap-farbe,ch.swisstopo.amtliches-strassenverzeichnis,ch.bfs.gebaeude_wohnungs_register,KML||https://tinyurl.com/yy7ya4g9/TG/4921_bdg_erw.kml" TargetMode="External"/><Relationship Id="rId806" Type="http://schemas.openxmlformats.org/officeDocument/2006/relationships/hyperlink" Target="https://map.geo.admin.ch/?zoom=13&amp;E=2722894.375&amp;N=1271783.464&amp;layers=ch.kantone.cadastralwebmap-farbe,ch.swisstopo.amtliches-strassenverzeichnis,ch.bfs.gebaeude_wohnungs_register,KML||https://tinyurl.com/yy7ya4g9/TG/4941_bdg_erw.kml" TargetMode="External"/><Relationship Id="rId6" Type="http://schemas.openxmlformats.org/officeDocument/2006/relationships/hyperlink" Target="https://map.geo.admin.ch/?zoom=13&amp;E=2748708.62&amp;N=1263593.517&amp;layers=ch.kantone.cadastralwebmap-farbe,ch.swisstopo.amtliches-strassenverzeichnis,ch.bfs.gebaeude_wohnungs_register,KML||https://tinyurl.com/yy7ya4g9/TG/4401_bdg_erw.kml" TargetMode="External"/><Relationship Id="rId238" Type="http://schemas.openxmlformats.org/officeDocument/2006/relationships/hyperlink" Target="https://map.geo.admin.ch/?zoom=13&amp;E=2734242&amp;N=1265580&amp;layers=ch.kantone.cadastralwebmap-farbe,ch.swisstopo.amtliches-strassenverzeichnis,ch.bfs.gebaeude_wohnungs_register,KML||https://tinyurl.com/yy7ya4g9/TG/4495_bdg_erw.kml" TargetMode="External"/><Relationship Id="rId445" Type="http://schemas.openxmlformats.org/officeDocument/2006/relationships/hyperlink" Target="https://map.geo.admin.ch/?zoom=13&amp;E=2726114.86&amp;N=1274130.406&amp;layers=ch.kantone.cadastralwebmap-farbe,ch.swisstopo.amtliches-strassenverzeichnis,ch.bfs.gebaeude_wohnungs_register,KML||https://tinyurl.com/yy7ya4g9/TG/4666_bdg_erw.kml" TargetMode="External"/><Relationship Id="rId652" Type="http://schemas.openxmlformats.org/officeDocument/2006/relationships/hyperlink" Target="https://map.geo.admin.ch/?zoom=13&amp;E=2715243.973&amp;N=1277056.195&amp;layers=ch.kantone.cadastralwebmap-farbe,ch.swisstopo.amtliches-strassenverzeichnis,ch.bfs.gebaeude_wohnungs_register,KML||https://tinyurl.com/yy7ya4g9/TG/4816_bdg_erw.kml" TargetMode="External"/><Relationship Id="rId291" Type="http://schemas.openxmlformats.org/officeDocument/2006/relationships/hyperlink" Target="https://map.geo.admin.ch/?zoom=13&amp;E=2699918&amp;N=1279898&amp;layers=ch.kantone.cadastralwebmap-farbe,ch.swisstopo.amtliches-strassenverzeichnis,ch.bfs.gebaeude_wohnungs_register,KML||https://tinyurl.com/yy7ya4g9/TG/4536_bdg_erw.kml" TargetMode="External"/><Relationship Id="rId305" Type="http://schemas.openxmlformats.org/officeDocument/2006/relationships/hyperlink" Target="https://map.geo.admin.ch/?zoom=13&amp;E=2698454.935&amp;N=1282598.384&amp;layers=ch.kantone.cadastralwebmap-farbe,ch.swisstopo.amtliches-strassenverzeichnis,ch.bfs.gebaeude_wohnungs_register,KML||https://tinyurl.com/yy7ya4g9/TG/4545_bdg_erw.kml" TargetMode="External"/><Relationship Id="rId512" Type="http://schemas.openxmlformats.org/officeDocument/2006/relationships/hyperlink" Target="https://map.geo.admin.ch/?zoom=13&amp;E=2715850&amp;N=1258279&amp;layers=ch.kantone.cadastralwebmap-farbe,ch.swisstopo.amtliches-strassenverzeichnis,ch.bfs.gebaeude_wohnungs_register,KML||https://tinyurl.com/yy7ya4g9/TG/4724_bdg_erw.kml" TargetMode="External"/><Relationship Id="rId86" Type="http://schemas.openxmlformats.org/officeDocument/2006/relationships/hyperlink" Target="https://map.geo.admin.ch/?zoom=13&amp;E=2746426&amp;N=1270398&amp;layers=ch.kantone.cadastralwebmap-farbe,ch.swisstopo.amtliches-strassenverzeichnis,ch.bfs.gebaeude_wohnungs_register,KML||https://tinyurl.com/yy7ya4g9/TG/4436_bdg_erw.kml" TargetMode="External"/><Relationship Id="rId151" Type="http://schemas.openxmlformats.org/officeDocument/2006/relationships/hyperlink" Target="https://map.geo.admin.ch/?zoom=13&amp;E=2738224&amp;N=1267473&amp;layers=ch.kantone.cadastralwebmap-farbe,ch.swisstopo.amtliches-strassenverzeichnis,ch.bfs.gebaeude_wohnungs_register,KML||https://tinyurl.com/yy7ya4g9/TG/4461_bdg_erw.kml" TargetMode="External"/><Relationship Id="rId389" Type="http://schemas.openxmlformats.org/officeDocument/2006/relationships/hyperlink" Target="https://map.geo.admin.ch/?zoom=13&amp;E=2715524.875&amp;N=1267421.601&amp;layers=ch.kantone.cadastralwebmap-farbe,ch.swisstopo.amtliches-strassenverzeichnis,ch.bfs.gebaeude_wohnungs_register,KML||https://tinyurl.com/yy7ya4g9/TG/4611_bdg_erw.kml" TargetMode="External"/><Relationship Id="rId596" Type="http://schemas.openxmlformats.org/officeDocument/2006/relationships/hyperlink" Target="https://map.geo.admin.ch/?zoom=13&amp;E=2713297&amp;N=1263123&amp;layers=ch.kantone.cadastralwebmap-farbe,ch.swisstopo.amtliches-strassenverzeichnis,ch.bfs.gebaeude_wohnungs_register,KML||https://tinyurl.com/yy7ya4g9/TG/4781_bdg_erw.kml" TargetMode="External"/><Relationship Id="rId817" Type="http://schemas.openxmlformats.org/officeDocument/2006/relationships/hyperlink" Target="https://map.geo.admin.ch/?zoom=13&amp;E=2725874.799&amp;N=1270227.936&amp;layers=ch.kantone.cadastralwebmap-farbe,ch.swisstopo.amtliches-strassenverzeichnis,ch.bfs.gebaeude_wohnungs_register,KML||https://tinyurl.com/yy7ya4g9/TG/4946_bdg_erw.kml" TargetMode="External"/><Relationship Id="rId249" Type="http://schemas.openxmlformats.org/officeDocument/2006/relationships/hyperlink" Target="https://map.geo.admin.ch/?zoom=13&amp;E=2732232.824&amp;N=1265446.475&amp;layers=ch.kantone.cadastralwebmap-farbe,ch.swisstopo.amtliches-strassenverzeichnis,ch.bfs.gebaeude_wohnungs_register,KML||https://tinyurl.com/yy7ya4g9/TG/4501_bdg_erw.kml" TargetMode="External"/><Relationship Id="rId456" Type="http://schemas.openxmlformats.org/officeDocument/2006/relationships/hyperlink" Target="https://map.geo.admin.ch/?zoom=13&amp;E=2730143&amp;N=1278427&amp;layers=ch.kantone.cadastralwebmap-farbe,ch.swisstopo.amtliches-strassenverzeichnis,ch.bfs.gebaeude_wohnungs_register,KML||https://tinyurl.com/yy7ya4g9/TG/4671_bdg_erw.kml" TargetMode="External"/><Relationship Id="rId663" Type="http://schemas.openxmlformats.org/officeDocument/2006/relationships/hyperlink" Target="https://map.geo.admin.ch/?zoom=13&amp;E=2704523&amp;N=1275809&amp;layers=ch.kantone.cadastralwebmap-farbe,ch.swisstopo.amtliches-strassenverzeichnis,ch.bfs.gebaeude_wohnungs_register,KML||https://tinyurl.com/yy7ya4g9/TG/4821_bdg_erw.kml" TargetMode="External"/><Relationship Id="rId13" Type="http://schemas.openxmlformats.org/officeDocument/2006/relationships/hyperlink" Target="https://map.geo.admin.ch/?zoom=13&amp;E=2748189.057&amp;N=1265993.276&amp;layers=ch.kantone.cadastralwebmap-farbe,ch.swisstopo.amtliches-strassenverzeichnis,ch.bfs.gebaeude_wohnungs_register,KML||https://tinyurl.com/yy7ya4g9/TG/4401_bdg_erw.kml" TargetMode="External"/><Relationship Id="rId109" Type="http://schemas.openxmlformats.org/officeDocument/2006/relationships/hyperlink" Target="https://map.geo.admin.ch/?zoom=13&amp;E=2744563&amp;N=1268236.375&amp;layers=ch.kantone.cadastralwebmap-farbe,ch.swisstopo.amtliches-strassenverzeichnis,ch.bfs.gebaeude_wohnungs_register,KML||https://tinyurl.com/yy7ya4g9/TG/4441_bdg_erw.kml" TargetMode="External"/><Relationship Id="rId316" Type="http://schemas.openxmlformats.org/officeDocument/2006/relationships/hyperlink" Target="https://map.geo.admin.ch/?zoom=13&amp;E=2694690.195&amp;N=1279125.609&amp;layers=ch.kantone.cadastralwebmap-farbe,ch.swisstopo.amtliches-strassenverzeichnis,ch.bfs.gebaeude_wohnungs_register,KML||https://tinyurl.com/yy7ya4g9/TG/4546_bdg_erw.kml" TargetMode="External"/><Relationship Id="rId523" Type="http://schemas.openxmlformats.org/officeDocument/2006/relationships/hyperlink" Target="https://map.geo.admin.ch/?zoom=13&amp;E=2715699.138&amp;N=1258493.14&amp;layers=ch.kantone.cadastralwebmap-farbe,ch.swisstopo.amtliches-strassenverzeichnis,ch.bfs.gebaeude_wohnungs_register,KML||https://tinyurl.com/yy7ya4g9/TG/4724_bdg_erw.kml" TargetMode="External"/><Relationship Id="rId97" Type="http://schemas.openxmlformats.org/officeDocument/2006/relationships/hyperlink" Target="https://map.geo.admin.ch/?zoom=13&amp;E=2745187.436&amp;N=1269759.576&amp;layers=ch.kantone.cadastralwebmap-farbe,ch.swisstopo.amtliches-strassenverzeichnis,ch.bfs.gebaeude_wohnungs_register,KML||https://tinyurl.com/yy7ya4g9/TG/4436_bdg_erw.kml" TargetMode="External"/><Relationship Id="rId730" Type="http://schemas.openxmlformats.org/officeDocument/2006/relationships/hyperlink" Target="https://map.geo.admin.ch/?zoom=13&amp;E=2730508&amp;N=1271502&amp;layers=ch.kantone.cadastralwebmap-farbe,ch.swisstopo.amtliches-strassenverzeichnis,ch.bfs.gebaeude_wohnungs_register,KML||https://tinyurl.com/yy7ya4g9/TG/4891_bdg_erw.kml" TargetMode="External"/><Relationship Id="rId828" Type="http://schemas.openxmlformats.org/officeDocument/2006/relationships/hyperlink" Target="https://map.geo.admin.ch/?zoom=13&amp;E=2725959.125&amp;N=1270187.063&amp;layers=ch.kantone.cadastralwebmap-farbe,ch.swisstopo.amtliches-strassenverzeichnis,ch.bfs.gebaeude_wohnungs_register,KML||https://tinyurl.com/yy7ya4g9/TG/4946_bdg_erw.kml" TargetMode="External"/><Relationship Id="rId162" Type="http://schemas.openxmlformats.org/officeDocument/2006/relationships/hyperlink" Target="https://map.geo.admin.ch/?zoom=13&amp;E=2737330&amp;N=1269826&amp;layers=ch.kantone.cadastralwebmap-farbe,ch.swisstopo.amtliches-strassenverzeichnis,ch.bfs.gebaeude_wohnungs_register,KML||https://tinyurl.com/yy7ya4g9/TG/4461_bdg_erw.kml" TargetMode="External"/><Relationship Id="rId467" Type="http://schemas.openxmlformats.org/officeDocument/2006/relationships/hyperlink" Target="https://map.geo.admin.ch/?zoom=13&amp;E=2729855.979&amp;N=1278803.471&amp;layers=ch.kantone.cadastralwebmap-farbe,ch.swisstopo.amtliches-strassenverzeichnis,ch.bfs.gebaeude_wohnungs_register,KML||https://tinyurl.com/yy7ya4g9/TG/4671_bdg_erw.kml" TargetMode="External"/><Relationship Id="rId674" Type="http://schemas.openxmlformats.org/officeDocument/2006/relationships/hyperlink" Target="https://map.geo.admin.ch/?zoom=13&amp;E=2718080&amp;N=1273715&amp;layers=ch.kantone.cadastralwebmap-farbe,ch.swisstopo.amtliches-strassenverzeichnis,ch.bfs.gebaeude_wohnungs_register,KML||https://tinyurl.com/yy7ya4g9/TG/4831_bdg_erw.kml" TargetMode="External"/><Relationship Id="rId24" Type="http://schemas.openxmlformats.org/officeDocument/2006/relationships/hyperlink" Target="https://map.geo.admin.ch/?zoom=13&amp;E=2748652.399&amp;N=1263641.999&amp;layers=ch.kantone.cadastralwebmap-farbe,ch.swisstopo.amtliches-strassenverzeichnis,ch.bfs.gebaeude_wohnungs_register,KML||https://tinyurl.com/yy7ya4g9/TG/4401_bdg_erw.kml" TargetMode="External"/><Relationship Id="rId327" Type="http://schemas.openxmlformats.org/officeDocument/2006/relationships/hyperlink" Target="https://map.geo.admin.ch/?zoom=13&amp;E=2713257.93&amp;N=1271128.6&amp;layers=ch.kantone.cadastralwebmap-farbe,ch.swisstopo.amtliches-strassenverzeichnis,ch.bfs.gebaeude_wohnungs_register,KML||https://tinyurl.com/yy7ya4g9/TG/4561_bdg_erw.kml" TargetMode="External"/><Relationship Id="rId534" Type="http://schemas.openxmlformats.org/officeDocument/2006/relationships/hyperlink" Target="https://map.geo.admin.ch/?zoom=13&amp;E=2717261&amp;N=1263933&amp;layers=ch.kantone.cadastralwebmap-farbe,ch.swisstopo.amtliches-strassenverzeichnis,ch.bfs.gebaeude_wohnungs_register,KML||https://tinyurl.com/yy7ya4g9/TG/4741_bdg_erw.kml" TargetMode="External"/><Relationship Id="rId741" Type="http://schemas.openxmlformats.org/officeDocument/2006/relationships/hyperlink" Target="https://map.geo.admin.ch/?zoom=13&amp;E=2730142.107&amp;N=1271688.838&amp;layers=ch.kantone.cadastralwebmap-farbe,ch.swisstopo.amtliches-strassenverzeichnis,ch.bfs.gebaeude_wohnungs_register,KML||https://tinyurl.com/yy7ya4g9/TG/4891_bdg_erw.kml" TargetMode="External"/><Relationship Id="rId839" Type="http://schemas.openxmlformats.org/officeDocument/2006/relationships/hyperlink" Target="https://map.geo.admin.ch/?zoom=13&amp;E=2726949&amp;N=1268892&amp;layers=ch.kantone.cadastralwebmap-farbe,ch.swisstopo.amtliches-strassenverzeichnis,ch.bfs.gebaeude_wohnungs_register,KML||https://tinyurl.com/yy7ya4g9/TG/4946_bdg_erw.kml" TargetMode="External"/><Relationship Id="rId173" Type="http://schemas.openxmlformats.org/officeDocument/2006/relationships/hyperlink" Target="https://map.geo.admin.ch/?zoom=13&amp;E=2737846&amp;N=1268678&amp;layers=ch.kantone.cadastralwebmap-farbe,ch.swisstopo.amtliches-strassenverzeichnis,ch.bfs.gebaeude_wohnungs_register,KML||https://tinyurl.com/yy7ya4g9/TG/4461_bdg_erw.kml" TargetMode="External"/><Relationship Id="rId380" Type="http://schemas.openxmlformats.org/officeDocument/2006/relationships/hyperlink" Target="https://map.geo.admin.ch/?zoom=13&amp;E=2714908&amp;N=1265247&amp;layers=ch.kantone.cadastralwebmap-farbe,ch.swisstopo.amtliches-strassenverzeichnis,ch.bfs.gebaeude_wohnungs_register,KML||https://tinyurl.com/yy7ya4g9/TG/4606_bdg_erw.kml" TargetMode="External"/><Relationship Id="rId601" Type="http://schemas.openxmlformats.org/officeDocument/2006/relationships/hyperlink" Target="https://map.geo.admin.ch/?zoom=13&amp;E=2713612&amp;N=1259962&amp;layers=ch.kantone.cadastralwebmap-farbe,ch.swisstopo.amtliches-strassenverzeichnis,ch.bfs.gebaeude_wohnungs_register,KML||https://tinyurl.com/yy7ya4g9/TG/4781_bdg_erw.kml" TargetMode="External"/><Relationship Id="rId240" Type="http://schemas.openxmlformats.org/officeDocument/2006/relationships/hyperlink" Target="https://map.geo.admin.ch/?zoom=13&amp;E=2734494&amp;N=1263654&amp;layers=ch.kantone.cadastralwebmap-farbe,ch.swisstopo.amtliches-strassenverzeichnis,ch.bfs.gebaeude_wohnungs_register,KML||https://tinyurl.com/yy7ya4g9/TG/4495_bdg_erw.kml" TargetMode="External"/><Relationship Id="rId478" Type="http://schemas.openxmlformats.org/officeDocument/2006/relationships/hyperlink" Target="https://map.geo.admin.ch/?zoom=13&amp;E=2721731.67&amp;N=1275068.065&amp;layers=ch.kantone.cadastralwebmap-farbe,ch.swisstopo.amtliches-strassenverzeichnis,ch.bfs.gebaeude_wohnungs_register,KML||https://tinyurl.com/yy7ya4g9/TG/4701_bdg_erw.kml" TargetMode="External"/><Relationship Id="rId685" Type="http://schemas.openxmlformats.org/officeDocument/2006/relationships/hyperlink" Target="https://map.geo.admin.ch/?zoom=13&amp;E=2714217&amp;N=1275114&amp;layers=ch.kantone.cadastralwebmap-farbe,ch.swisstopo.amtliches-strassenverzeichnis,ch.bfs.gebaeude_wohnungs_register,KML||https://tinyurl.com/yy7ya4g9/TG/4841_bdg_erw.kml" TargetMode="External"/><Relationship Id="rId35" Type="http://schemas.openxmlformats.org/officeDocument/2006/relationships/hyperlink" Target="https://map.geo.admin.ch/?zoom=13&amp;E=2745111.645&amp;N=1267494.402&amp;layers=ch.kantone.cadastralwebmap-farbe,ch.swisstopo.amtliches-strassenverzeichnis,ch.bfs.gebaeude_wohnungs_register,KML||https://tinyurl.com/yy7ya4g9/TG/4411_bdg_erw.kml" TargetMode="External"/><Relationship Id="rId100" Type="http://schemas.openxmlformats.org/officeDocument/2006/relationships/hyperlink" Target="https://map.geo.admin.ch/?zoom=13&amp;E=2745483.096&amp;N=1269993.1&amp;layers=ch.kantone.cadastralwebmap-farbe,ch.swisstopo.amtliches-strassenverzeichnis,ch.bfs.gebaeude_wohnungs_register,KML||https://tinyurl.com/yy7ya4g9/TG/4436_bdg_erw.kml" TargetMode="External"/><Relationship Id="rId338" Type="http://schemas.openxmlformats.org/officeDocument/2006/relationships/hyperlink" Target="https://map.geo.admin.ch/?zoom=13&amp;E=2710445.5&amp;N=1269734&amp;layers=ch.kantone.cadastralwebmap-farbe,ch.swisstopo.amtliches-strassenverzeichnis,ch.bfs.gebaeude_wohnungs_register,KML||https://tinyurl.com/yy7ya4g9/TG/4566_bdg_erw.kml" TargetMode="External"/><Relationship Id="rId545" Type="http://schemas.openxmlformats.org/officeDocument/2006/relationships/hyperlink" Target="https://map.geo.admin.ch/?zoom=13&amp;E=2717927&amp;N=1260631&amp;layers=ch.kantone.cadastralwebmap-farbe,ch.swisstopo.amtliches-strassenverzeichnis,ch.bfs.gebaeude_wohnungs_register,KML||https://tinyurl.com/yy7ya4g9/TG/4746_bdg_erw.kml" TargetMode="External"/><Relationship Id="rId752" Type="http://schemas.openxmlformats.org/officeDocument/2006/relationships/hyperlink" Target="https://map.geo.admin.ch/?zoom=13&amp;E=2735325&amp;N=1270497&amp;layers=ch.kantone.cadastralwebmap-farbe,ch.swisstopo.amtliches-strassenverzeichnis,ch.bfs.gebaeude_wohnungs_register,KML||https://tinyurl.com/yy7ya4g9/TG/4901_bdg_erw.kml" TargetMode="External"/><Relationship Id="rId184" Type="http://schemas.openxmlformats.org/officeDocument/2006/relationships/hyperlink" Target="https://map.geo.admin.ch/?zoom=13&amp;E=2738282&amp;N=1268084&amp;layers=ch.kantone.cadastralwebmap-farbe,ch.swisstopo.amtliches-strassenverzeichnis,ch.bfs.gebaeude_wohnungs_register,KML||https://tinyurl.com/yy7ya4g9/TG/4461_bdg_erw.kml" TargetMode="External"/><Relationship Id="rId391" Type="http://schemas.openxmlformats.org/officeDocument/2006/relationships/hyperlink" Target="https://map.geo.admin.ch/?zoom=13&amp;E=2714764.878&amp;N=1266906.615&amp;layers=ch.kantone.cadastralwebmap-farbe,ch.swisstopo.amtliches-strassenverzeichnis,ch.bfs.gebaeude_wohnungs_register,KML||https://tinyurl.com/yy7ya4g9/TG/4611_bdg_erw.kml" TargetMode="External"/><Relationship Id="rId405" Type="http://schemas.openxmlformats.org/officeDocument/2006/relationships/hyperlink" Target="https://map.geo.admin.ch/?zoom=13&amp;E=2704070.179&amp;N=1270461.122&amp;layers=ch.kantone.cadastralwebmap-farbe,ch.swisstopo.amtliches-strassenverzeichnis,ch.bfs.gebaeude_wohnungs_register,KML||https://tinyurl.com/yy7ya4g9/TG/4616_bdg_erw.kml" TargetMode="External"/><Relationship Id="rId612" Type="http://schemas.openxmlformats.org/officeDocument/2006/relationships/hyperlink" Target="https://map.geo.admin.ch/?zoom=13&amp;E=2720206&amp;N=1256684&amp;layers=ch.kantone.cadastralwebmap-farbe,ch.swisstopo.amtliches-strassenverzeichnis,ch.bfs.gebaeude_wohnungs_register,KML||https://tinyurl.com/yy7ya4g9/TG/4786_bdg_erw.kml" TargetMode="External"/><Relationship Id="rId251" Type="http://schemas.openxmlformats.org/officeDocument/2006/relationships/hyperlink" Target="https://map.geo.admin.ch/?zoom=13&amp;E=2732750&amp;N=1268380&amp;layers=ch.kantone.cadastralwebmap-farbe,ch.swisstopo.amtliches-strassenverzeichnis,ch.bfs.gebaeude_wohnungs_register,KML||https://tinyurl.com/yy7ya4g9/TG/4506_bdg_erw.kml" TargetMode="External"/><Relationship Id="rId489" Type="http://schemas.openxmlformats.org/officeDocument/2006/relationships/hyperlink" Target="https://map.geo.admin.ch/?zoom=13&amp;E=2719174.41&amp;N=1264173.474&amp;layers=ch.kantone.cadastralwebmap-farbe,ch.swisstopo.amtliches-strassenverzeichnis,ch.bfs.gebaeude_wohnungs_register,KML||https://tinyurl.com/yy7ya4g9/TG/4711_bdg_erw.kml" TargetMode="External"/><Relationship Id="rId696" Type="http://schemas.openxmlformats.org/officeDocument/2006/relationships/hyperlink" Target="https://map.geo.admin.ch/?zoom=13&amp;E=2716274.974&amp;N=1280843.565&amp;layers=ch.kantone.cadastralwebmap-farbe,ch.swisstopo.amtliches-strassenverzeichnis,ch.bfs.gebaeude_wohnungs_register,KML||https://tinyurl.com/yy7ya4g9/TG/4864_bdg_erw.kml" TargetMode="External"/><Relationship Id="rId46" Type="http://schemas.openxmlformats.org/officeDocument/2006/relationships/hyperlink" Target="https://map.geo.admin.ch/?zoom=13&amp;E=2752761.119&amp;N=1262475.564&amp;layers=ch.kantone.cadastralwebmap-farbe,ch.swisstopo.amtliches-strassenverzeichnis,ch.bfs.gebaeude_wohnungs_register,KML||https://tinyurl.com/yy7ya4g9/TG/4421_bdg_erw.kml" TargetMode="External"/><Relationship Id="rId293" Type="http://schemas.openxmlformats.org/officeDocument/2006/relationships/hyperlink" Target="https://map.geo.admin.ch/?zoom=13&amp;E=2699928&amp;N=1280327&amp;layers=ch.kantone.cadastralwebmap-farbe,ch.swisstopo.amtliches-strassenverzeichnis,ch.bfs.gebaeude_wohnungs_register,KML||https://tinyurl.com/yy7ya4g9/TG/4536_bdg_erw.kml" TargetMode="External"/><Relationship Id="rId307" Type="http://schemas.openxmlformats.org/officeDocument/2006/relationships/hyperlink" Target="https://map.geo.admin.ch/?zoom=13&amp;E=2698619.59&amp;N=1282416.878&amp;layers=ch.kantone.cadastralwebmap-farbe,ch.swisstopo.amtliches-strassenverzeichnis,ch.bfs.gebaeude_wohnungs_register,KML||https://tinyurl.com/yy7ya4g9/TG/4545_bdg_erw.kml" TargetMode="External"/><Relationship Id="rId349" Type="http://schemas.openxmlformats.org/officeDocument/2006/relationships/hyperlink" Target="https://map.geo.admin.ch/?zoom=13&amp;E=2710442.287&amp;N=1268611.645&amp;layers=ch.kantone.cadastralwebmap-farbe,ch.swisstopo.amtliches-strassenverzeichnis,ch.bfs.gebaeude_wohnungs_register,KML||https://tinyurl.com/yy7ya4g9/TG/4566_bdg_erw.kml" TargetMode="External"/><Relationship Id="rId514" Type="http://schemas.openxmlformats.org/officeDocument/2006/relationships/hyperlink" Target="https://map.geo.admin.ch/?zoom=13&amp;E=2715850&amp;N=1258280&amp;layers=ch.kantone.cadastralwebmap-farbe,ch.swisstopo.amtliches-strassenverzeichnis,ch.bfs.gebaeude_wohnungs_register,KML||https://tinyurl.com/yy7ya4g9/TG/4724_bdg_erw.kml" TargetMode="External"/><Relationship Id="rId556" Type="http://schemas.openxmlformats.org/officeDocument/2006/relationships/hyperlink" Target="https://map.geo.admin.ch/?zoom=13&amp;E=2717896&amp;N=1260620&amp;layers=ch.kantone.cadastralwebmap-farbe,ch.swisstopo.amtliches-strassenverzeichnis,ch.bfs.gebaeude_wohnungs_register,KML||https://tinyurl.com/yy7ya4g9/TG/4746_bdg_erw.kml" TargetMode="External"/><Relationship Id="rId721" Type="http://schemas.openxmlformats.org/officeDocument/2006/relationships/hyperlink" Target="https://map.geo.admin.ch/?zoom=13&amp;E=2718893&amp;N=1268105.75&amp;layers=ch.kantone.cadastralwebmap-farbe,ch.swisstopo.amtliches-strassenverzeichnis,ch.bfs.gebaeude_wohnungs_register,KML||https://tinyurl.com/yy7ya4g9/TG/4881_bdg_erw.kml" TargetMode="External"/><Relationship Id="rId763" Type="http://schemas.openxmlformats.org/officeDocument/2006/relationships/hyperlink" Target="https://map.geo.admin.ch/?zoom=13&amp;E=2728789&amp;N=1268512&amp;layers=ch.kantone.cadastralwebmap-farbe,ch.swisstopo.amtliches-strassenverzeichnis,ch.bfs.gebaeude_wohnungs_register,KML||https://tinyurl.com/yy7ya4g9/TG/4911_bdg_erw.kml" TargetMode="External"/><Relationship Id="rId88" Type="http://schemas.openxmlformats.org/officeDocument/2006/relationships/hyperlink" Target="https://map.geo.admin.ch/?zoom=13&amp;E=2745664.624&amp;N=1270031.063&amp;layers=ch.kantone.cadastralwebmap-farbe,ch.swisstopo.amtliches-strassenverzeichnis,ch.bfs.gebaeude_wohnungs_register,KML||https://tinyurl.com/yy7ya4g9/TG/4436_bdg_erw.kml" TargetMode="External"/><Relationship Id="rId111" Type="http://schemas.openxmlformats.org/officeDocument/2006/relationships/hyperlink" Target="https://map.geo.admin.ch/?zoom=13&amp;E=2745669.678&amp;N=1268625.513&amp;layers=ch.kantone.cadastralwebmap-farbe,ch.swisstopo.amtliches-strassenverzeichnis,ch.bfs.gebaeude_wohnungs_register,KML||https://tinyurl.com/yy7ya4g9/TG/4441_bdg_erw.kml" TargetMode="External"/><Relationship Id="rId153" Type="http://schemas.openxmlformats.org/officeDocument/2006/relationships/hyperlink" Target="https://map.geo.admin.ch/?zoom=13&amp;E=2738239&amp;N=1267466&amp;layers=ch.kantone.cadastralwebmap-farbe,ch.swisstopo.amtliches-strassenverzeichnis,ch.bfs.gebaeude_wohnungs_register,KML||https://tinyurl.com/yy7ya4g9/TG/4461_bdg_erw.kml" TargetMode="External"/><Relationship Id="rId195" Type="http://schemas.openxmlformats.org/officeDocument/2006/relationships/hyperlink" Target="https://map.geo.admin.ch/?zoom=13&amp;E=2735706&amp;N=1262426&amp;layers=ch.kantone.cadastralwebmap-farbe,ch.swisstopo.amtliches-strassenverzeichnis,ch.bfs.gebaeude_wohnungs_register,KML||https://tinyurl.com/yy7ya4g9/TG/4471_bdg_erw.kml" TargetMode="External"/><Relationship Id="rId209" Type="http://schemas.openxmlformats.org/officeDocument/2006/relationships/hyperlink" Target="https://map.geo.admin.ch/?zoom=13&amp;E=2735747&amp;N=1267751&amp;layers=ch.kantone.cadastralwebmap-farbe,ch.swisstopo.amtliches-strassenverzeichnis,ch.bfs.gebaeude_wohnungs_register,KML||https://tinyurl.com/yy7ya4g9/TG/4476_bdg_erw.kml" TargetMode="External"/><Relationship Id="rId360" Type="http://schemas.openxmlformats.org/officeDocument/2006/relationships/hyperlink" Target="https://map.geo.admin.ch/?zoom=13&amp;E=2715458.014&amp;N=1270777.637&amp;layers=ch.kantone.cadastralwebmap-farbe,ch.swisstopo.amtliches-strassenverzeichnis,ch.bfs.gebaeude_wohnungs_register,KML||https://tinyurl.com/yy7ya4g9/TG/4590_bdg_erw.kml" TargetMode="External"/><Relationship Id="rId416" Type="http://schemas.openxmlformats.org/officeDocument/2006/relationships/hyperlink" Target="https://map.geo.admin.ch/?zoom=13&amp;E=2736355.741&amp;N=1275271.447&amp;layers=ch.kantone.cadastralwebmap-farbe,ch.swisstopo.amtliches-strassenverzeichnis,ch.bfs.gebaeude_wohnungs_register,KML||https://tinyurl.com/yy7ya4g9/TG/4641_bdg_erw.kml" TargetMode="External"/><Relationship Id="rId598" Type="http://schemas.openxmlformats.org/officeDocument/2006/relationships/hyperlink" Target="https://map.geo.admin.ch/?zoom=13&amp;E=2714291&amp;N=1261592&amp;layers=ch.kantone.cadastralwebmap-farbe,ch.swisstopo.amtliches-strassenverzeichnis,ch.bfs.gebaeude_wohnungs_register,KML||https://tinyurl.com/yy7ya4g9/TG/4781_bdg_erw.kml" TargetMode="External"/><Relationship Id="rId819" Type="http://schemas.openxmlformats.org/officeDocument/2006/relationships/hyperlink" Target="https://map.geo.admin.ch/?zoom=13&amp;E=2725163.937&amp;N=1270121.295&amp;layers=ch.kantone.cadastralwebmap-farbe,ch.swisstopo.amtliches-strassenverzeichnis,ch.bfs.gebaeude_wohnungs_register,KML||https://tinyurl.com/yy7ya4g9/TG/4946_bdg_erw.kml" TargetMode="External"/><Relationship Id="rId220" Type="http://schemas.openxmlformats.org/officeDocument/2006/relationships/hyperlink" Target="https://map.geo.admin.ch/?zoom=13&amp;E=2733568&amp;N=1267000&amp;layers=ch.kantone.cadastralwebmap-farbe,ch.swisstopo.amtliches-strassenverzeichnis,ch.bfs.gebaeude_wohnungs_register,KML||https://tinyurl.com/yy7ya4g9/TG/4476_bdg_erw.kml" TargetMode="External"/><Relationship Id="rId458" Type="http://schemas.openxmlformats.org/officeDocument/2006/relationships/hyperlink" Target="https://map.geo.admin.ch/?zoom=13&amp;E=2729953&amp;N=1279141&amp;layers=ch.kantone.cadastralwebmap-farbe,ch.swisstopo.amtliches-strassenverzeichnis,ch.bfs.gebaeude_wohnungs_register,KML||https://tinyurl.com/yy7ya4g9/TG/4671_bdg_erw.kml" TargetMode="External"/><Relationship Id="rId623" Type="http://schemas.openxmlformats.org/officeDocument/2006/relationships/hyperlink" Target="https://map.geo.admin.ch/?zoom=13&amp;E=2725842&amp;N=1262241&amp;layers=ch.kantone.cadastralwebmap-farbe,ch.swisstopo.amtliches-strassenverzeichnis,ch.bfs.gebaeude_wohnungs_register,KML||https://tinyurl.com/yy7ya4g9/TG/4791_bdg_erw.kml" TargetMode="External"/><Relationship Id="rId665" Type="http://schemas.openxmlformats.org/officeDocument/2006/relationships/hyperlink" Target="https://map.geo.admin.ch/?zoom=13&amp;E=2704650.5&amp;N=1275935.375&amp;layers=ch.kantone.cadastralwebmap-farbe,ch.swisstopo.amtliches-strassenverzeichnis,ch.bfs.gebaeude_wohnungs_register,KML||https://tinyurl.com/yy7ya4g9/TG/4821_bdg_erw.kml" TargetMode="External"/><Relationship Id="rId830" Type="http://schemas.openxmlformats.org/officeDocument/2006/relationships/hyperlink" Target="https://map.geo.admin.ch/?zoom=13&amp;E=2725907.875&amp;N=1270155.688&amp;layers=ch.kantone.cadastralwebmap-farbe,ch.swisstopo.amtliches-strassenverzeichnis,ch.bfs.gebaeude_wohnungs_register,KML||https://tinyurl.com/yy7ya4g9/TG/4946_bdg_erw.kml" TargetMode="External"/><Relationship Id="rId15" Type="http://schemas.openxmlformats.org/officeDocument/2006/relationships/hyperlink" Target="https://map.geo.admin.ch/?zoom=13&amp;E=2749443&amp;N=1265229&amp;layers=ch.kantone.cadastralwebmap-farbe,ch.swisstopo.amtliches-strassenverzeichnis,ch.bfs.gebaeude_wohnungs_register,KML||https://tinyurl.com/yy7ya4g9/TG/4401_bdg_erw.kml" TargetMode="External"/><Relationship Id="rId57" Type="http://schemas.openxmlformats.org/officeDocument/2006/relationships/hyperlink" Target="https://map.geo.admin.ch/?zoom=13&amp;E=2747413.623&amp;N=1261053.542&amp;layers=ch.kantone.cadastralwebmap-farbe,ch.swisstopo.amtliches-strassenverzeichnis,ch.bfs.gebaeude_wohnungs_register,KML||https://tinyurl.com/yy7ya4g9/TG/4431_bdg_erw.kml" TargetMode="External"/><Relationship Id="rId262" Type="http://schemas.openxmlformats.org/officeDocument/2006/relationships/hyperlink" Target="https://map.geo.admin.ch/?zoom=13&amp;E=2732685.457&amp;N=1267636.821&amp;layers=ch.kantone.cadastralwebmap-farbe,ch.swisstopo.amtliches-strassenverzeichnis,ch.bfs.gebaeude_wohnungs_register,KML||https://tinyurl.com/yy7ya4g9/TG/4506_bdg_erw.kml" TargetMode="External"/><Relationship Id="rId318" Type="http://schemas.openxmlformats.org/officeDocument/2006/relationships/hyperlink" Target="https://map.geo.admin.ch/?zoom=13&amp;E=2710048.75&amp;N=1261360.625&amp;layers=ch.kantone.cadastralwebmap-farbe,ch.swisstopo.amtliches-strassenverzeichnis,ch.bfs.gebaeude_wohnungs_register,KML||https://tinyurl.com/yy7ya4g9/TG/4551_bdg_erw.kml" TargetMode="External"/><Relationship Id="rId525" Type="http://schemas.openxmlformats.org/officeDocument/2006/relationships/hyperlink" Target="https://map.geo.admin.ch/?zoom=13&amp;E=2715437.552&amp;N=1255702.255&amp;layers=ch.kantone.cadastralwebmap-farbe,ch.swisstopo.amtliches-strassenverzeichnis,ch.bfs.gebaeude_wohnungs_register,KML||https://tinyurl.com/yy7ya4g9/TG/4726_bdg_erw.kml" TargetMode="External"/><Relationship Id="rId567" Type="http://schemas.openxmlformats.org/officeDocument/2006/relationships/hyperlink" Target="https://map.geo.admin.ch/?zoom=13&amp;E=2715317.83&amp;N=1259033.71&amp;layers=ch.kantone.cadastralwebmap-farbe,ch.swisstopo.amtliches-strassenverzeichnis,ch.bfs.gebaeude_wohnungs_register,KML||https://tinyurl.com/yy7ya4g9/TG/4746_bdg_erw.kml" TargetMode="External"/><Relationship Id="rId732" Type="http://schemas.openxmlformats.org/officeDocument/2006/relationships/hyperlink" Target="https://map.geo.admin.ch/?zoom=13&amp;E=2730347.15&amp;N=1270918.24&amp;layers=ch.kantone.cadastralwebmap-farbe,ch.swisstopo.amtliches-strassenverzeichnis,ch.bfs.gebaeude_wohnungs_register,KML||https://tinyurl.com/yy7ya4g9/TG/4891_bdg_erw.kml" TargetMode="External"/><Relationship Id="rId99" Type="http://schemas.openxmlformats.org/officeDocument/2006/relationships/hyperlink" Target="https://map.geo.admin.ch/?zoom=13&amp;E=2745214.628&amp;N=1269763.163&amp;layers=ch.kantone.cadastralwebmap-farbe,ch.swisstopo.amtliches-strassenverzeichnis,ch.bfs.gebaeude_wohnungs_register,KML||https://tinyurl.com/yy7ya4g9/TG/4436_bdg_erw.kml" TargetMode="External"/><Relationship Id="rId122" Type="http://schemas.openxmlformats.org/officeDocument/2006/relationships/hyperlink" Target="https://map.geo.admin.ch/?zoom=13&amp;E=2738261.718&amp;N=1268553.511&amp;layers=ch.kantone.cadastralwebmap-farbe,ch.swisstopo.amtliches-strassenverzeichnis,ch.bfs.gebaeude_wohnungs_register,KML||https://tinyurl.com/yy7ya4g9/TG/4461_bdg_erw.kml" TargetMode="External"/><Relationship Id="rId164" Type="http://schemas.openxmlformats.org/officeDocument/2006/relationships/hyperlink" Target="https://map.geo.admin.ch/?zoom=13&amp;E=2739999&amp;N=1267269&amp;layers=ch.kantone.cadastralwebmap-farbe,ch.swisstopo.amtliches-strassenverzeichnis,ch.bfs.gebaeude_wohnungs_register,KML||https://tinyurl.com/yy7ya4g9/TG/4461_bdg_erw.kml" TargetMode="External"/><Relationship Id="rId371" Type="http://schemas.openxmlformats.org/officeDocument/2006/relationships/hyperlink" Target="https://map.geo.admin.ch/?zoom=13&amp;E=2712116.875&amp;N=1265008.674&amp;layers=ch.kantone.cadastralwebmap-farbe,ch.swisstopo.amtliches-strassenverzeichnis,ch.bfs.gebaeude_wohnungs_register,KML||https://tinyurl.com/yy7ya4g9/TG/4591_bdg_erw.kml" TargetMode="External"/><Relationship Id="rId774" Type="http://schemas.openxmlformats.org/officeDocument/2006/relationships/hyperlink" Target="https://map.geo.admin.ch/?zoom=13&amp;E=2723632.608&amp;N=1268832.259&amp;layers=ch.kantone.cadastralwebmap-farbe,ch.swisstopo.amtliches-strassenverzeichnis,ch.bfs.gebaeude_wohnungs_register,KML||https://tinyurl.com/yy7ya4g9/TG/4921_bdg_erw.kml" TargetMode="External"/><Relationship Id="rId427" Type="http://schemas.openxmlformats.org/officeDocument/2006/relationships/hyperlink" Target="https://map.geo.admin.ch/?zoom=13&amp;E=2738781.823&amp;N=1274182.245&amp;layers=ch.kantone.cadastralwebmap-farbe,ch.swisstopo.amtliches-strassenverzeichnis,ch.bfs.gebaeude_wohnungs_register,KML||https://tinyurl.com/yy7ya4g9/TG/4656_bdg_erw.kml" TargetMode="External"/><Relationship Id="rId469" Type="http://schemas.openxmlformats.org/officeDocument/2006/relationships/hyperlink" Target="https://map.geo.admin.ch/?zoom=13&amp;E=2735843.25&amp;N=1273278.875&amp;layers=ch.kantone.cadastralwebmap-farbe,ch.swisstopo.amtliches-strassenverzeichnis,ch.bfs.gebaeude_wohnungs_register,KML||https://tinyurl.com/yy7ya4g9/TG/4681_bdg_erw.kml" TargetMode="External"/><Relationship Id="rId634" Type="http://schemas.openxmlformats.org/officeDocument/2006/relationships/hyperlink" Target="https://map.geo.admin.ch/?zoom=13&amp;E=2718590.862&amp;N=1281463.524&amp;layers=ch.kantone.cadastralwebmap-farbe,ch.swisstopo.amtliches-strassenverzeichnis,ch.bfs.gebaeude_wohnungs_register,KML||https://tinyurl.com/yy7ya4g9/TG/4801_bdg_erw.kml" TargetMode="External"/><Relationship Id="rId676" Type="http://schemas.openxmlformats.org/officeDocument/2006/relationships/hyperlink" Target="https://map.geo.admin.ch/?zoom=13&amp;E=2718125&amp;N=1273730&amp;layers=ch.kantone.cadastralwebmap-farbe,ch.swisstopo.amtliches-strassenverzeichnis,ch.bfs.gebaeude_wohnungs_register,KML||https://tinyurl.com/yy7ya4g9/TG/4831_bdg_erw.kml" TargetMode="External"/><Relationship Id="rId841" Type="http://schemas.openxmlformats.org/officeDocument/2006/relationships/hyperlink" Target="https://map.geo.admin.ch/?zoom=13&amp;E=2725881&amp;N=1270331.875&amp;layers=ch.kantone.cadastralwebmap-farbe,ch.swisstopo.amtliches-strassenverzeichnis,ch.bfs.gebaeude_wohnungs_register,KML||https://tinyurl.com/yy7ya4g9/TG/4946_bdg_erw.kml" TargetMode="External"/><Relationship Id="rId26" Type="http://schemas.openxmlformats.org/officeDocument/2006/relationships/hyperlink" Target="https://map.geo.admin.ch/?zoom=13&amp;E=2741706.672&amp;N=1271209.505&amp;layers=ch.kantone.cadastralwebmap-farbe,ch.swisstopo.amtliches-strassenverzeichnis,ch.bfs.gebaeude_wohnungs_register,KML||https://tinyurl.com/yy7ya4g9/TG/4406_bdg_erw.kml" TargetMode="External"/><Relationship Id="rId231" Type="http://schemas.openxmlformats.org/officeDocument/2006/relationships/hyperlink" Target="https://map.geo.admin.ch/?zoom=13&amp;E=2740376.588&amp;N=1261316.911&amp;layers=ch.kantone.cadastralwebmap-farbe,ch.swisstopo.amtliches-strassenverzeichnis,ch.bfs.gebaeude_wohnungs_register,KML||https://tinyurl.com/yy7ya4g9/TG/4486_bdg_erw.kml" TargetMode="External"/><Relationship Id="rId273" Type="http://schemas.openxmlformats.org/officeDocument/2006/relationships/hyperlink" Target="https://map.geo.admin.ch/?zoom=13&amp;E=2737079.612&amp;N=1265274.215&amp;layers=ch.kantone.cadastralwebmap-farbe,ch.swisstopo.amtliches-strassenverzeichnis,ch.bfs.gebaeude_wohnungs_register,KML||https://tinyurl.com/yy7ya4g9/TG/4511_bdg_erw.kml" TargetMode="External"/><Relationship Id="rId329" Type="http://schemas.openxmlformats.org/officeDocument/2006/relationships/hyperlink" Target="https://map.geo.admin.ch/?zoom=13&amp;E=2713278.92&amp;N=1270491.6&amp;layers=ch.kantone.cadastralwebmap-farbe,ch.swisstopo.amtliches-strassenverzeichnis,ch.bfs.gebaeude_wohnungs_register,KML||https://tinyurl.com/yy7ya4g9/TG/4561_bdg_erw.kml" TargetMode="External"/><Relationship Id="rId480" Type="http://schemas.openxmlformats.org/officeDocument/2006/relationships/hyperlink" Target="https://map.geo.admin.ch/?zoom=13&amp;E=2723175.92&amp;N=1266057.101&amp;layers=ch.kantone.cadastralwebmap-farbe,ch.swisstopo.amtliches-strassenverzeichnis,ch.bfs.gebaeude_wohnungs_register,KML||https://tinyurl.com/yy7ya4g9/TG/4711_bdg_erw.kml" TargetMode="External"/><Relationship Id="rId536" Type="http://schemas.openxmlformats.org/officeDocument/2006/relationships/hyperlink" Target="https://map.geo.admin.ch/?zoom=13&amp;E=2715673.75&amp;N=1264828.25&amp;layers=ch.kantone.cadastralwebmap-farbe,ch.swisstopo.amtliches-strassenverzeichnis,ch.bfs.gebaeude_wohnungs_register,KML||https://tinyurl.com/yy7ya4g9/TG/4741_bdg_erw.kml" TargetMode="External"/><Relationship Id="rId701" Type="http://schemas.openxmlformats.org/officeDocument/2006/relationships/hyperlink" Target="https://map.geo.admin.ch/?zoom=13&amp;E=2715230&amp;N=1280155&amp;layers=ch.kantone.cadastralwebmap-farbe,ch.swisstopo.amtliches-strassenverzeichnis,ch.bfs.gebaeude_wohnungs_register,KML||https://tinyurl.com/yy7ya4g9/TG/4864_bdg_erw.kml" TargetMode="External"/><Relationship Id="rId68" Type="http://schemas.openxmlformats.org/officeDocument/2006/relationships/hyperlink" Target="https://map.geo.admin.ch/?zoom=13&amp;E=2745588&amp;N=1269624&amp;layers=ch.kantone.cadastralwebmap-farbe,ch.swisstopo.amtliches-strassenverzeichnis,ch.bfs.gebaeude_wohnungs_register,KML||https://tinyurl.com/yy7ya4g9/TG/4436_bdg_erw.kml" TargetMode="External"/><Relationship Id="rId133" Type="http://schemas.openxmlformats.org/officeDocument/2006/relationships/hyperlink" Target="https://map.geo.admin.ch/?zoom=13&amp;E=2740459.9&amp;N=1268004.2&amp;layers=ch.kantone.cadastralwebmap-farbe,ch.swisstopo.amtliches-strassenverzeichnis,ch.bfs.gebaeude_wohnungs_register,KML||https://tinyurl.com/yy7ya4g9/TG/4461_bdg_erw.kml" TargetMode="External"/><Relationship Id="rId175" Type="http://schemas.openxmlformats.org/officeDocument/2006/relationships/hyperlink" Target="https://map.geo.admin.ch/?zoom=13&amp;E=2739308&amp;N=1268472&amp;layers=ch.kantone.cadastralwebmap-farbe,ch.swisstopo.amtliches-strassenverzeichnis,ch.bfs.gebaeude_wohnungs_register,KML||https://tinyurl.com/yy7ya4g9/TG/4461_bdg_erw.kml" TargetMode="External"/><Relationship Id="rId340" Type="http://schemas.openxmlformats.org/officeDocument/2006/relationships/hyperlink" Target="https://map.geo.admin.ch/?zoom=13&amp;E=2705648&amp;N=1269569&amp;layers=ch.kantone.cadastralwebmap-farbe,ch.swisstopo.amtliches-strassenverzeichnis,ch.bfs.gebaeude_wohnungs_register,KML||https://tinyurl.com/yy7ya4g9/TG/4566_bdg_erw.kml" TargetMode="External"/><Relationship Id="rId578" Type="http://schemas.openxmlformats.org/officeDocument/2006/relationships/hyperlink" Target="https://map.geo.admin.ch/?zoom=13&amp;E=2727850.208&amp;N=1264126.396&amp;layers=ch.kantone.cadastralwebmap-farbe,ch.swisstopo.amtliches-strassenverzeichnis,ch.bfs.gebaeude_wohnungs_register,KML||https://tinyurl.com/yy7ya4g9/TG/4756_bdg_erw.kml" TargetMode="External"/><Relationship Id="rId743" Type="http://schemas.openxmlformats.org/officeDocument/2006/relationships/hyperlink" Target="https://map.geo.admin.ch/?zoom=13&amp;E=2732904.809&amp;N=1271339.524&amp;layers=ch.kantone.cadastralwebmap-farbe,ch.swisstopo.amtliches-strassenverzeichnis,ch.bfs.gebaeude_wohnungs_register,KML||https://tinyurl.com/yy7ya4g9/TG/4901_bdg_erw.kml" TargetMode="External"/><Relationship Id="rId785" Type="http://schemas.openxmlformats.org/officeDocument/2006/relationships/hyperlink" Target="https://map.geo.admin.ch/?zoom=13&amp;E=2723955&amp;N=1266555&amp;layers=ch.kantone.cadastralwebmap-farbe,ch.swisstopo.amtliches-strassenverzeichnis,ch.bfs.gebaeude_wohnungs_register,KML||https://tinyurl.com/yy7ya4g9/TG/4921_bdg_erw.kml" TargetMode="External"/><Relationship Id="rId200" Type="http://schemas.openxmlformats.org/officeDocument/2006/relationships/hyperlink" Target="https://map.geo.admin.ch/?zoom=13&amp;E=2736448.737&amp;N=1261761.614&amp;layers=ch.kantone.cadastralwebmap-farbe,ch.swisstopo.amtliches-strassenverzeichnis,ch.bfs.gebaeude_wohnungs_register,KML||https://tinyurl.com/yy7ya4g9/TG/4471_bdg_erw.kml" TargetMode="External"/><Relationship Id="rId382" Type="http://schemas.openxmlformats.org/officeDocument/2006/relationships/hyperlink" Target="https://map.geo.admin.ch/?zoom=13&amp;E=2714828&amp;N=1267251&amp;layers=ch.kantone.cadastralwebmap-farbe,ch.swisstopo.amtliches-strassenverzeichnis,ch.bfs.gebaeude_wohnungs_register,KML||https://tinyurl.com/yy7ya4g9/TG/4611_bdg_erw.kml" TargetMode="External"/><Relationship Id="rId438" Type="http://schemas.openxmlformats.org/officeDocument/2006/relationships/hyperlink" Target="https://map.geo.admin.ch/?zoom=13&amp;E=2728405&amp;N=1272548&amp;layers=ch.kantone.cadastralwebmap-farbe,ch.swisstopo.amtliches-strassenverzeichnis,ch.bfs.gebaeude_wohnungs_register,KML||https://tinyurl.com/yy7ya4g9/TG/4666_bdg_erw.kml" TargetMode="External"/><Relationship Id="rId603" Type="http://schemas.openxmlformats.org/officeDocument/2006/relationships/hyperlink" Target="https://map.geo.admin.ch/?zoom=13&amp;E=2714236&amp;N=1261594&amp;layers=ch.kantone.cadastralwebmap-farbe,ch.swisstopo.amtliches-strassenverzeichnis,ch.bfs.gebaeude_wohnungs_register,KML||https://tinyurl.com/yy7ya4g9/TG/4781_bdg_erw.kml" TargetMode="External"/><Relationship Id="rId645" Type="http://schemas.openxmlformats.org/officeDocument/2006/relationships/hyperlink" Target="https://map.geo.admin.ch/?zoom=13&amp;E=2714844.995&amp;N=1276763.536&amp;layers=ch.kantone.cadastralwebmap-farbe,ch.swisstopo.amtliches-strassenverzeichnis,ch.bfs.gebaeude_wohnungs_register,KML||https://tinyurl.com/yy7ya4g9/TG/4816_bdg_erw.kml" TargetMode="External"/><Relationship Id="rId687" Type="http://schemas.openxmlformats.org/officeDocument/2006/relationships/hyperlink" Target="https://map.geo.admin.ch/?zoom=13&amp;E=2713733&amp;N=1272781&amp;layers=ch.kantone.cadastralwebmap-farbe,ch.swisstopo.amtliches-strassenverzeichnis,ch.bfs.gebaeude_wohnungs_register,KML||https://tinyurl.com/yy7ya4g9/TG/4841_bdg_erw.kml" TargetMode="External"/><Relationship Id="rId810" Type="http://schemas.openxmlformats.org/officeDocument/2006/relationships/hyperlink" Target="https://map.geo.admin.ch/?zoom=13&amp;E=2722225&amp;N=1272196&amp;layers=ch.kantone.cadastralwebmap-farbe,ch.swisstopo.amtliches-strassenverzeichnis,ch.bfs.gebaeude_wohnungs_register,KML||https://tinyurl.com/yy7ya4g9/TG/4941_bdg_erw.kml" TargetMode="External"/><Relationship Id="rId852" Type="http://schemas.openxmlformats.org/officeDocument/2006/relationships/hyperlink" Target="https://map.geo.admin.ch/?zoom=13&amp;E=2725854.45&amp;N=1270240.604&amp;layers=ch.kantone.cadastralwebmap-farbe,ch.swisstopo.amtliches-strassenverzeichnis,ch.bfs.gebaeude_wohnungs_register,KML||https://tinyurl.com/yy7ya4g9/TG/4946_bdg_erw.kml" TargetMode="External"/><Relationship Id="rId242" Type="http://schemas.openxmlformats.org/officeDocument/2006/relationships/hyperlink" Target="https://map.geo.admin.ch/?zoom=13&amp;E=2734179.372&amp;N=1264936.353&amp;layers=ch.kantone.cadastralwebmap-farbe,ch.swisstopo.amtliches-strassenverzeichnis,ch.bfs.gebaeude_wohnungs_register,KML||https://tinyurl.com/yy7ya4g9/TG/4495_bdg_erw.kml" TargetMode="External"/><Relationship Id="rId284" Type="http://schemas.openxmlformats.org/officeDocument/2006/relationships/hyperlink" Target="https://map.geo.admin.ch/?zoom=13&amp;E=2700271.029&amp;N=1280385.684&amp;layers=ch.kantone.cadastralwebmap-farbe,ch.swisstopo.amtliches-strassenverzeichnis,ch.bfs.gebaeude_wohnungs_register,KML||https://tinyurl.com/yy7ya4g9/TG/4536_bdg_erw.kml" TargetMode="External"/><Relationship Id="rId491" Type="http://schemas.openxmlformats.org/officeDocument/2006/relationships/hyperlink" Target="https://map.geo.admin.ch/?zoom=13&amp;E=2719242&amp;N=1262116&amp;layers=ch.kantone.cadastralwebmap-farbe,ch.swisstopo.amtliches-strassenverzeichnis,ch.bfs.gebaeude_wohnungs_register,KML||https://tinyurl.com/yy7ya4g9/TG/4716_bdg_erw.kml" TargetMode="External"/><Relationship Id="rId505" Type="http://schemas.openxmlformats.org/officeDocument/2006/relationships/hyperlink" Target="https://map.geo.admin.ch/?zoom=13&amp;E=2721751.817&amp;N=1263384.623&amp;layers=ch.kantone.cadastralwebmap-farbe,ch.swisstopo.amtliches-strassenverzeichnis,ch.bfs.gebaeude_wohnungs_register,KML||https://tinyurl.com/yy7ya4g9/TG/4723_bdg_erw.kml" TargetMode="External"/><Relationship Id="rId712" Type="http://schemas.openxmlformats.org/officeDocument/2006/relationships/hyperlink" Target="https://map.geo.admin.ch/?zoom=13&amp;E=2705776&amp;N=1279897&amp;layers=ch.kantone.cadastralwebmap-farbe,ch.swisstopo.amtliches-strassenverzeichnis,ch.bfs.gebaeude_wohnungs_register,KML||https://tinyurl.com/yy7ya4g9/TG/4871_bdg_erw.kml" TargetMode="External"/><Relationship Id="rId37" Type="http://schemas.openxmlformats.org/officeDocument/2006/relationships/hyperlink" Target="https://map.geo.admin.ch/?zoom=13&amp;E=2746722.25&amp;N=1267592.625&amp;layers=ch.kantone.cadastralwebmap-farbe,ch.swisstopo.amtliches-strassenverzeichnis,ch.bfs.gebaeude_wohnungs_register,KML||https://tinyurl.com/yy7ya4g9/TG/4411_bdg_erw.kml" TargetMode="External"/><Relationship Id="rId79" Type="http://schemas.openxmlformats.org/officeDocument/2006/relationships/hyperlink" Target="https://map.geo.admin.ch/?zoom=13&amp;E=2745663&amp;N=1270238&amp;layers=ch.kantone.cadastralwebmap-farbe,ch.swisstopo.amtliches-strassenverzeichnis,ch.bfs.gebaeude_wohnungs_register,KML||https://tinyurl.com/yy7ya4g9/TG/4436_bdg_erw.kml" TargetMode="External"/><Relationship Id="rId102" Type="http://schemas.openxmlformats.org/officeDocument/2006/relationships/hyperlink" Target="https://map.geo.admin.ch/?zoom=13&amp;E=2745082.943&amp;N=1269748.999&amp;layers=ch.kantone.cadastralwebmap-farbe,ch.swisstopo.amtliches-strassenverzeichnis,ch.bfs.gebaeude_wohnungs_register,KML||https://tinyurl.com/yy7ya4g9/TG/4436_bdg_erw.kml" TargetMode="External"/><Relationship Id="rId144" Type="http://schemas.openxmlformats.org/officeDocument/2006/relationships/hyperlink" Target="https://map.geo.admin.ch/?zoom=13&amp;E=2737673&amp;N=1268809&amp;layers=ch.kantone.cadastralwebmap-farbe,ch.swisstopo.amtliches-strassenverzeichnis,ch.bfs.gebaeude_wohnungs_register,KML||https://tinyurl.com/yy7ya4g9/TG/4461_bdg_erw.kml" TargetMode="External"/><Relationship Id="rId547" Type="http://schemas.openxmlformats.org/officeDocument/2006/relationships/hyperlink" Target="https://map.geo.admin.ch/?zoom=13&amp;E=2718191&amp;N=1259174&amp;layers=ch.kantone.cadastralwebmap-farbe,ch.swisstopo.amtliches-strassenverzeichnis,ch.bfs.gebaeude_wohnungs_register,KML||https://tinyurl.com/yy7ya4g9/TG/4746_bdg_erw.kml" TargetMode="External"/><Relationship Id="rId589" Type="http://schemas.openxmlformats.org/officeDocument/2006/relationships/hyperlink" Target="https://map.geo.admin.ch/?zoom=13&amp;E=2718736.25&amp;N=1256987.75&amp;layers=ch.kantone.cadastralwebmap-farbe,ch.swisstopo.amtliches-strassenverzeichnis,ch.bfs.gebaeude_wohnungs_register,KML||https://tinyurl.com/yy7ya4g9/TG/4761_bdg_erw.kml" TargetMode="External"/><Relationship Id="rId754" Type="http://schemas.openxmlformats.org/officeDocument/2006/relationships/hyperlink" Target="https://map.geo.admin.ch/?zoom=13&amp;E=2732781&amp;N=1271873&amp;layers=ch.kantone.cadastralwebmap-farbe,ch.swisstopo.amtliches-strassenverzeichnis,ch.bfs.gebaeude_wohnungs_register,KML||https://tinyurl.com/yy7ya4g9/TG/4901_bdg_erw.kml" TargetMode="External"/><Relationship Id="rId796" Type="http://schemas.openxmlformats.org/officeDocument/2006/relationships/hyperlink" Target="https://map.geo.admin.ch/?zoom=13&amp;E=2726679.947&amp;N=1267120.198&amp;layers=ch.kantone.cadastralwebmap-farbe,ch.swisstopo.amtliches-strassenverzeichnis,ch.bfs.gebaeude_wohnungs_register,KML||https://tinyurl.com/yy7ya4g9/TG/4921_bdg_erw.kml" TargetMode="External"/><Relationship Id="rId90" Type="http://schemas.openxmlformats.org/officeDocument/2006/relationships/hyperlink" Target="https://map.geo.admin.ch/?zoom=13&amp;E=2745157.119&amp;N=1269837.557&amp;layers=ch.kantone.cadastralwebmap-farbe,ch.swisstopo.amtliches-strassenverzeichnis,ch.bfs.gebaeude_wohnungs_register,KML||https://tinyurl.com/yy7ya4g9/TG/4436_bdg_erw.kml" TargetMode="External"/><Relationship Id="rId186" Type="http://schemas.openxmlformats.org/officeDocument/2006/relationships/hyperlink" Target="https://map.geo.admin.ch/?zoom=13&amp;E=2740621.713&amp;N=1267297.532&amp;layers=ch.kantone.cadastralwebmap-farbe,ch.swisstopo.amtliches-strassenverzeichnis,ch.bfs.gebaeude_wohnungs_register,KML||https://tinyurl.com/yy7ya4g9/TG/4461_bdg_erw.kml" TargetMode="External"/><Relationship Id="rId351" Type="http://schemas.openxmlformats.org/officeDocument/2006/relationships/hyperlink" Target="https://map.geo.admin.ch/?zoom=13&amp;E=2708426.793&amp;N=1266064.622&amp;layers=ch.kantone.cadastralwebmap-farbe,ch.swisstopo.amtliches-strassenverzeichnis,ch.bfs.gebaeude_wohnungs_register,KML||https://tinyurl.com/yy7ya4g9/TG/4566_bdg_erw.kml" TargetMode="External"/><Relationship Id="rId393" Type="http://schemas.openxmlformats.org/officeDocument/2006/relationships/hyperlink" Target="https://map.geo.admin.ch/?zoom=13&amp;E=2714501.881&amp;N=1267161.612&amp;layers=ch.kantone.cadastralwebmap-farbe,ch.swisstopo.amtliches-strassenverzeichnis,ch.bfs.gebaeude_wohnungs_register,KML||https://tinyurl.com/yy7ya4g9/TG/4611_bdg_erw.kml" TargetMode="External"/><Relationship Id="rId407" Type="http://schemas.openxmlformats.org/officeDocument/2006/relationships/hyperlink" Target="https://map.geo.admin.ch/?zoom=13&amp;E=2704558.506&amp;N=1271659.349&amp;layers=ch.kantone.cadastralwebmap-farbe,ch.swisstopo.amtliches-strassenverzeichnis,ch.bfs.gebaeude_wohnungs_register,KML||https://tinyurl.com/yy7ya4g9/TG/4616_bdg_erw.kml" TargetMode="External"/><Relationship Id="rId449" Type="http://schemas.openxmlformats.org/officeDocument/2006/relationships/hyperlink" Target="https://map.geo.admin.ch/?zoom=13&amp;E=2728098.249&amp;N=1273555.436&amp;layers=ch.kantone.cadastralwebmap-farbe,ch.swisstopo.amtliches-strassenverzeichnis,ch.bfs.gebaeude_wohnungs_register,KML||https://tinyurl.com/yy7ya4g9/TG/4666_bdg_erw.kml" TargetMode="External"/><Relationship Id="rId614" Type="http://schemas.openxmlformats.org/officeDocument/2006/relationships/hyperlink" Target="https://map.geo.admin.ch/?zoom=13&amp;E=2720161.599&amp;N=1256604.199&amp;layers=ch.kantone.cadastralwebmap-farbe,ch.swisstopo.amtliches-strassenverzeichnis,ch.bfs.gebaeude_wohnungs_register,KML||https://tinyurl.com/yy7ya4g9/TG/4786_bdg_erw.kml" TargetMode="External"/><Relationship Id="rId656" Type="http://schemas.openxmlformats.org/officeDocument/2006/relationships/hyperlink" Target="https://map.geo.admin.ch/?zoom=13&amp;E=2716937.956&amp;N=1275888.541&amp;layers=ch.kantone.cadastralwebmap-farbe,ch.swisstopo.amtliches-strassenverzeichnis,ch.bfs.gebaeude_wohnungs_register,KML||https://tinyurl.com/yy7ya4g9/TG/4816_bdg_erw.kml" TargetMode="External"/><Relationship Id="rId821" Type="http://schemas.openxmlformats.org/officeDocument/2006/relationships/hyperlink" Target="https://map.geo.admin.ch/?zoom=13&amp;E=2726527&amp;N=1270143&amp;layers=ch.kantone.cadastralwebmap-farbe,ch.swisstopo.amtliches-strassenverzeichnis,ch.bfs.gebaeude_wohnungs_register,KML||https://tinyurl.com/yy7ya4g9/TG/4946_bdg_erw.kml" TargetMode="External"/><Relationship Id="rId863" Type="http://schemas.openxmlformats.org/officeDocument/2006/relationships/hyperlink" Target="https://map.geo.admin.ch/?zoom=13&amp;E=2719692&amp;N=1273173&amp;layers=ch.kantone.cadastralwebmap-farbe,ch.swisstopo.amtliches-strassenverzeichnis,ch.bfs.gebaeude_wohnungs_register,KML||https://tinyurl.com/yy7ya4g9/TG/4951_bdg_erw.kml" TargetMode="External"/><Relationship Id="rId211" Type="http://schemas.openxmlformats.org/officeDocument/2006/relationships/hyperlink" Target="https://map.geo.admin.ch/?zoom=13&amp;E=2735073&amp;N=1267008&amp;layers=ch.kantone.cadastralwebmap-farbe,ch.swisstopo.amtliches-strassenverzeichnis,ch.bfs.gebaeude_wohnungs_register,KML||https://tinyurl.com/yy7ya4g9/TG/4476_bdg_erw.kml" TargetMode="External"/><Relationship Id="rId253" Type="http://schemas.openxmlformats.org/officeDocument/2006/relationships/hyperlink" Target="https://map.geo.admin.ch/?zoom=13&amp;E=2731590.8&amp;N=1266595.588&amp;layers=ch.kantone.cadastralwebmap-farbe,ch.swisstopo.amtliches-strassenverzeichnis,ch.bfs.gebaeude_wohnungs_register,KML||https://tinyurl.com/yy7ya4g9/TG/4506_bdg_erw.kml" TargetMode="External"/><Relationship Id="rId295" Type="http://schemas.openxmlformats.org/officeDocument/2006/relationships/hyperlink" Target="https://map.geo.admin.ch/?zoom=13&amp;E=2698375&amp;N=1280345&amp;layers=ch.kantone.cadastralwebmap-farbe,ch.swisstopo.amtliches-strassenverzeichnis,ch.bfs.gebaeude_wohnungs_register,KML||https://tinyurl.com/yy7ya4g9/TG/4536_bdg_erw.kml" TargetMode="External"/><Relationship Id="rId309" Type="http://schemas.openxmlformats.org/officeDocument/2006/relationships/hyperlink" Target="https://map.geo.admin.ch/?zoom=13&amp;E=2698631.193&amp;N=1282415.258&amp;layers=ch.kantone.cadastralwebmap-farbe,ch.swisstopo.amtliches-strassenverzeichnis,ch.bfs.gebaeude_wohnungs_register,KML||https://tinyurl.com/yy7ya4g9/TG/4545_bdg_erw.kml" TargetMode="External"/><Relationship Id="rId460" Type="http://schemas.openxmlformats.org/officeDocument/2006/relationships/hyperlink" Target="https://map.geo.admin.ch/?zoom=13&amp;E=2730559.3&amp;N=1278569&amp;layers=ch.kantone.cadastralwebmap-farbe,ch.swisstopo.amtliches-strassenverzeichnis,ch.bfs.gebaeude_wohnungs_register,KML||https://tinyurl.com/yy7ya4g9/TG/4671_bdg_erw.kml" TargetMode="External"/><Relationship Id="rId516" Type="http://schemas.openxmlformats.org/officeDocument/2006/relationships/hyperlink" Target="https://map.geo.admin.ch/?zoom=13&amp;E=2715057&amp;N=1257926&amp;layers=ch.kantone.cadastralwebmap-farbe,ch.swisstopo.amtliches-strassenverzeichnis,ch.bfs.gebaeude_wohnungs_register,KML||https://tinyurl.com/yy7ya4g9/TG/4724_bdg_erw.kml" TargetMode="External"/><Relationship Id="rId698" Type="http://schemas.openxmlformats.org/officeDocument/2006/relationships/hyperlink" Target="https://map.geo.admin.ch/?zoom=13&amp;E=2715814&amp;N=1280034&amp;layers=ch.kantone.cadastralwebmap-farbe,ch.swisstopo.amtliches-strassenverzeichnis,ch.bfs.gebaeude_wohnungs_register,KML||https://tinyurl.com/yy7ya4g9/TG/4864_bdg_erw.kml" TargetMode="External"/><Relationship Id="rId48" Type="http://schemas.openxmlformats.org/officeDocument/2006/relationships/hyperlink" Target="https://map.geo.admin.ch/?zoom=13&amp;E=2741553&amp;N=1273346&amp;layers=ch.kantone.cadastralwebmap-farbe,ch.swisstopo.amtliches-strassenverzeichnis,ch.bfs.gebaeude_wohnungs_register,KML||https://tinyurl.com/yy7ya4g9/TG/4426_bdg_erw.kml" TargetMode="External"/><Relationship Id="rId113" Type="http://schemas.openxmlformats.org/officeDocument/2006/relationships/hyperlink" Target="https://map.geo.admin.ch/?zoom=13&amp;E=2745397.436&amp;N=1268943.364&amp;layers=ch.kantone.cadastralwebmap-farbe,ch.swisstopo.amtliches-strassenverzeichnis,ch.bfs.gebaeude_wohnungs_register,KML||https://tinyurl.com/yy7ya4g9/TG/4441_bdg_erw.kml" TargetMode="External"/><Relationship Id="rId320" Type="http://schemas.openxmlformats.org/officeDocument/2006/relationships/hyperlink" Target="https://map.geo.admin.ch/?zoom=13&amp;E=2710324.88&amp;N=1260895.721&amp;layers=ch.kantone.cadastralwebmap-farbe,ch.swisstopo.amtliches-strassenverzeichnis,ch.bfs.gebaeude_wohnungs_register,KML||https://tinyurl.com/yy7ya4g9/TG/4551_bdg_erw.kml" TargetMode="External"/><Relationship Id="rId558" Type="http://schemas.openxmlformats.org/officeDocument/2006/relationships/hyperlink" Target="https://map.geo.admin.ch/?zoom=13&amp;E=2717279&amp;N=1260278&amp;layers=ch.kantone.cadastralwebmap-farbe,ch.swisstopo.amtliches-strassenverzeichnis,ch.bfs.gebaeude_wohnungs_register,KML||https://tinyurl.com/yy7ya4g9/TG/4746_bdg_erw.kml" TargetMode="External"/><Relationship Id="rId723" Type="http://schemas.openxmlformats.org/officeDocument/2006/relationships/hyperlink" Target="https://map.geo.admin.ch/?zoom=13&amp;E=2721309.25&amp;N=1269251.125&amp;layers=ch.kantone.cadastralwebmap-farbe,ch.swisstopo.amtliches-strassenverzeichnis,ch.bfs.gebaeude_wohnungs_register,KML||https://tinyurl.com/yy7ya4g9/TG/4881_bdg_erw.kml" TargetMode="External"/><Relationship Id="rId765" Type="http://schemas.openxmlformats.org/officeDocument/2006/relationships/hyperlink" Target="https://map.geo.admin.ch/?zoom=13&amp;E=2728493&amp;N=1266422&amp;layers=ch.kantone.cadastralwebmap-farbe,ch.swisstopo.amtliches-strassenverzeichnis,ch.bfs.gebaeude_wohnungs_register,KML||https://tinyurl.com/yy7ya4g9/TG/4911_bdg_erw.kml" TargetMode="External"/><Relationship Id="rId155" Type="http://schemas.openxmlformats.org/officeDocument/2006/relationships/hyperlink" Target="https://map.geo.admin.ch/?zoom=13&amp;E=2738737&amp;N=1267604&amp;layers=ch.kantone.cadastralwebmap-farbe,ch.swisstopo.amtliches-strassenverzeichnis,ch.bfs.gebaeude_wohnungs_register,KML||https://tinyurl.com/yy7ya4g9/TG/4461_bdg_erw.kml" TargetMode="External"/><Relationship Id="rId197" Type="http://schemas.openxmlformats.org/officeDocument/2006/relationships/hyperlink" Target="https://map.geo.admin.ch/?zoom=13&amp;E=2733965.075&amp;N=1261734.988&amp;layers=ch.kantone.cadastralwebmap-farbe,ch.swisstopo.amtliches-strassenverzeichnis,ch.bfs.gebaeude_wohnungs_register,KML||https://tinyurl.com/yy7ya4g9/TG/4471_bdg_erw.kml" TargetMode="External"/><Relationship Id="rId362" Type="http://schemas.openxmlformats.org/officeDocument/2006/relationships/hyperlink" Target="https://map.geo.admin.ch/?zoom=13&amp;E=2715890.293&amp;N=1270812.055&amp;layers=ch.kantone.cadastralwebmap-farbe,ch.swisstopo.amtliches-strassenverzeichnis,ch.bfs.gebaeude_wohnungs_register,KML||https://tinyurl.com/yy7ya4g9/TG/4590_bdg_erw.kml" TargetMode="External"/><Relationship Id="rId418" Type="http://schemas.openxmlformats.org/officeDocument/2006/relationships/hyperlink" Target="https://map.geo.admin.ch/?zoom=13&amp;E=2737235&amp;N=1274850&amp;layers=ch.kantone.cadastralwebmap-farbe,ch.swisstopo.amtliches-strassenverzeichnis,ch.bfs.gebaeude_wohnungs_register,KML||https://tinyurl.com/yy7ya4g9/TG/4641_bdg_erw.kml" TargetMode="External"/><Relationship Id="rId625" Type="http://schemas.openxmlformats.org/officeDocument/2006/relationships/hyperlink" Target="https://map.geo.admin.ch/?zoom=13&amp;E=2727853&amp;N=1261490.5&amp;layers=ch.kantone.cadastralwebmap-farbe,ch.swisstopo.amtliches-strassenverzeichnis,ch.bfs.gebaeude_wohnungs_register,KML||https://tinyurl.com/yy7ya4g9/TG/4791_bdg_erw.kml" TargetMode="External"/><Relationship Id="rId832" Type="http://schemas.openxmlformats.org/officeDocument/2006/relationships/hyperlink" Target="https://map.geo.admin.ch/?zoom=13&amp;E=2725829&amp;N=1268982&amp;layers=ch.kantone.cadastralwebmap-farbe,ch.swisstopo.amtliches-strassenverzeichnis,ch.bfs.gebaeude_wohnungs_register,KML||https://tinyurl.com/yy7ya4g9/TG/4946_bdg_erw.kml" TargetMode="External"/><Relationship Id="rId222" Type="http://schemas.openxmlformats.org/officeDocument/2006/relationships/hyperlink" Target="https://map.geo.admin.ch/?zoom=13&amp;E=2734597&amp;N=1268244&amp;layers=ch.kantone.cadastralwebmap-farbe,ch.swisstopo.amtliches-strassenverzeichnis,ch.bfs.gebaeude_wohnungs_register,KML||https://tinyurl.com/yy7ya4g9/TG/4476_bdg_erw.kml" TargetMode="External"/><Relationship Id="rId264" Type="http://schemas.openxmlformats.org/officeDocument/2006/relationships/hyperlink" Target="https://map.geo.admin.ch/?zoom=13&amp;E=2732969.024&amp;N=1268480.988&amp;layers=ch.kantone.cadastralwebmap-farbe,ch.swisstopo.amtliches-strassenverzeichnis,ch.bfs.gebaeude_wohnungs_register,KML||https://tinyurl.com/yy7ya4g9/TG/4506_bdg_erw.kml" TargetMode="External"/><Relationship Id="rId471" Type="http://schemas.openxmlformats.org/officeDocument/2006/relationships/hyperlink" Target="https://map.geo.admin.ch/?zoom=13&amp;E=2734632&amp;N=1275400.375&amp;layers=ch.kantone.cadastralwebmap-farbe,ch.swisstopo.amtliches-strassenverzeichnis,ch.bfs.gebaeude_wohnungs_register,KML||https://tinyurl.com/yy7ya4g9/TG/4681_bdg_erw.kml" TargetMode="External"/><Relationship Id="rId667" Type="http://schemas.openxmlformats.org/officeDocument/2006/relationships/hyperlink" Target="https://map.geo.admin.ch/?zoom=13&amp;E=2704646&amp;N=1275938&amp;layers=ch.kantone.cadastralwebmap-farbe,ch.swisstopo.amtliches-strassenverzeichnis,ch.bfs.gebaeude_wohnungs_register,KML||https://tinyurl.com/yy7ya4g9/TG/4821_bdg_erw.kml" TargetMode="External"/><Relationship Id="rId17" Type="http://schemas.openxmlformats.org/officeDocument/2006/relationships/hyperlink" Target="https://map.geo.admin.ch/?zoom=13&amp;E=2749624.638&amp;N=1264627.506&amp;layers=ch.kantone.cadastralwebmap-farbe,ch.swisstopo.amtliches-strassenverzeichnis,ch.bfs.gebaeude_wohnungs_register,KML||https://tinyurl.com/yy7ya4g9/TG/4401_bdg_erw.kml" TargetMode="External"/><Relationship Id="rId59" Type="http://schemas.openxmlformats.org/officeDocument/2006/relationships/hyperlink" Target="https://map.geo.admin.ch/?zoom=13&amp;E=2747343.626&amp;N=1261128.542&amp;layers=ch.kantone.cadastralwebmap-farbe,ch.swisstopo.amtliches-strassenverzeichnis,ch.bfs.gebaeude_wohnungs_register,KML||https://tinyurl.com/yy7ya4g9/TG/4431_bdg_erw.kml" TargetMode="External"/><Relationship Id="rId124" Type="http://schemas.openxmlformats.org/officeDocument/2006/relationships/hyperlink" Target="https://map.geo.admin.ch/?zoom=13&amp;E=2737872.699&amp;N=1266843.536&amp;layers=ch.kantone.cadastralwebmap-farbe,ch.swisstopo.amtliches-strassenverzeichnis,ch.bfs.gebaeude_wohnungs_register,KML||https://tinyurl.com/yy7ya4g9/TG/4461_bdg_erw.kml" TargetMode="External"/><Relationship Id="rId527" Type="http://schemas.openxmlformats.org/officeDocument/2006/relationships/hyperlink" Target="https://map.geo.admin.ch/?zoom=13&amp;E=2711213&amp;N=1253450&amp;layers=ch.kantone.cadastralwebmap-farbe,ch.swisstopo.amtliches-strassenverzeichnis,ch.bfs.gebaeude_wohnungs_register,KML||https://tinyurl.com/yy7ya4g9/TG/4726_bdg_erw.kml" TargetMode="External"/><Relationship Id="rId569" Type="http://schemas.openxmlformats.org/officeDocument/2006/relationships/hyperlink" Target="https://map.geo.admin.ch/?zoom=13&amp;E=2727768.354&amp;N=1264110.435&amp;layers=ch.kantone.cadastralwebmap-farbe,ch.swisstopo.amtliches-strassenverzeichnis,ch.bfs.gebaeude_wohnungs_register,KML||https://tinyurl.com/yy7ya4g9/TG/4756_bdg_erw.kml" TargetMode="External"/><Relationship Id="rId734" Type="http://schemas.openxmlformats.org/officeDocument/2006/relationships/hyperlink" Target="https://map.geo.admin.ch/?zoom=13&amp;E=2728970&amp;N=1269515&amp;layers=ch.kantone.cadastralwebmap-farbe,ch.swisstopo.amtliches-strassenverzeichnis,ch.bfs.gebaeude_wohnungs_register,KML||https://tinyurl.com/yy7ya4g9/TG/4891_bdg_erw.kml" TargetMode="External"/><Relationship Id="rId776" Type="http://schemas.openxmlformats.org/officeDocument/2006/relationships/hyperlink" Target="https://map.geo.admin.ch/?zoom=13&amp;E=2726662.652&amp;N=1266356.164&amp;layers=ch.kantone.cadastralwebmap-farbe,ch.swisstopo.amtliches-strassenverzeichnis,ch.bfs.gebaeude_wohnungs_register,KML||https://tinyurl.com/yy7ya4g9/TG/4921_bdg_erw.kml" TargetMode="External"/><Relationship Id="rId70" Type="http://schemas.openxmlformats.org/officeDocument/2006/relationships/hyperlink" Target="https://map.geo.admin.ch/?zoom=13&amp;E=2746332&amp;N=1270368&amp;layers=ch.kantone.cadastralwebmap-farbe,ch.swisstopo.amtliches-strassenverzeichnis,ch.bfs.gebaeude_wohnungs_register,KML||https://tinyurl.com/yy7ya4g9/TG/4436_bdg_erw.kml" TargetMode="External"/><Relationship Id="rId166" Type="http://schemas.openxmlformats.org/officeDocument/2006/relationships/hyperlink" Target="https://map.geo.admin.ch/?zoom=13&amp;E=2740784&amp;N=1268571&amp;layers=ch.kantone.cadastralwebmap-farbe,ch.swisstopo.amtliches-strassenverzeichnis,ch.bfs.gebaeude_wohnungs_register,KML||https://tinyurl.com/yy7ya4g9/TG/4461_bdg_erw.kml" TargetMode="External"/><Relationship Id="rId331" Type="http://schemas.openxmlformats.org/officeDocument/2006/relationships/hyperlink" Target="https://map.geo.admin.ch/?zoom=13&amp;E=2708873.096&amp;N=1267605.288&amp;layers=ch.kantone.cadastralwebmap-farbe,ch.swisstopo.amtliches-strassenverzeichnis,ch.bfs.gebaeude_wohnungs_register,KML||https://tinyurl.com/yy7ya4g9/TG/4566_bdg_erw.kml" TargetMode="External"/><Relationship Id="rId373" Type="http://schemas.openxmlformats.org/officeDocument/2006/relationships/hyperlink" Target="https://map.geo.admin.ch/?zoom=13&amp;E=2712672&amp;N=1264248&amp;layers=ch.kantone.cadastralwebmap-farbe,ch.swisstopo.amtliches-strassenverzeichnis,ch.bfs.gebaeude_wohnungs_register,KML||https://tinyurl.com/yy7ya4g9/TG/4591_bdg_erw.kml" TargetMode="External"/><Relationship Id="rId429" Type="http://schemas.openxmlformats.org/officeDocument/2006/relationships/hyperlink" Target="https://map.geo.admin.ch/?zoom=13&amp;E=2729978.662&amp;N=1273109.735&amp;layers=ch.kantone.cadastralwebmap-farbe,ch.swisstopo.amtliches-strassenverzeichnis,ch.bfs.gebaeude_wohnungs_register,KML||https://tinyurl.com/yy7ya4g9/TG/4666_bdg_erw.kml" TargetMode="External"/><Relationship Id="rId580" Type="http://schemas.openxmlformats.org/officeDocument/2006/relationships/hyperlink" Target="https://map.geo.admin.ch/?zoom=13&amp;E=2728603.047&amp;N=1265106.84&amp;layers=ch.kantone.cadastralwebmap-farbe,ch.swisstopo.amtliches-strassenverzeichnis,ch.bfs.gebaeude_wohnungs_register,KML||https://tinyurl.com/yy7ya4g9/TG/4756_bdg_erw.kml" TargetMode="External"/><Relationship Id="rId636" Type="http://schemas.openxmlformats.org/officeDocument/2006/relationships/hyperlink" Target="https://map.geo.admin.ch/?zoom=13&amp;E=2707400.5&amp;N=1278525.875&amp;layers=ch.kantone.cadastralwebmap-farbe,ch.swisstopo.amtliches-strassenverzeichnis,ch.bfs.gebaeude_wohnungs_register,KML||https://tinyurl.com/yy7ya4g9/TG/4806_bdg_erw.kml" TargetMode="External"/><Relationship Id="rId801" Type="http://schemas.openxmlformats.org/officeDocument/2006/relationships/hyperlink" Target="https://map.geo.admin.ch/?zoom=13&amp;E=2723569.616&amp;N=1271946.561&amp;layers=ch.kantone.cadastralwebmap-farbe,ch.swisstopo.amtliches-strassenverzeichnis,ch.bfs.gebaeude_wohnungs_register,KML||https://tinyurl.com/yy7ya4g9/TG/4941_bdg_erw.kml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233" Type="http://schemas.openxmlformats.org/officeDocument/2006/relationships/hyperlink" Target="https://map.geo.admin.ch/?zoom=13&amp;E=2739300&amp;N=1260918&amp;layers=ch.kantone.cadastralwebmap-farbe,ch.swisstopo.amtliches-strassenverzeichnis,ch.bfs.gebaeude_wohnungs_register,KML||https://tinyurl.com/yy7ya4g9/TG/4486_bdg_erw.kml" TargetMode="External"/><Relationship Id="rId440" Type="http://schemas.openxmlformats.org/officeDocument/2006/relationships/hyperlink" Target="https://map.geo.admin.ch/?zoom=13&amp;E=2726310&amp;N=1273420&amp;layers=ch.kantone.cadastralwebmap-farbe,ch.swisstopo.amtliches-strassenverzeichnis,ch.bfs.gebaeude_wohnungs_register,KML||https://tinyurl.com/yy7ya4g9/TG/4666_bdg_erw.kml" TargetMode="External"/><Relationship Id="rId678" Type="http://schemas.openxmlformats.org/officeDocument/2006/relationships/hyperlink" Target="https://map.geo.admin.ch/?zoom=13&amp;E=2717855&amp;N=1272070&amp;layers=ch.kantone.cadastralwebmap-farbe,ch.swisstopo.amtliches-strassenverzeichnis,ch.bfs.gebaeude_wohnungs_register,KML||https://tinyurl.com/yy7ya4g9/TG/4831_bdg_erw.kml" TargetMode="External"/><Relationship Id="rId843" Type="http://schemas.openxmlformats.org/officeDocument/2006/relationships/hyperlink" Target="https://map.geo.admin.ch/?zoom=13&amp;E=2726698&amp;N=1269492&amp;layers=ch.kantone.cadastralwebmap-farbe,ch.swisstopo.amtliches-strassenverzeichnis,ch.bfs.gebaeude_wohnungs_register,KML||https://tinyurl.com/yy7ya4g9/TG/4946_bdg_erw.kml" TargetMode="External"/><Relationship Id="rId28" Type="http://schemas.openxmlformats.org/officeDocument/2006/relationships/hyperlink" Target="https://map.geo.admin.ch/?zoom=13&amp;E=2741217&amp;N=1271086&amp;layers=ch.kantone.cadastralwebmap-farbe,ch.swisstopo.amtliches-strassenverzeichnis,ch.bfs.gebaeude_wohnungs_register,KML||https://tinyurl.com/yy7ya4g9/TG/4406_bdg_erw.kml" TargetMode="External"/><Relationship Id="rId275" Type="http://schemas.openxmlformats.org/officeDocument/2006/relationships/hyperlink" Target="https://map.geo.admin.ch/?zoom=13&amp;E=2738170.859&amp;N=1262933.007&amp;layers=ch.kantone.cadastralwebmap-farbe,ch.swisstopo.amtliches-strassenverzeichnis,ch.bfs.gebaeude_wohnungs_register,KML||https://tinyurl.com/yy7ya4g9/TG/4511_bdg_erw.kml" TargetMode="External"/><Relationship Id="rId300" Type="http://schemas.openxmlformats.org/officeDocument/2006/relationships/hyperlink" Target="https://map.geo.admin.ch/?zoom=13&amp;E=2698949&amp;N=1282550&amp;layers=ch.kantone.cadastralwebmap-farbe,ch.swisstopo.amtliches-strassenverzeichnis,ch.bfs.gebaeude_wohnungs_register,KML||https://tinyurl.com/yy7ya4g9/TG/4545_bdg_erw.kml" TargetMode="External"/><Relationship Id="rId482" Type="http://schemas.openxmlformats.org/officeDocument/2006/relationships/hyperlink" Target="https://map.geo.admin.ch/?zoom=13&amp;E=2719322.856&amp;N=1266257.619&amp;layers=ch.kantone.cadastralwebmap-farbe,ch.swisstopo.amtliches-strassenverzeichnis,ch.bfs.gebaeude_wohnungs_register,KML||https://tinyurl.com/yy7ya4g9/TG/4711_bdg_erw.kml" TargetMode="External"/><Relationship Id="rId538" Type="http://schemas.openxmlformats.org/officeDocument/2006/relationships/hyperlink" Target="https://map.geo.admin.ch/?zoom=13&amp;E=2717053.84&amp;N=1264234.65&amp;layers=ch.kantone.cadastralwebmap-farbe,ch.swisstopo.amtliches-strassenverzeichnis,ch.bfs.gebaeude_wohnungs_register,KML||https://tinyurl.com/yy7ya4g9/TG/4741_bdg_erw.kml" TargetMode="External"/><Relationship Id="rId703" Type="http://schemas.openxmlformats.org/officeDocument/2006/relationships/hyperlink" Target="https://map.geo.admin.ch/?zoom=13&amp;E=2715143&amp;N=1279701&amp;layers=ch.kantone.cadastralwebmap-farbe,ch.swisstopo.amtliches-strassenverzeichnis,ch.bfs.gebaeude_wohnungs_register,KML||https://tinyurl.com/yy7ya4g9/TG/4864_bdg_erw.kml" TargetMode="External"/><Relationship Id="rId745" Type="http://schemas.openxmlformats.org/officeDocument/2006/relationships/hyperlink" Target="https://map.geo.admin.ch/?zoom=13&amp;E=2733660&amp;N=1269764&amp;layers=ch.kantone.cadastralwebmap-farbe,ch.swisstopo.amtliches-strassenverzeichnis,ch.bfs.gebaeude_wohnungs_register,KML||https://tinyurl.com/yy7ya4g9/TG/4901_bdg_erw.kml" TargetMode="External"/><Relationship Id="rId81" Type="http://schemas.openxmlformats.org/officeDocument/2006/relationships/hyperlink" Target="https://map.geo.admin.ch/?zoom=13&amp;E=2743972&amp;N=1269547&amp;layers=ch.kantone.cadastralwebmap-farbe,ch.swisstopo.amtliches-strassenverzeichnis,ch.bfs.gebaeude_wohnungs_register,KML||https://tinyurl.com/yy7ya4g9/TG/4436_bdg_erw.kml" TargetMode="External"/><Relationship Id="rId135" Type="http://schemas.openxmlformats.org/officeDocument/2006/relationships/hyperlink" Target="https://map.geo.admin.ch/?zoom=13&amp;E=2737333&amp;N=1269353&amp;layers=ch.kantone.cadastralwebmap-farbe,ch.swisstopo.amtliches-strassenverzeichnis,ch.bfs.gebaeude_wohnungs_register,KML||https://tinyurl.com/yy7ya4g9/TG/4461_bdg_erw.kml" TargetMode="External"/><Relationship Id="rId177" Type="http://schemas.openxmlformats.org/officeDocument/2006/relationships/hyperlink" Target="https://map.geo.admin.ch/?zoom=13&amp;E=2740682&amp;N=1267975&amp;layers=ch.kantone.cadastralwebmap-farbe,ch.swisstopo.amtliches-strassenverzeichnis,ch.bfs.gebaeude_wohnungs_register,KML||https://tinyurl.com/yy7ya4g9/TG/4461_bdg_erw.kml" TargetMode="External"/><Relationship Id="rId342" Type="http://schemas.openxmlformats.org/officeDocument/2006/relationships/hyperlink" Target="https://map.geo.admin.ch/?zoom=13&amp;E=2706025&amp;N=1269643&amp;layers=ch.kantone.cadastralwebmap-farbe,ch.swisstopo.amtliches-strassenverzeichnis,ch.bfs.gebaeude_wohnungs_register,KML||https://tinyurl.com/yy7ya4g9/TG/4566_bdg_erw.kml" TargetMode="External"/><Relationship Id="rId384" Type="http://schemas.openxmlformats.org/officeDocument/2006/relationships/hyperlink" Target="https://map.geo.admin.ch/?zoom=13&amp;E=2716394&amp;N=1267729&amp;layers=ch.kantone.cadastralwebmap-farbe,ch.swisstopo.amtliches-strassenverzeichnis,ch.bfs.gebaeude_wohnungs_register,KML||https://tinyurl.com/yy7ya4g9/TG/4611_bdg_erw.kml" TargetMode="External"/><Relationship Id="rId591" Type="http://schemas.openxmlformats.org/officeDocument/2006/relationships/hyperlink" Target="https://map.geo.admin.ch/?zoom=13&amp;E=2716669&amp;N=1258217&amp;layers=ch.kantone.cadastralwebmap-farbe,ch.swisstopo.amtliches-strassenverzeichnis,ch.bfs.gebaeude_wohnungs_register,KML||https://tinyurl.com/yy7ya4g9/TG/4761_bdg_erw.kml" TargetMode="External"/><Relationship Id="rId605" Type="http://schemas.openxmlformats.org/officeDocument/2006/relationships/hyperlink" Target="https://map.geo.admin.ch/?zoom=13&amp;E=2713056&amp;N=1260154&amp;layers=ch.kantone.cadastralwebmap-farbe,ch.swisstopo.amtliches-strassenverzeichnis,ch.bfs.gebaeude_wohnungs_register,KML||https://tinyurl.com/yy7ya4g9/TG/4781_bdg_erw.kml" TargetMode="External"/><Relationship Id="rId787" Type="http://schemas.openxmlformats.org/officeDocument/2006/relationships/hyperlink" Target="https://map.geo.admin.ch/?zoom=13&amp;E=2723900&amp;N=1268600&amp;layers=ch.kantone.cadastralwebmap-farbe,ch.swisstopo.amtliches-strassenverzeichnis,ch.bfs.gebaeude_wohnungs_register,KML||https://tinyurl.com/yy7ya4g9/TG/4921_bdg_erw.kml" TargetMode="External"/><Relationship Id="rId812" Type="http://schemas.openxmlformats.org/officeDocument/2006/relationships/hyperlink" Target="https://map.geo.admin.ch/?zoom=13&amp;E=2722740&amp;N=1271334&amp;layers=ch.kantone.cadastralwebmap-farbe,ch.swisstopo.amtliches-strassenverzeichnis,ch.bfs.gebaeude_wohnungs_register,KML||https://tinyurl.com/yy7ya4g9/TG/4941_bdg_erw.kml" TargetMode="External"/><Relationship Id="rId202" Type="http://schemas.openxmlformats.org/officeDocument/2006/relationships/hyperlink" Target="https://map.geo.admin.ch/?zoom=13&amp;E=2734335.347&amp;N=1261607.555&amp;layers=ch.kantone.cadastralwebmap-farbe,ch.swisstopo.amtliches-strassenverzeichnis,ch.bfs.gebaeude_wohnungs_register,KML||https://tinyurl.com/yy7ya4g9/TG/4471_bdg_erw.kml" TargetMode="External"/><Relationship Id="rId244" Type="http://schemas.openxmlformats.org/officeDocument/2006/relationships/hyperlink" Target="https://map.geo.admin.ch/?zoom=13&amp;E=2733943.076&amp;N=1264090.194&amp;layers=ch.kantone.cadastralwebmap-farbe,ch.swisstopo.amtliches-strassenverzeichnis,ch.bfs.gebaeude_wohnungs_register,KML||https://tinyurl.com/yy7ya4g9/TG/4495_bdg_erw.kml" TargetMode="External"/><Relationship Id="rId647" Type="http://schemas.openxmlformats.org/officeDocument/2006/relationships/hyperlink" Target="https://map.geo.admin.ch/?zoom=13&amp;E=2715314&amp;N=1277112&amp;layers=ch.kantone.cadastralwebmap-farbe,ch.swisstopo.amtliches-strassenverzeichnis,ch.bfs.gebaeude_wohnungs_register,KML||https://tinyurl.com/yy7ya4g9/TG/4816_bdg_erw.kml" TargetMode="External"/><Relationship Id="rId689" Type="http://schemas.openxmlformats.org/officeDocument/2006/relationships/hyperlink" Target="https://map.geo.admin.ch/?zoom=13&amp;E=2714864.958&amp;N=1272737.624&amp;layers=ch.kantone.cadastralwebmap-farbe,ch.swisstopo.amtliches-strassenverzeichnis,ch.bfs.gebaeude_wohnungs_register,KML||https://tinyurl.com/yy7ya4g9/TG/4841_bdg_erw.kml" TargetMode="External"/><Relationship Id="rId854" Type="http://schemas.openxmlformats.org/officeDocument/2006/relationships/hyperlink" Target="https://map.geo.admin.ch/?zoom=13&amp;E=2725513.494&amp;N=1270471.918&amp;layers=ch.kantone.cadastralwebmap-farbe,ch.swisstopo.amtliches-strassenverzeichnis,ch.bfs.gebaeude_wohnungs_register,KML||https://tinyurl.com/yy7ya4g9/TG/4946_bdg_erw.kml" TargetMode="External"/><Relationship Id="rId39" Type="http://schemas.openxmlformats.org/officeDocument/2006/relationships/hyperlink" Target="https://map.geo.admin.ch/?zoom=13&amp;E=2741672.686&amp;N=1268824.538&amp;layers=ch.kantone.cadastralwebmap-farbe,ch.swisstopo.amtliches-strassenverzeichnis,ch.bfs.gebaeude_wohnungs_register,KML||https://tinyurl.com/yy7ya4g9/TG/4416_bdg_erw.kml" TargetMode="External"/><Relationship Id="rId286" Type="http://schemas.openxmlformats.org/officeDocument/2006/relationships/hyperlink" Target="https://map.geo.admin.ch/?zoom=13&amp;E=2698259.042&amp;N=1280449.67&amp;layers=ch.kantone.cadastralwebmap-farbe,ch.swisstopo.amtliches-strassenverzeichnis,ch.bfs.gebaeude_wohnungs_register,KML||https://tinyurl.com/yy7ya4g9/TG/4536_bdg_erw.kml" TargetMode="External"/><Relationship Id="rId451" Type="http://schemas.openxmlformats.org/officeDocument/2006/relationships/hyperlink" Target="https://map.geo.admin.ch/?zoom=13&amp;E=2731615.591&amp;N=1278049.029&amp;layers=ch.kantone.cadastralwebmap-farbe,ch.swisstopo.amtliches-strassenverzeichnis,ch.bfs.gebaeude_wohnungs_register,KML||https://tinyurl.com/yy7ya4g9/TG/4671_bdg_erw.kml" TargetMode="External"/><Relationship Id="rId493" Type="http://schemas.openxmlformats.org/officeDocument/2006/relationships/hyperlink" Target="https://map.geo.admin.ch/?zoom=13&amp;E=2719510.772&amp;N=1261993.686&amp;layers=ch.kantone.cadastralwebmap-farbe,ch.swisstopo.amtliches-strassenverzeichnis,ch.bfs.gebaeude_wohnungs_register,KML||https://tinyurl.com/yy7ya4g9/TG/4716_bdg_erw.kml" TargetMode="External"/><Relationship Id="rId507" Type="http://schemas.openxmlformats.org/officeDocument/2006/relationships/hyperlink" Target="https://map.geo.admin.ch/?zoom=13&amp;E=2714142.829&amp;N=1257893.731&amp;layers=ch.kantone.cadastralwebmap-farbe,ch.swisstopo.amtliches-strassenverzeichnis,ch.bfs.gebaeude_wohnungs_register,KML||https://tinyurl.com/yy7ya4g9/TG/4724_bdg_erw.kml" TargetMode="External"/><Relationship Id="rId549" Type="http://schemas.openxmlformats.org/officeDocument/2006/relationships/hyperlink" Target="https://map.geo.admin.ch/?zoom=13&amp;E=2717585&amp;N=1260510&amp;layers=ch.kantone.cadastralwebmap-farbe,ch.swisstopo.amtliches-strassenverzeichnis,ch.bfs.gebaeude_wohnungs_register,KML||https://tinyurl.com/yy7ya4g9/TG/4746_bdg_erw.kml" TargetMode="External"/><Relationship Id="rId714" Type="http://schemas.openxmlformats.org/officeDocument/2006/relationships/hyperlink" Target="https://map.geo.admin.ch/?zoom=13&amp;E=2721497&amp;N=1270361&amp;layers=ch.kantone.cadastralwebmap-farbe,ch.swisstopo.amtliches-strassenverzeichnis,ch.bfs.gebaeude_wohnungs_register,KML||https://tinyurl.com/yy7ya4g9/TG/4881_bdg_erw.kml" TargetMode="External"/><Relationship Id="rId756" Type="http://schemas.openxmlformats.org/officeDocument/2006/relationships/hyperlink" Target="https://map.geo.admin.ch/?zoom=13&amp;E=2734119&amp;N=1271341&amp;layers=ch.kantone.cadastralwebmap-farbe,ch.swisstopo.amtliches-strassenverzeichnis,ch.bfs.gebaeude_wohnungs_register,KML||https://tinyurl.com/yy7ya4g9/TG/4901_bdg_erw.kml" TargetMode="External"/><Relationship Id="rId50" Type="http://schemas.openxmlformats.org/officeDocument/2006/relationships/hyperlink" Target="https://map.geo.admin.ch/?zoom=13&amp;E=2740799&amp;N=1272048&amp;layers=ch.kantone.cadastralwebmap-farbe,ch.swisstopo.amtliches-strassenverzeichnis,ch.bfs.gebaeude_wohnungs_register,KML||https://tinyurl.com/yy7ya4g9/TG/4426_bdg_erw.kml" TargetMode="External"/><Relationship Id="rId104" Type="http://schemas.openxmlformats.org/officeDocument/2006/relationships/hyperlink" Target="https://map.geo.admin.ch/?zoom=13&amp;E=2745047.031&amp;N=1270842.959&amp;layers=ch.kantone.cadastralwebmap-farbe,ch.swisstopo.amtliches-strassenverzeichnis,ch.bfs.gebaeude_wohnungs_register,KML||https://tinyurl.com/yy7ya4g9/TG/4436_bdg_erw.kml" TargetMode="External"/><Relationship Id="rId146" Type="http://schemas.openxmlformats.org/officeDocument/2006/relationships/hyperlink" Target="https://map.geo.admin.ch/?zoom=13&amp;E=2739973&amp;N=1268500&amp;layers=ch.kantone.cadastralwebmap-farbe,ch.swisstopo.amtliches-strassenverzeichnis,ch.bfs.gebaeude_wohnungs_register,KML||https://tinyurl.com/yy7ya4g9/TG/4461_bdg_erw.kml" TargetMode="External"/><Relationship Id="rId188" Type="http://schemas.openxmlformats.org/officeDocument/2006/relationships/hyperlink" Target="https://map.geo.admin.ch/?zoom=13&amp;E=2735474.744&amp;N=1261412.624&amp;layers=ch.kantone.cadastralwebmap-farbe,ch.swisstopo.amtliches-strassenverzeichnis,ch.bfs.gebaeude_wohnungs_register,KML||https://tinyurl.com/yy7ya4g9/TG/4471_bdg_erw.kml" TargetMode="External"/><Relationship Id="rId311" Type="http://schemas.openxmlformats.org/officeDocument/2006/relationships/hyperlink" Target="https://map.geo.admin.ch/?zoom=13&amp;E=2698540.158&amp;N=1282940.257&amp;layers=ch.kantone.cadastralwebmap-farbe,ch.swisstopo.amtliches-strassenverzeichnis,ch.bfs.gebaeude_wohnungs_register,KML||https://tinyurl.com/yy7ya4g9/TG/4545_bdg_erw.kml" TargetMode="External"/><Relationship Id="rId353" Type="http://schemas.openxmlformats.org/officeDocument/2006/relationships/hyperlink" Target="https://map.geo.admin.ch/?zoom=13&amp;E=2709529.057&amp;N=1270028.186&amp;layers=ch.kantone.cadastralwebmap-farbe,ch.swisstopo.amtliches-strassenverzeichnis,ch.bfs.gebaeude_wohnungs_register,KML||https://tinyurl.com/yy7ya4g9/TG/4566_bdg_erw.kml" TargetMode="External"/><Relationship Id="rId395" Type="http://schemas.openxmlformats.org/officeDocument/2006/relationships/hyperlink" Target="https://map.geo.admin.ch/?zoom=13&amp;E=2714529.881&amp;N=1267224.611&amp;layers=ch.kantone.cadastralwebmap-farbe,ch.swisstopo.amtliches-strassenverzeichnis,ch.bfs.gebaeude_wohnungs_register,KML||https://tinyurl.com/yy7ya4g9/TG/4611_bdg_erw.kml" TargetMode="External"/><Relationship Id="rId409" Type="http://schemas.openxmlformats.org/officeDocument/2006/relationships/hyperlink" Target="https://map.geo.admin.ch/?zoom=13&amp;E=2710610&amp;N=1271610&amp;layers=ch.kantone.cadastralwebmap-farbe,ch.swisstopo.amtliches-strassenverzeichnis,ch.bfs.gebaeude_wohnungs_register,KML||https://tinyurl.com/yy7ya4g9/TG/4621_bdg_erw.kml" TargetMode="External"/><Relationship Id="rId560" Type="http://schemas.openxmlformats.org/officeDocument/2006/relationships/hyperlink" Target="https://map.geo.admin.ch/?zoom=13&amp;E=2717899&amp;N=1261394&amp;layers=ch.kantone.cadastralwebmap-farbe,ch.swisstopo.amtliches-strassenverzeichnis,ch.bfs.gebaeude_wohnungs_register,KML||https://tinyurl.com/yy7ya4g9/TG/4746_bdg_erw.kml" TargetMode="External"/><Relationship Id="rId798" Type="http://schemas.openxmlformats.org/officeDocument/2006/relationships/hyperlink" Target="https://map.geo.admin.ch/?zoom=13&amp;E=2723668.145&amp;N=1271875.555&amp;layers=ch.kantone.cadastralwebmap-farbe,ch.swisstopo.amtliches-strassenverzeichnis,ch.bfs.gebaeude_wohnungs_register,KML||https://tinyurl.com/yy7ya4g9/TG/4941_bdg_erw.kml" TargetMode="External"/><Relationship Id="rId92" Type="http://schemas.openxmlformats.org/officeDocument/2006/relationships/hyperlink" Target="https://map.geo.admin.ch/?zoom=13&amp;E=2745545.266&amp;N=1269592.674&amp;layers=ch.kantone.cadastralwebmap-farbe,ch.swisstopo.amtliches-strassenverzeichnis,ch.bfs.gebaeude_wohnungs_register,KML||https://tinyurl.com/yy7ya4g9/TG/4436_bdg_erw.kml" TargetMode="External"/><Relationship Id="rId213" Type="http://schemas.openxmlformats.org/officeDocument/2006/relationships/hyperlink" Target="https://map.geo.admin.ch/?zoom=13&amp;E=2733542&amp;N=1267068&amp;layers=ch.kantone.cadastralwebmap-farbe,ch.swisstopo.amtliches-strassenverzeichnis,ch.bfs.gebaeude_wohnungs_register,KML||https://tinyurl.com/yy7ya4g9/TG/4476_bdg_erw.kml" TargetMode="External"/><Relationship Id="rId420" Type="http://schemas.openxmlformats.org/officeDocument/2006/relationships/hyperlink" Target="https://map.geo.admin.ch/?zoom=13&amp;E=2737457.729&amp;N=1276255.528&amp;layers=ch.kantone.cadastralwebmap-farbe,ch.swisstopo.amtliches-strassenverzeichnis,ch.bfs.gebaeude_wohnungs_register,KML||https://tinyurl.com/yy7ya4g9/TG/4641_bdg_erw.kml" TargetMode="External"/><Relationship Id="rId616" Type="http://schemas.openxmlformats.org/officeDocument/2006/relationships/hyperlink" Target="https://map.geo.admin.ch/?zoom=13&amp;E=2720344.75&amp;N=1256940.71&amp;layers=ch.kantone.cadastralwebmap-farbe,ch.swisstopo.amtliches-strassenverzeichnis,ch.bfs.gebaeude_wohnungs_register,KML||https://tinyurl.com/yy7ya4g9/TG/4786_bdg_erw.kml" TargetMode="External"/><Relationship Id="rId658" Type="http://schemas.openxmlformats.org/officeDocument/2006/relationships/hyperlink" Target="https://map.geo.admin.ch/?zoom=13&amp;E=2715237.633&amp;N=1277054.93&amp;layers=ch.kantone.cadastralwebmap-farbe,ch.swisstopo.amtliches-strassenverzeichnis,ch.bfs.gebaeude_wohnungs_register,KML||https://tinyurl.com/yy7ya4g9/TG/4816_bdg_erw.kml" TargetMode="External"/><Relationship Id="rId823" Type="http://schemas.openxmlformats.org/officeDocument/2006/relationships/hyperlink" Target="https://map.geo.admin.ch/?zoom=13&amp;E=2725111&amp;N=1269266&amp;layers=ch.kantone.cadastralwebmap-farbe,ch.swisstopo.amtliches-strassenverzeichnis,ch.bfs.gebaeude_wohnungs_register,KML||https://tinyurl.com/yy7ya4g9/TG/4946_bdg_erw.kml" TargetMode="External"/><Relationship Id="rId865" Type="http://schemas.openxmlformats.org/officeDocument/2006/relationships/hyperlink" Target="https://map.geo.admin.ch/?zoom=13&amp;E=2720157&amp;N=1272958&amp;layers=ch.kantone.cadastralwebmap-farbe,ch.swisstopo.amtliches-strassenverzeichnis,ch.bfs.gebaeude_wohnungs_register,KML||https://tinyurl.com/yy7ya4g9/TG/4951_bdg_erw.kml" TargetMode="External"/><Relationship Id="rId255" Type="http://schemas.openxmlformats.org/officeDocument/2006/relationships/hyperlink" Target="https://map.geo.admin.ch/?zoom=13&amp;E=2733777.757&amp;N=1266602.574&amp;layers=ch.kantone.cadastralwebmap-farbe,ch.swisstopo.amtliches-strassenverzeichnis,ch.bfs.gebaeude_wohnungs_register,KML||https://tinyurl.com/yy7ya4g9/TG/4506_bdg_erw.kml" TargetMode="External"/><Relationship Id="rId297" Type="http://schemas.openxmlformats.org/officeDocument/2006/relationships/hyperlink" Target="https://map.geo.admin.ch/?zoom=13&amp;E=2699308.601&amp;N=1278477.423&amp;layers=ch.kantone.cadastralwebmap-farbe,ch.swisstopo.amtliches-strassenverzeichnis,ch.bfs.gebaeude_wohnungs_register,KML||https://tinyurl.com/yy7ya4g9/TG/4536_bdg_erw.kml" TargetMode="External"/><Relationship Id="rId462" Type="http://schemas.openxmlformats.org/officeDocument/2006/relationships/hyperlink" Target="https://map.geo.admin.ch/?zoom=13&amp;E=2731438.9&amp;N=1278144.4&amp;layers=ch.kantone.cadastralwebmap-farbe,ch.swisstopo.amtliches-strassenverzeichnis,ch.bfs.gebaeude_wohnungs_register,KML||https://tinyurl.com/yy7ya4g9/TG/4671_bdg_erw.kml" TargetMode="External"/><Relationship Id="rId518" Type="http://schemas.openxmlformats.org/officeDocument/2006/relationships/hyperlink" Target="https://map.geo.admin.ch/?zoom=13&amp;E=2715929&amp;N=1258401&amp;layers=ch.kantone.cadastralwebmap-farbe,ch.swisstopo.amtliches-strassenverzeichnis,ch.bfs.gebaeude_wohnungs_register,KML||https://tinyurl.com/yy7ya4g9/TG/4724_bdg_erw.kml" TargetMode="External"/><Relationship Id="rId725" Type="http://schemas.openxmlformats.org/officeDocument/2006/relationships/hyperlink" Target="https://map.geo.admin.ch/?zoom=13&amp;E=2730225.713&amp;N=1271753.152&amp;layers=ch.kantone.cadastralwebmap-farbe,ch.swisstopo.amtliches-strassenverzeichnis,ch.bfs.gebaeude_wohnungs_register,KML||https://tinyurl.com/yy7ya4g9/TG/4891_bdg_erw.kml" TargetMode="External"/><Relationship Id="rId115" Type="http://schemas.openxmlformats.org/officeDocument/2006/relationships/hyperlink" Target="https://map.geo.admin.ch/?zoom=13&amp;E=2739475.75&amp;N=1270032.125&amp;layers=ch.kantone.cadastralwebmap-farbe,ch.swisstopo.amtliches-strassenverzeichnis,ch.bfs.gebaeude_wohnungs_register,KML||https://tinyurl.com/yy7ya4g9/TG/4446_bdg_erw.kml" TargetMode="External"/><Relationship Id="rId157" Type="http://schemas.openxmlformats.org/officeDocument/2006/relationships/hyperlink" Target="https://map.geo.admin.ch/?zoom=13&amp;E=2739514&amp;N=1267485&amp;layers=ch.kantone.cadastralwebmap-farbe,ch.swisstopo.amtliches-strassenverzeichnis,ch.bfs.gebaeude_wohnungs_register,KML||https://tinyurl.com/yy7ya4g9/TG/4461_bdg_erw.kml" TargetMode="External"/><Relationship Id="rId322" Type="http://schemas.openxmlformats.org/officeDocument/2006/relationships/hyperlink" Target="https://map.geo.admin.ch/?zoom=13&amp;E=2709928.948&amp;N=1259486.727&amp;layers=ch.kantone.cadastralwebmap-farbe,ch.swisstopo.amtliches-strassenverzeichnis,ch.bfs.gebaeude_wohnungs_register,KML||https://tinyurl.com/yy7ya4g9/TG/4551_bdg_erw.kml" TargetMode="External"/><Relationship Id="rId364" Type="http://schemas.openxmlformats.org/officeDocument/2006/relationships/hyperlink" Target="https://map.geo.admin.ch/?zoom=13&amp;E=2712093.206&amp;N=1263950.26&amp;layers=ch.kantone.cadastralwebmap-farbe,ch.swisstopo.amtliches-strassenverzeichnis,ch.bfs.gebaeude_wohnungs_register,KML||https://tinyurl.com/yy7ya4g9/TG/4591_bdg_erw.kml" TargetMode="External"/><Relationship Id="rId767" Type="http://schemas.openxmlformats.org/officeDocument/2006/relationships/hyperlink" Target="https://map.geo.admin.ch/?zoom=13&amp;E=2729575&amp;N=1267527&amp;layers=ch.kantone.cadastralwebmap-farbe,ch.swisstopo.amtliches-strassenverzeichnis,ch.bfs.gebaeude_wohnungs_register,KML||https://tinyurl.com/yy7ya4g9/TG/4911_bdg_erw.kml" TargetMode="External"/><Relationship Id="rId61" Type="http://schemas.openxmlformats.org/officeDocument/2006/relationships/hyperlink" Target="https://map.geo.admin.ch/?zoom=13&amp;E=2747768&amp;N=1261223&amp;layers=ch.kantone.cadastralwebmap-farbe,ch.swisstopo.amtliches-strassenverzeichnis,ch.bfs.gebaeude_wohnungs_register,KML||https://tinyurl.com/yy7ya4g9/TG/4431_bdg_erw.kml" TargetMode="External"/><Relationship Id="rId199" Type="http://schemas.openxmlformats.org/officeDocument/2006/relationships/hyperlink" Target="https://map.geo.admin.ch/?zoom=13&amp;E=2735770.016&amp;N=1261459.176&amp;layers=ch.kantone.cadastralwebmap-farbe,ch.swisstopo.amtliches-strassenverzeichnis,ch.bfs.gebaeude_wohnungs_register,KML||https://tinyurl.com/yy7ya4g9/TG/4471_bdg_erw.kml" TargetMode="External"/><Relationship Id="rId571" Type="http://schemas.openxmlformats.org/officeDocument/2006/relationships/hyperlink" Target="https://map.geo.admin.ch/?zoom=13&amp;E=2728642&amp;N=1264222&amp;layers=ch.kantone.cadastralwebmap-farbe,ch.swisstopo.amtliches-strassenverzeichnis,ch.bfs.gebaeude_wohnungs_register,KML||https://tinyurl.com/yy7ya4g9/TG/4756_bdg_erw.kml" TargetMode="External"/><Relationship Id="rId627" Type="http://schemas.openxmlformats.org/officeDocument/2006/relationships/hyperlink" Target="https://map.geo.admin.ch/?zoom=13&amp;E=2724216.5&amp;N=1261178&amp;layers=ch.kantone.cadastralwebmap-farbe,ch.swisstopo.amtliches-strassenverzeichnis,ch.bfs.gebaeude_wohnungs_register,KML||https://tinyurl.com/yy7ya4g9/TG/4791_bdg_erw.kml" TargetMode="External"/><Relationship Id="rId669" Type="http://schemas.openxmlformats.org/officeDocument/2006/relationships/hyperlink" Target="https://map.geo.admin.ch/?zoom=13&amp;E=2710762.25&amp;N=1278045.25&amp;layers=ch.kantone.cadastralwebmap-farbe,ch.swisstopo.amtliches-strassenverzeichnis,ch.bfs.gebaeude_wohnungs_register,KML||https://tinyurl.com/yy7ya4g9/TG/4826_bdg_erw.kml" TargetMode="External"/><Relationship Id="rId834" Type="http://schemas.openxmlformats.org/officeDocument/2006/relationships/hyperlink" Target="https://map.geo.admin.ch/?zoom=13&amp;E=2725847&amp;N=1268967&amp;layers=ch.kantone.cadastralwebmap-farbe,ch.swisstopo.amtliches-strassenverzeichnis,ch.bfs.gebaeude_wohnungs_register,KML||https://tinyurl.com/yy7ya4g9/TG/4946_bdg_erw.kml" TargetMode="External"/><Relationship Id="rId19" Type="http://schemas.openxmlformats.org/officeDocument/2006/relationships/hyperlink" Target="https://map.geo.admin.ch/?zoom=13&amp;E=2748311.155&amp;N=1265245.247&amp;layers=ch.kantone.cadastralwebmap-farbe,ch.swisstopo.amtliches-strassenverzeichnis,ch.bfs.gebaeude_wohnungs_register,KML||https://tinyurl.com/yy7ya4g9/TG/4401_bdg_erw.kml" TargetMode="External"/><Relationship Id="rId224" Type="http://schemas.openxmlformats.org/officeDocument/2006/relationships/hyperlink" Target="https://map.geo.admin.ch/?zoom=13&amp;E=2733907.17&amp;N=1267317.384&amp;layers=ch.kantone.cadastralwebmap-farbe,ch.swisstopo.amtliches-strassenverzeichnis,ch.bfs.gebaeude_wohnungs_register,KML||https://tinyurl.com/yy7ya4g9/TG/4476_bdg_erw.kml" TargetMode="External"/><Relationship Id="rId266" Type="http://schemas.openxmlformats.org/officeDocument/2006/relationships/hyperlink" Target="https://map.geo.admin.ch/?zoom=13&amp;E=2731561.8&amp;N=1266508.59&amp;layers=ch.kantone.cadastralwebmap-farbe,ch.swisstopo.amtliches-strassenverzeichnis,ch.bfs.gebaeude_wohnungs_register,KML||https://tinyurl.com/yy7ya4g9/TG/4506_bdg_erw.kml" TargetMode="External"/><Relationship Id="rId431" Type="http://schemas.openxmlformats.org/officeDocument/2006/relationships/hyperlink" Target="https://map.geo.admin.ch/?zoom=13&amp;E=2725738.881&amp;N=1274790.533&amp;layers=ch.kantone.cadastralwebmap-farbe,ch.swisstopo.amtliches-strassenverzeichnis,ch.bfs.gebaeude_wohnungs_register,KML||https://tinyurl.com/yy7ya4g9/TG/4666_bdg_erw.kml" TargetMode="External"/><Relationship Id="rId473" Type="http://schemas.openxmlformats.org/officeDocument/2006/relationships/hyperlink" Target="https://map.geo.admin.ch/?zoom=13&amp;E=2735297.75&amp;N=1274652.625&amp;layers=ch.kantone.cadastralwebmap-farbe,ch.swisstopo.amtliches-strassenverzeichnis,ch.bfs.gebaeude_wohnungs_register,KML||https://tinyurl.com/yy7ya4g9/TG/4681_bdg_erw.kml" TargetMode="External"/><Relationship Id="rId529" Type="http://schemas.openxmlformats.org/officeDocument/2006/relationships/hyperlink" Target="https://map.geo.admin.ch/?zoom=13&amp;E=2714998.877&amp;N=1253761.441&amp;layers=ch.kantone.cadastralwebmap-farbe,ch.swisstopo.amtliches-strassenverzeichnis,ch.bfs.gebaeude_wohnungs_register,KML||https://tinyurl.com/yy7ya4g9/TG/4726_bdg_erw.kml" TargetMode="External"/><Relationship Id="rId680" Type="http://schemas.openxmlformats.org/officeDocument/2006/relationships/hyperlink" Target="https://map.geo.admin.ch/?zoom=13&amp;E=2717482&amp;N=1273831.625&amp;layers=ch.kantone.cadastralwebmap-farbe,ch.swisstopo.amtliches-strassenverzeichnis,ch.bfs.gebaeude_wohnungs_register,KML||https://tinyurl.com/yy7ya4g9/TG/4831_bdg_erw.kml" TargetMode="External"/><Relationship Id="rId736" Type="http://schemas.openxmlformats.org/officeDocument/2006/relationships/hyperlink" Target="https://map.geo.admin.ch/?zoom=13&amp;E=2731650&amp;N=1270630&amp;layers=ch.kantone.cadastralwebmap-farbe,ch.swisstopo.amtliches-strassenverzeichnis,ch.bfs.gebaeude_wohnungs_register,KML||https://tinyurl.com/yy7ya4g9/TG/4891_bdg_erw.kml" TargetMode="External"/><Relationship Id="rId30" Type="http://schemas.openxmlformats.org/officeDocument/2006/relationships/hyperlink" Target="https://map.geo.admin.ch/?zoom=13&amp;E=2741445.586&amp;N=1271149.157&amp;layers=ch.kantone.cadastralwebmap-farbe,ch.swisstopo.amtliches-strassenverzeichnis,ch.bfs.gebaeude_wohnungs_register,KML||https://tinyurl.com/yy7ya4g9/TG/4406_bdg_erw.kml" TargetMode="External"/><Relationship Id="rId126" Type="http://schemas.openxmlformats.org/officeDocument/2006/relationships/hyperlink" Target="https://map.geo.admin.ch/?zoom=13&amp;E=2739751.706&amp;N=1268384.526&amp;layers=ch.kantone.cadastralwebmap-farbe,ch.swisstopo.amtliches-strassenverzeichnis,ch.bfs.gebaeude_wohnungs_register,KML||https://tinyurl.com/yy7ya4g9/TG/4461_bdg_erw.kml" TargetMode="External"/><Relationship Id="rId168" Type="http://schemas.openxmlformats.org/officeDocument/2006/relationships/hyperlink" Target="https://map.geo.admin.ch/?zoom=13&amp;E=2740784&amp;N=1268571&amp;layers=ch.kantone.cadastralwebmap-farbe,ch.swisstopo.amtliches-strassenverzeichnis,ch.bfs.gebaeude_wohnungs_register,KML||https://tinyurl.com/yy7ya4g9/TG/4461_bdg_erw.kml" TargetMode="External"/><Relationship Id="rId333" Type="http://schemas.openxmlformats.org/officeDocument/2006/relationships/hyperlink" Target="https://map.geo.admin.ch/?zoom=13&amp;E=2710769.245&amp;N=1267032.84&amp;layers=ch.kantone.cadastralwebmap-farbe,ch.swisstopo.amtliches-strassenverzeichnis,ch.bfs.gebaeude_wohnungs_register,KML||https://tinyurl.com/yy7ya4g9/TG/4566_bdg_erw.kml" TargetMode="External"/><Relationship Id="rId540" Type="http://schemas.openxmlformats.org/officeDocument/2006/relationships/hyperlink" Target="https://map.geo.admin.ch/?zoom=13&amp;E=2718523.698&amp;N=1259459.94&amp;layers=ch.kantone.cadastralwebmap-farbe,ch.swisstopo.amtliches-strassenverzeichnis,ch.bfs.gebaeude_wohnungs_register,KML||https://tinyurl.com/yy7ya4g9/TG/4746_bdg_erw.kml" TargetMode="External"/><Relationship Id="rId778" Type="http://schemas.openxmlformats.org/officeDocument/2006/relationships/hyperlink" Target="https://map.geo.admin.ch/?zoom=13&amp;E=2723575.894&amp;N=1268866.568&amp;layers=ch.kantone.cadastralwebmap-farbe,ch.swisstopo.amtliches-strassenverzeichnis,ch.bfs.gebaeude_wohnungs_register,KML||https://tinyurl.com/yy7ya4g9/TG/4921_bdg_erw.kml" TargetMode="External"/><Relationship Id="rId72" Type="http://schemas.openxmlformats.org/officeDocument/2006/relationships/hyperlink" Target="https://map.geo.admin.ch/?zoom=13&amp;E=2745339&amp;N=1270400&amp;layers=ch.kantone.cadastralwebmap-farbe,ch.swisstopo.amtliches-strassenverzeichnis,ch.bfs.gebaeude_wohnungs_register,KML||https://tinyurl.com/yy7ya4g9/TG/4436_bdg_erw.kml" TargetMode="External"/><Relationship Id="rId375" Type="http://schemas.openxmlformats.org/officeDocument/2006/relationships/hyperlink" Target="https://map.geo.admin.ch/?zoom=13&amp;E=2699898.134&amp;N=1273707.192&amp;layers=ch.kantone.cadastralwebmap-farbe,ch.swisstopo.amtliches-strassenverzeichnis,ch.bfs.gebaeude_wohnungs_register,KML||https://tinyurl.com/yy7ya4g9/TG/4601_bdg_erw.kml" TargetMode="External"/><Relationship Id="rId582" Type="http://schemas.openxmlformats.org/officeDocument/2006/relationships/hyperlink" Target="https://map.geo.admin.ch/?zoom=13&amp;E=2728701.18&amp;N=1265041.017&amp;layers=ch.kantone.cadastralwebmap-farbe,ch.swisstopo.amtliches-strassenverzeichnis,ch.bfs.gebaeude_wohnungs_register,KML||https://tinyurl.com/yy7ya4g9/TG/4756_bdg_erw.kml" TargetMode="External"/><Relationship Id="rId638" Type="http://schemas.openxmlformats.org/officeDocument/2006/relationships/hyperlink" Target="https://map.geo.admin.ch/?zoom=13&amp;E=2707124.96&amp;N=1277133.57&amp;layers=ch.kantone.cadastralwebmap-farbe,ch.swisstopo.amtliches-strassenverzeichnis,ch.bfs.gebaeude_wohnungs_register,KML||https://tinyurl.com/yy7ya4g9/TG/4806_bdg_erw.kml" TargetMode="External"/><Relationship Id="rId803" Type="http://schemas.openxmlformats.org/officeDocument/2006/relationships/hyperlink" Target="https://map.geo.admin.ch/?zoom=13&amp;E=2722866.999&amp;N=1271801.875&amp;layers=ch.kantone.cadastralwebmap-farbe,ch.swisstopo.amtliches-strassenverzeichnis,ch.bfs.gebaeude_wohnungs_register,KML||https://tinyurl.com/yy7ya4g9/TG/4941_bdg_erw.kml" TargetMode="External"/><Relationship Id="rId845" Type="http://schemas.openxmlformats.org/officeDocument/2006/relationships/hyperlink" Target="https://map.geo.admin.ch/?zoom=13&amp;E=2726660&amp;N=1269048&amp;layers=ch.kantone.cadastralwebmap-farbe,ch.swisstopo.amtliches-strassenverzeichnis,ch.bfs.gebaeude_wohnungs_register,KML||https://tinyurl.com/yy7ya4g9/TG/4946_bdg_erw.kml" TargetMode="External"/><Relationship Id="rId3" Type="http://schemas.openxmlformats.org/officeDocument/2006/relationships/hyperlink" Target="https://map.geo.admin.ch/?zoom=13&amp;E=2748026.85&amp;N=1265866.607&amp;layers=ch.kantone.cadastralwebmap-farbe,ch.swisstopo.amtliches-strassenverzeichnis,ch.bfs.gebaeude_wohnungs_register,KML||https://tinyurl.com/yy7ya4g9/TG/4401_bdg_erw.kml" TargetMode="External"/><Relationship Id="rId235" Type="http://schemas.openxmlformats.org/officeDocument/2006/relationships/hyperlink" Target="https://map.geo.admin.ch/?zoom=13&amp;E=2739731.993&amp;N=1261151.967&amp;layers=ch.kantone.cadastralwebmap-farbe,ch.swisstopo.amtliches-strassenverzeichnis,ch.bfs.gebaeude_wohnungs_register,KML||https://tinyurl.com/yy7ya4g9/TG/4486_bdg_erw.kml" TargetMode="External"/><Relationship Id="rId277" Type="http://schemas.openxmlformats.org/officeDocument/2006/relationships/hyperlink" Target="https://map.geo.admin.ch/?zoom=13&amp;E=2736096.347&amp;N=1263169.957&amp;layers=ch.kantone.cadastralwebmap-farbe,ch.swisstopo.amtliches-strassenverzeichnis,ch.bfs.gebaeude_wohnungs_register,KML||https://tinyurl.com/yy7ya4g9/TG/4511_bdg_erw.kml" TargetMode="External"/><Relationship Id="rId400" Type="http://schemas.openxmlformats.org/officeDocument/2006/relationships/hyperlink" Target="https://map.geo.admin.ch/?zoom=13&amp;E=2705127&amp;N=1272761.375&amp;layers=ch.kantone.cadastralwebmap-farbe,ch.swisstopo.amtliches-strassenverzeichnis,ch.bfs.gebaeude_wohnungs_register,KML||https://tinyurl.com/yy7ya4g9/TG/4616_bdg_erw.kml" TargetMode="External"/><Relationship Id="rId442" Type="http://schemas.openxmlformats.org/officeDocument/2006/relationships/hyperlink" Target="https://map.geo.admin.ch/?zoom=13&amp;E=2730384&amp;N=1273717&amp;layers=ch.kantone.cadastralwebmap-farbe,ch.swisstopo.amtliches-strassenverzeichnis,ch.bfs.gebaeude_wohnungs_register,KML||https://tinyurl.com/yy7ya4g9/TG/4666_bdg_erw.kml" TargetMode="External"/><Relationship Id="rId484" Type="http://schemas.openxmlformats.org/officeDocument/2006/relationships/hyperlink" Target="https://map.geo.admin.ch/?zoom=13&amp;E=2720201&amp;N=1265235&amp;layers=ch.kantone.cadastralwebmap-farbe,ch.swisstopo.amtliches-strassenverzeichnis,ch.bfs.gebaeude_wohnungs_register,KML||https://tinyurl.com/yy7ya4g9/TG/4711_bdg_erw.kml" TargetMode="External"/><Relationship Id="rId705" Type="http://schemas.openxmlformats.org/officeDocument/2006/relationships/hyperlink" Target="https://map.geo.admin.ch/?zoom=13&amp;E=2715701.984&amp;N=1279730.222&amp;layers=ch.kantone.cadastralwebmap-farbe,ch.swisstopo.amtliches-strassenverzeichnis,ch.bfs.gebaeude_wohnungs_register,KML||https://tinyurl.com/yy7ya4g9/TG/4864_bdg_erw.kml" TargetMode="External"/><Relationship Id="rId137" Type="http://schemas.openxmlformats.org/officeDocument/2006/relationships/hyperlink" Target="https://map.geo.admin.ch/?zoom=13&amp;E=2739562.701&amp;N=1268895.525&amp;layers=ch.kantone.cadastralwebmap-farbe,ch.swisstopo.amtliches-strassenverzeichnis,ch.bfs.gebaeude_wohnungs_register,KML||https://tinyurl.com/yy7ya4g9/TG/4461_bdg_erw.kml" TargetMode="External"/><Relationship Id="rId302" Type="http://schemas.openxmlformats.org/officeDocument/2006/relationships/hyperlink" Target="https://map.geo.admin.ch/?zoom=13&amp;E=2699714.138&amp;N=1282350.502&amp;layers=ch.kantone.cadastralwebmap-farbe,ch.swisstopo.amtliches-strassenverzeichnis,ch.bfs.gebaeude_wohnungs_register,KML||https://tinyurl.com/yy7ya4g9/TG/4545_bdg_erw.kml" TargetMode="External"/><Relationship Id="rId344" Type="http://schemas.openxmlformats.org/officeDocument/2006/relationships/hyperlink" Target="https://map.geo.admin.ch/?zoom=13&amp;E=2708438.25&amp;N=1266085.75&amp;layers=ch.kantone.cadastralwebmap-farbe,ch.swisstopo.amtliches-strassenverzeichnis,ch.bfs.gebaeude_wohnungs_register,KML||https://tinyurl.com/yy7ya4g9/TG/4566_bdg_erw.kml" TargetMode="External"/><Relationship Id="rId691" Type="http://schemas.openxmlformats.org/officeDocument/2006/relationships/hyperlink" Target="https://map.geo.admin.ch/?zoom=13&amp;E=2714899.94&amp;N=1272753.58&amp;layers=ch.kantone.cadastralwebmap-farbe,ch.swisstopo.amtliches-strassenverzeichnis,ch.bfs.gebaeude_wohnungs_register,KML||https://tinyurl.com/yy7ya4g9/TG/4841_bdg_erw.kml" TargetMode="External"/><Relationship Id="rId747" Type="http://schemas.openxmlformats.org/officeDocument/2006/relationships/hyperlink" Target="https://map.geo.admin.ch/?zoom=13&amp;E=2734014&amp;N=1269152&amp;layers=ch.kantone.cadastralwebmap-farbe,ch.swisstopo.amtliches-strassenverzeichnis,ch.bfs.gebaeude_wohnungs_register,KML||https://tinyurl.com/yy7ya4g9/TG/4901_bdg_erw.kml" TargetMode="External"/><Relationship Id="rId789" Type="http://schemas.openxmlformats.org/officeDocument/2006/relationships/hyperlink" Target="https://map.geo.admin.ch/?zoom=13&amp;E=2724542.631&amp;N=1264822.096&amp;layers=ch.kantone.cadastralwebmap-farbe,ch.swisstopo.amtliches-strassenverzeichnis,ch.bfs.gebaeude_wohnungs_register,KML||https://tinyurl.com/yy7ya4g9/TG/4921_bdg_erw.kml" TargetMode="External"/><Relationship Id="rId41" Type="http://schemas.openxmlformats.org/officeDocument/2006/relationships/hyperlink" Target="https://map.geo.admin.ch/?zoom=13&amp;E=2740959.496&amp;N=1268300.487&amp;layers=ch.kantone.cadastralwebmap-farbe,ch.swisstopo.amtliches-strassenverzeichnis,ch.bfs.gebaeude_wohnungs_register,KML||https://tinyurl.com/yy7ya4g9/TG/4416_bdg_erw.kml" TargetMode="External"/><Relationship Id="rId83" Type="http://schemas.openxmlformats.org/officeDocument/2006/relationships/hyperlink" Target="https://map.geo.admin.ch/?zoom=13&amp;E=2743802&amp;N=1269464&amp;layers=ch.kantone.cadastralwebmap-farbe,ch.swisstopo.amtliches-strassenverzeichnis,ch.bfs.gebaeude_wohnungs_register,KML||https://tinyurl.com/yy7ya4g9/TG/4436_bdg_erw.kml" TargetMode="External"/><Relationship Id="rId179" Type="http://schemas.openxmlformats.org/officeDocument/2006/relationships/hyperlink" Target="https://map.geo.admin.ch/?zoom=13&amp;E=2739502&amp;N=1268969&amp;layers=ch.kantone.cadastralwebmap-farbe,ch.swisstopo.amtliches-strassenverzeichnis,ch.bfs.gebaeude_wohnungs_register,KML||https://tinyurl.com/yy7ya4g9/TG/4461_bdg_erw.kml" TargetMode="External"/><Relationship Id="rId386" Type="http://schemas.openxmlformats.org/officeDocument/2006/relationships/hyperlink" Target="https://map.geo.admin.ch/?zoom=13&amp;E=2714776&amp;N=1267359&amp;layers=ch.kantone.cadastralwebmap-farbe,ch.swisstopo.amtliches-strassenverzeichnis,ch.bfs.gebaeude_wohnungs_register,KML||https://tinyurl.com/yy7ya4g9/TG/4611_bdg_erw.kml" TargetMode="External"/><Relationship Id="rId551" Type="http://schemas.openxmlformats.org/officeDocument/2006/relationships/hyperlink" Target="https://map.geo.admin.ch/?zoom=13&amp;E=2717994&amp;N=1260474&amp;layers=ch.kantone.cadastralwebmap-farbe,ch.swisstopo.amtliches-strassenverzeichnis,ch.bfs.gebaeude_wohnungs_register,KML||https://tinyurl.com/yy7ya4g9/TG/4746_bdg_erw.kml" TargetMode="External"/><Relationship Id="rId593" Type="http://schemas.openxmlformats.org/officeDocument/2006/relationships/hyperlink" Target="https://map.geo.admin.ch/?zoom=13&amp;E=2719407.75&amp;N=1258199.72&amp;layers=ch.kantone.cadastralwebmap-farbe,ch.swisstopo.amtliches-strassenverzeichnis,ch.bfs.gebaeude_wohnungs_register,KML||https://tinyurl.com/yy7ya4g9/TG/4761_bdg_erw.kml" TargetMode="External"/><Relationship Id="rId607" Type="http://schemas.openxmlformats.org/officeDocument/2006/relationships/hyperlink" Target="https://map.geo.admin.ch/?zoom=13&amp;E=2714953.841&amp;N=1261085.705&amp;layers=ch.kantone.cadastralwebmap-farbe,ch.swisstopo.amtliches-strassenverzeichnis,ch.bfs.gebaeude_wohnungs_register,KML||https://tinyurl.com/yy7ya4g9/TG/4781_bdg_erw.kml" TargetMode="External"/><Relationship Id="rId649" Type="http://schemas.openxmlformats.org/officeDocument/2006/relationships/hyperlink" Target="https://map.geo.admin.ch/?zoom=13&amp;E=2716444&amp;N=1275975&amp;layers=ch.kantone.cadastralwebmap-farbe,ch.swisstopo.amtliches-strassenverzeichnis,ch.bfs.gebaeude_wohnungs_register,KML||https://tinyurl.com/yy7ya4g9/TG/4816_bdg_erw.kml" TargetMode="External"/><Relationship Id="rId814" Type="http://schemas.openxmlformats.org/officeDocument/2006/relationships/hyperlink" Target="https://map.geo.admin.ch/?zoom=13&amp;E=2721730.185&amp;N=1271756.167&amp;layers=ch.kantone.cadastralwebmap-farbe,ch.swisstopo.amtliches-strassenverzeichnis,ch.bfs.gebaeude_wohnungs_register,KML||https://tinyurl.com/yy7ya4g9/TG/4941_bdg_erw.kml" TargetMode="External"/><Relationship Id="rId856" Type="http://schemas.openxmlformats.org/officeDocument/2006/relationships/hyperlink" Target="https://map.geo.admin.ch/?zoom=13&amp;E=2724547.636&amp;N=1271191.538&amp;layers=ch.kantone.cadastralwebmap-farbe,ch.swisstopo.amtliches-strassenverzeichnis,ch.bfs.gebaeude_wohnungs_register,KML||https://tinyurl.com/yy7ya4g9/TG/4946_bdg_erw.kml" TargetMode="External"/><Relationship Id="rId190" Type="http://schemas.openxmlformats.org/officeDocument/2006/relationships/hyperlink" Target="https://map.geo.admin.ch/?zoom=13&amp;E=2736174.742&amp;N=1261495.62&amp;layers=ch.kantone.cadastralwebmap-farbe,ch.swisstopo.amtliches-strassenverzeichnis,ch.bfs.gebaeude_wohnungs_register,KML||https://tinyurl.com/yy7ya4g9/TG/4471_bdg_erw.kml" TargetMode="External"/><Relationship Id="rId204" Type="http://schemas.openxmlformats.org/officeDocument/2006/relationships/hyperlink" Target="https://map.geo.admin.ch/?zoom=13&amp;E=2735940.739&amp;N=1261716.617&amp;layers=ch.kantone.cadastralwebmap-farbe,ch.swisstopo.amtliches-strassenverzeichnis,ch.bfs.gebaeude_wohnungs_register,KML||https://tinyurl.com/yy7ya4g9/TG/4471_bdg_erw.kml" TargetMode="External"/><Relationship Id="rId246" Type="http://schemas.openxmlformats.org/officeDocument/2006/relationships/hyperlink" Target="https://map.geo.admin.ch/?zoom=13&amp;E=2729719&amp;N=1265159&amp;layers=ch.kantone.cadastralwebmap-farbe,ch.swisstopo.amtliches-strassenverzeichnis,ch.bfs.gebaeude_wohnungs_register,KML||https://tinyurl.com/yy7ya4g9/TG/4501_bdg_erw.kml" TargetMode="External"/><Relationship Id="rId288" Type="http://schemas.openxmlformats.org/officeDocument/2006/relationships/hyperlink" Target="https://map.geo.admin.ch/?zoom=13&amp;E=2697884&amp;N=1280582&amp;layers=ch.kantone.cadastralwebmap-farbe,ch.swisstopo.amtliches-strassenverzeichnis,ch.bfs.gebaeude_wohnungs_register,KML||https://tinyurl.com/yy7ya4g9/TG/4536_bdg_erw.kml" TargetMode="External"/><Relationship Id="rId411" Type="http://schemas.openxmlformats.org/officeDocument/2006/relationships/hyperlink" Target="https://map.geo.admin.ch/?zoom=13&amp;E=2709005&amp;N=1272109.5&amp;layers=ch.kantone.cadastralwebmap-farbe,ch.swisstopo.amtliches-strassenverzeichnis,ch.bfs.gebaeude_wohnungs_register,KML||https://tinyurl.com/yy7ya4g9/TG/4621_bdg_erw.kml" TargetMode="External"/><Relationship Id="rId453" Type="http://schemas.openxmlformats.org/officeDocument/2006/relationships/hyperlink" Target="https://map.geo.admin.ch/?zoom=13&amp;E=2730078.833&amp;N=1278975.457&amp;layers=ch.kantone.cadastralwebmap-farbe,ch.swisstopo.amtliches-strassenverzeichnis,ch.bfs.gebaeude_wohnungs_register,KML||https://tinyurl.com/yy7ya4g9/TG/4671_bdg_erw.kml" TargetMode="External"/><Relationship Id="rId509" Type="http://schemas.openxmlformats.org/officeDocument/2006/relationships/hyperlink" Target="https://map.geo.admin.ch/?zoom=13&amp;E=2715058.824&amp;N=1257718.73&amp;layers=ch.kantone.cadastralwebmap-farbe,ch.swisstopo.amtliches-strassenverzeichnis,ch.bfs.gebaeude_wohnungs_register,KML||https://tinyurl.com/yy7ya4g9/TG/4724_bdg_erw.kml" TargetMode="External"/><Relationship Id="rId660" Type="http://schemas.openxmlformats.org/officeDocument/2006/relationships/hyperlink" Target="https://map.geo.admin.ch/?zoom=13&amp;E=2707746&amp;N=1273865&amp;layers=ch.kantone.cadastralwebmap-farbe,ch.swisstopo.amtliches-strassenverzeichnis,ch.bfs.gebaeude_wohnungs_register,KML||https://tinyurl.com/yy7ya4g9/TG/4821_bdg_erw.kml" TargetMode="External"/><Relationship Id="rId106" Type="http://schemas.openxmlformats.org/officeDocument/2006/relationships/hyperlink" Target="https://map.geo.admin.ch/?zoom=13&amp;E=2742170&amp;N=1267547&amp;layers=ch.kantone.cadastralwebmap-farbe,ch.swisstopo.amtliches-strassenverzeichnis,ch.bfs.gebaeude_wohnungs_register,KML||https://tinyurl.com/yy7ya4g9/TG/4441_bdg_erw.kml" TargetMode="External"/><Relationship Id="rId313" Type="http://schemas.openxmlformats.org/officeDocument/2006/relationships/hyperlink" Target="https://map.geo.admin.ch/?zoom=13&amp;E=2695156&amp;N=1279449&amp;layers=ch.kantone.cadastralwebmap-farbe,ch.swisstopo.amtliches-strassenverzeichnis,ch.bfs.gebaeude_wohnungs_register,KML||https://tinyurl.com/yy7ya4g9/TG/4546_bdg_erw.kml" TargetMode="External"/><Relationship Id="rId495" Type="http://schemas.openxmlformats.org/officeDocument/2006/relationships/hyperlink" Target="https://map.geo.admin.ch/?zoom=13&amp;E=2719475.774&amp;N=1262197.682&amp;layers=ch.kantone.cadastralwebmap-farbe,ch.swisstopo.amtliches-strassenverzeichnis,ch.bfs.gebaeude_wohnungs_register,KML||https://tinyurl.com/yy7ya4g9/TG/4716_bdg_erw.kml" TargetMode="External"/><Relationship Id="rId716" Type="http://schemas.openxmlformats.org/officeDocument/2006/relationships/hyperlink" Target="https://map.geo.admin.ch/?zoom=13&amp;E=2719891.696&amp;N=1270276.761&amp;layers=ch.kantone.cadastralwebmap-farbe,ch.swisstopo.amtliches-strassenverzeichnis,ch.bfs.gebaeude_wohnungs_register,KML||https://tinyurl.com/yy7ya4g9/TG/4881_bdg_erw.kml" TargetMode="External"/><Relationship Id="rId758" Type="http://schemas.openxmlformats.org/officeDocument/2006/relationships/hyperlink" Target="https://map.geo.admin.ch/?zoom=13&amp;E=2734116&amp;N=1271345&amp;layers=ch.kantone.cadastralwebmap-farbe,ch.swisstopo.amtliches-strassenverzeichnis,ch.bfs.gebaeude_wohnungs_register,KML||https://tinyurl.com/yy7ya4g9/TG/4901_bdg_erw.kml" TargetMode="External"/><Relationship Id="rId10" Type="http://schemas.openxmlformats.org/officeDocument/2006/relationships/hyperlink" Target="https://map.geo.admin.ch/?zoom=13&amp;E=2749021&amp;N=1264693&amp;layers=ch.kantone.cadastralwebmap-farbe,ch.swisstopo.amtliches-strassenverzeichnis,ch.bfs.gebaeude_wohnungs_register,KML||https://tinyurl.com/yy7ya4g9/TG/4401_bdg_erw.kml" TargetMode="External"/><Relationship Id="rId52" Type="http://schemas.openxmlformats.org/officeDocument/2006/relationships/hyperlink" Target="https://map.geo.admin.ch/?zoom=13&amp;E=2741166.047&amp;N=1273048.962&amp;layers=ch.kantone.cadastralwebmap-farbe,ch.swisstopo.amtliches-strassenverzeichnis,ch.bfs.gebaeude_wohnungs_register,KML||https://tinyurl.com/yy7ya4g9/TG/4426_bdg_erw.kml" TargetMode="External"/><Relationship Id="rId94" Type="http://schemas.openxmlformats.org/officeDocument/2006/relationships/hyperlink" Target="https://map.geo.admin.ch/?zoom=13&amp;E=2746222.795&amp;N=1269620.107&amp;layers=ch.kantone.cadastralwebmap-farbe,ch.swisstopo.amtliches-strassenverzeichnis,ch.bfs.gebaeude_wohnungs_register,KML||https://tinyurl.com/yy7ya4g9/TG/4436_bdg_erw.kml" TargetMode="External"/><Relationship Id="rId148" Type="http://schemas.openxmlformats.org/officeDocument/2006/relationships/hyperlink" Target="https://map.geo.admin.ch/?zoom=13&amp;E=2738699&amp;N=1269254&amp;layers=ch.kantone.cadastralwebmap-farbe,ch.swisstopo.amtliches-strassenverzeichnis,ch.bfs.gebaeude_wohnungs_register,KML||https://tinyurl.com/yy7ya4g9/TG/4461_bdg_erw.kml" TargetMode="External"/><Relationship Id="rId355" Type="http://schemas.openxmlformats.org/officeDocument/2006/relationships/hyperlink" Target="https://map.geo.admin.ch/?zoom=13&amp;E=2705697&amp;N=1266702&amp;layers=ch.kantone.cadastralwebmap-farbe,ch.swisstopo.amtliches-strassenverzeichnis,ch.bfs.gebaeude_wohnungs_register,KML||https://tinyurl.com/yy7ya4g9/TG/4571_bdg_erw.kml" TargetMode="External"/><Relationship Id="rId397" Type="http://schemas.openxmlformats.org/officeDocument/2006/relationships/hyperlink" Target="https://map.geo.admin.ch/?zoom=13&amp;E=2704608.268&amp;N=1270820.097&amp;layers=ch.kantone.cadastralwebmap-farbe,ch.swisstopo.amtliches-strassenverzeichnis,ch.bfs.gebaeude_wohnungs_register,KML||https://tinyurl.com/yy7ya4g9/TG/4616_bdg_erw.kml" TargetMode="External"/><Relationship Id="rId520" Type="http://schemas.openxmlformats.org/officeDocument/2006/relationships/hyperlink" Target="https://map.geo.admin.ch/?zoom=13&amp;E=2714327&amp;N=1257238&amp;layers=ch.kantone.cadastralwebmap-farbe,ch.swisstopo.amtliches-strassenverzeichnis,ch.bfs.gebaeude_wohnungs_register,KML||https://tinyurl.com/yy7ya4g9/TG/4724_bdg_erw.kml" TargetMode="External"/><Relationship Id="rId562" Type="http://schemas.openxmlformats.org/officeDocument/2006/relationships/hyperlink" Target="https://map.geo.admin.ch/?zoom=13&amp;E=2717014&amp;N=1260523&amp;layers=ch.kantone.cadastralwebmap-farbe,ch.swisstopo.amtliches-strassenverzeichnis,ch.bfs.gebaeude_wohnungs_register,KML||https://tinyurl.com/yy7ya4g9/TG/4746_bdg_erw.kml" TargetMode="External"/><Relationship Id="rId618" Type="http://schemas.openxmlformats.org/officeDocument/2006/relationships/hyperlink" Target="https://map.geo.admin.ch/?zoom=13&amp;E=2720660.75&amp;N=1256921.705&amp;layers=ch.kantone.cadastralwebmap-farbe,ch.swisstopo.amtliches-strassenverzeichnis,ch.bfs.gebaeude_wohnungs_register,KML||https://tinyurl.com/yy7ya4g9/TG/4786_bdg_erw.kml" TargetMode="External"/><Relationship Id="rId825" Type="http://schemas.openxmlformats.org/officeDocument/2006/relationships/hyperlink" Target="https://map.geo.admin.ch/?zoom=13&amp;E=2724530&amp;N=1271186&amp;layers=ch.kantone.cadastralwebmap-farbe,ch.swisstopo.amtliches-strassenverzeichnis,ch.bfs.gebaeude_wohnungs_register,KML||https://tinyurl.com/yy7ya4g9/TG/4946_bdg_erw.kml" TargetMode="External"/><Relationship Id="rId215" Type="http://schemas.openxmlformats.org/officeDocument/2006/relationships/hyperlink" Target="https://map.geo.admin.ch/?zoom=13&amp;E=2733920.924&amp;N=1267681.234&amp;layers=ch.kantone.cadastralwebmap-farbe,ch.swisstopo.amtliches-strassenverzeichnis,ch.bfs.gebaeude_wohnungs_register,KML||https://tinyurl.com/yy7ya4g9/TG/4476_bdg_erw.kml" TargetMode="External"/><Relationship Id="rId257" Type="http://schemas.openxmlformats.org/officeDocument/2006/relationships/hyperlink" Target="https://map.geo.admin.ch/?zoom=13&amp;E=2731464&amp;N=1266816&amp;layers=ch.kantone.cadastralwebmap-farbe,ch.swisstopo.amtliches-strassenverzeichnis,ch.bfs.gebaeude_wohnungs_register,KML||https://tinyurl.com/yy7ya4g9/TG/4506_bdg_erw.kml" TargetMode="External"/><Relationship Id="rId422" Type="http://schemas.openxmlformats.org/officeDocument/2006/relationships/hyperlink" Target="https://map.geo.admin.ch/?zoom=13&amp;E=2725169&amp;N=1280307&amp;layers=ch.kantone.cadastralwebmap-farbe,ch.swisstopo.amtliches-strassenverzeichnis,ch.bfs.gebaeude_wohnungs_register,KML||https://tinyurl.com/yy7ya4g9/TG/4646_bdg_erw.kml" TargetMode="External"/><Relationship Id="rId464" Type="http://schemas.openxmlformats.org/officeDocument/2006/relationships/hyperlink" Target="https://map.geo.admin.ch/?zoom=13&amp;E=2731446.8&amp;N=1278138.2&amp;layers=ch.kantone.cadastralwebmap-farbe,ch.swisstopo.amtliches-strassenverzeichnis,ch.bfs.gebaeude_wohnungs_register,KML||https://tinyurl.com/yy7ya4g9/TG/4671_bdg_erw.kml" TargetMode="External"/><Relationship Id="rId867" Type="http://schemas.openxmlformats.org/officeDocument/2006/relationships/hyperlink" Target="https://map.geo.admin.ch/?zoom=13&amp;E=2720882.557&amp;N=1271382.108&amp;layers=ch.kantone.cadastralwebmap-farbe,ch.swisstopo.amtliches-strassenverzeichnis,ch.bfs.gebaeude_wohnungs_register,KML||https://tinyurl.com/yy7ya4g9/TG/4951_bdg_erw.kml" TargetMode="External"/><Relationship Id="rId299" Type="http://schemas.openxmlformats.org/officeDocument/2006/relationships/hyperlink" Target="https://map.geo.admin.ch/?zoom=13&amp;E=2698335&amp;N=1282818&amp;layers=ch.kantone.cadastralwebmap-farbe,ch.swisstopo.amtliches-strassenverzeichnis,ch.bfs.gebaeude_wohnungs_register,KML||https://tinyurl.com/yy7ya4g9/TG/4545_bdg_erw.kml" TargetMode="External"/><Relationship Id="rId727" Type="http://schemas.openxmlformats.org/officeDocument/2006/relationships/hyperlink" Target="https://map.geo.admin.ch/?zoom=13&amp;E=2730778.846&amp;N=1271380.549&amp;layers=ch.kantone.cadastralwebmap-farbe,ch.swisstopo.amtliches-strassenverzeichnis,ch.bfs.gebaeude_wohnungs_register,KML||https://tinyurl.com/yy7ya4g9/TG/4891_bdg_erw.kml" TargetMode="External"/><Relationship Id="rId63" Type="http://schemas.openxmlformats.org/officeDocument/2006/relationships/hyperlink" Target="https://map.geo.admin.ch/?zoom=13&amp;E=2748061.61&amp;N=1263263.52&amp;layers=ch.kantone.cadastralwebmap-farbe,ch.swisstopo.amtliches-strassenverzeichnis,ch.bfs.gebaeude_wohnungs_register,KML||https://tinyurl.com/yy7ya4g9/TG/4431_bdg_erw.kml" TargetMode="External"/><Relationship Id="rId159" Type="http://schemas.openxmlformats.org/officeDocument/2006/relationships/hyperlink" Target="https://map.geo.admin.ch/?zoom=13&amp;E=2737878&amp;N=1269260&amp;layers=ch.kantone.cadastralwebmap-farbe,ch.swisstopo.amtliches-strassenverzeichnis,ch.bfs.gebaeude_wohnungs_register,KML||https://tinyurl.com/yy7ya4g9/TG/4461_bdg_erw.kml" TargetMode="External"/><Relationship Id="rId366" Type="http://schemas.openxmlformats.org/officeDocument/2006/relationships/hyperlink" Target="https://map.geo.admin.ch/?zoom=13&amp;E=2712831.75&amp;N=1263975&amp;layers=ch.kantone.cadastralwebmap-farbe,ch.swisstopo.amtliches-strassenverzeichnis,ch.bfs.gebaeude_wohnungs_register,KML||https://tinyurl.com/yy7ya4g9/TG/4591_bdg_erw.kml" TargetMode="External"/><Relationship Id="rId573" Type="http://schemas.openxmlformats.org/officeDocument/2006/relationships/hyperlink" Target="https://map.geo.admin.ch/?zoom=13&amp;E=2728837&amp;N=1263431&amp;layers=ch.kantone.cadastralwebmap-farbe,ch.swisstopo.amtliches-strassenverzeichnis,ch.bfs.gebaeude_wohnungs_register,KML||https://tinyurl.com/yy7ya4g9/TG/4756_bdg_erw.kml" TargetMode="External"/><Relationship Id="rId780" Type="http://schemas.openxmlformats.org/officeDocument/2006/relationships/hyperlink" Target="https://map.geo.admin.ch/?zoom=13&amp;E=2726916.857&amp;N=1267150.587&amp;layers=ch.kantone.cadastralwebmap-farbe,ch.swisstopo.amtliches-strassenverzeichnis,ch.bfs.gebaeude_wohnungs_register,KML||https://tinyurl.com/yy7ya4g9/TG/4921_bdg_erw.kml" TargetMode="External"/><Relationship Id="rId226" Type="http://schemas.openxmlformats.org/officeDocument/2006/relationships/hyperlink" Target="https://map.geo.admin.ch/?zoom=13&amp;E=2738815&amp;N=1262777&amp;layers=ch.kantone.cadastralwebmap-farbe,ch.swisstopo.amtliches-strassenverzeichnis,ch.bfs.gebaeude_wohnungs_register,KML||https://tinyurl.com/yy7ya4g9/TG/4486_bdg_erw.kml" TargetMode="External"/><Relationship Id="rId433" Type="http://schemas.openxmlformats.org/officeDocument/2006/relationships/hyperlink" Target="https://map.geo.admin.ch/?zoom=13&amp;E=2728971.3&amp;N=1274804.7&amp;layers=ch.kantone.cadastralwebmap-farbe,ch.swisstopo.amtliches-strassenverzeichnis,ch.bfs.gebaeude_wohnungs_register,KML||https://tinyurl.com/yy7ya4g9/TG/4666_bdg_erw.kml" TargetMode="External"/><Relationship Id="rId640" Type="http://schemas.openxmlformats.org/officeDocument/2006/relationships/hyperlink" Target="https://map.geo.admin.ch/?zoom=13&amp;E=2707101.856&amp;N=1278874.037&amp;layers=ch.kantone.cadastralwebmap-farbe,ch.swisstopo.amtliches-strassenverzeichnis,ch.bfs.gebaeude_wohnungs_register,KML||https://tinyurl.com/yy7ya4g9/TG/4806_bdg_erw.kml" TargetMode="External"/><Relationship Id="rId738" Type="http://schemas.openxmlformats.org/officeDocument/2006/relationships/hyperlink" Target="https://map.geo.admin.ch/?zoom=13&amp;E=2729460&amp;N=1269675&amp;layers=ch.kantone.cadastralwebmap-farbe,ch.swisstopo.amtliches-strassenverzeichnis,ch.bfs.gebaeude_wohnungs_register,KML||https://tinyurl.com/yy7ya4g9/TG/4891_bdg_erw.kml" TargetMode="External"/><Relationship Id="rId74" Type="http://schemas.openxmlformats.org/officeDocument/2006/relationships/hyperlink" Target="https://map.geo.admin.ch/?zoom=13&amp;E=2745582&amp;N=1269941&amp;layers=ch.kantone.cadastralwebmap-farbe,ch.swisstopo.amtliches-strassenverzeichnis,ch.bfs.gebaeude_wohnungs_register,KML||https://tinyurl.com/yy7ya4g9/TG/4436_bdg_erw.kml" TargetMode="External"/><Relationship Id="rId377" Type="http://schemas.openxmlformats.org/officeDocument/2006/relationships/hyperlink" Target="https://map.geo.admin.ch/?zoom=13&amp;E=2701374&amp;N=1272435&amp;layers=ch.kantone.cadastralwebmap-farbe,ch.swisstopo.amtliches-strassenverzeichnis,ch.bfs.gebaeude_wohnungs_register,KML||https://tinyurl.com/yy7ya4g9/TG/4601_bdg_erw.kml" TargetMode="External"/><Relationship Id="rId500" Type="http://schemas.openxmlformats.org/officeDocument/2006/relationships/hyperlink" Target="https://map.geo.admin.ch/?zoom=13&amp;E=2711972&amp;N=1256198.5&amp;layers=ch.kantone.cadastralwebmap-farbe,ch.swisstopo.amtliches-strassenverzeichnis,ch.bfs.gebaeude_wohnungs_register,KML||https://tinyurl.com/yy7ya4g9/TG/4721_bdg_erw.kml" TargetMode="External"/><Relationship Id="rId584" Type="http://schemas.openxmlformats.org/officeDocument/2006/relationships/hyperlink" Target="https://map.geo.admin.ch/?zoom=13&amp;E=2717298&amp;N=1257899&amp;layers=ch.kantone.cadastralwebmap-farbe,ch.swisstopo.amtliches-strassenverzeichnis,ch.bfs.gebaeude_wohnungs_register,KML||https://tinyurl.com/yy7ya4g9/TG/4761_bdg_erw.kml" TargetMode="External"/><Relationship Id="rId805" Type="http://schemas.openxmlformats.org/officeDocument/2006/relationships/hyperlink" Target="https://map.geo.admin.ch/?zoom=13&amp;E=2722885.248&amp;N=1271789.616&amp;layers=ch.kantone.cadastralwebmap-farbe,ch.swisstopo.amtliches-strassenverzeichnis,ch.bfs.gebaeude_wohnungs_register,KML||https://tinyurl.com/yy7ya4g9/TG/4941_bdg_erw.kml" TargetMode="External"/><Relationship Id="rId5" Type="http://schemas.openxmlformats.org/officeDocument/2006/relationships/hyperlink" Target="https://map.geo.admin.ch/?zoom=13&amp;E=2750564.639&amp;N=1264911.499&amp;layers=ch.kantone.cadastralwebmap-farbe,ch.swisstopo.amtliches-strassenverzeichnis,ch.bfs.gebaeude_wohnungs_register,KML||https://tinyurl.com/yy7ya4g9/TG/4401_bdg_erw.kml" TargetMode="External"/><Relationship Id="rId237" Type="http://schemas.openxmlformats.org/officeDocument/2006/relationships/hyperlink" Target="https://map.geo.admin.ch/?zoom=13&amp;E=2734923.79&amp;N=1266265.35&amp;layers=ch.kantone.cadastralwebmap-farbe,ch.swisstopo.amtliches-strassenverzeichnis,ch.bfs.gebaeude_wohnungs_register,KML||https://tinyurl.com/yy7ya4g9/TG/4495_bdg_erw.kml" TargetMode="External"/><Relationship Id="rId791" Type="http://schemas.openxmlformats.org/officeDocument/2006/relationships/hyperlink" Target="https://map.geo.admin.ch/?zoom=13&amp;E=2726640.586&amp;N=1267128.833&amp;layers=ch.kantone.cadastralwebmap-farbe,ch.swisstopo.amtliches-strassenverzeichnis,ch.bfs.gebaeude_wohnungs_register,KML||https://tinyurl.com/yy7ya4g9/TG/4921_bdg_erw.kml" TargetMode="External"/><Relationship Id="rId444" Type="http://schemas.openxmlformats.org/officeDocument/2006/relationships/hyperlink" Target="https://map.geo.admin.ch/?zoom=13&amp;E=2726118.645&amp;N=1274136.792&amp;layers=ch.kantone.cadastralwebmap-farbe,ch.swisstopo.amtliches-strassenverzeichnis,ch.bfs.gebaeude_wohnungs_register,KML||https://tinyurl.com/yy7ya4g9/TG/4666_bdg_erw.kml" TargetMode="External"/><Relationship Id="rId651" Type="http://schemas.openxmlformats.org/officeDocument/2006/relationships/hyperlink" Target="https://map.geo.admin.ch/?zoom=13&amp;E=2716969&amp;N=1277916&amp;layers=ch.kantone.cadastralwebmap-farbe,ch.swisstopo.amtliches-strassenverzeichnis,ch.bfs.gebaeude_wohnungs_register,KML||https://tinyurl.com/yy7ya4g9/TG/4816_bdg_erw.kml" TargetMode="External"/><Relationship Id="rId749" Type="http://schemas.openxmlformats.org/officeDocument/2006/relationships/hyperlink" Target="https://map.geo.admin.ch/?zoom=13&amp;E=2733231&amp;N=1271293&amp;layers=ch.kantone.cadastralwebmap-farbe,ch.swisstopo.amtliches-strassenverzeichnis,ch.bfs.gebaeude_wohnungs_register,KML||https://tinyurl.com/yy7ya4g9/TG/4901_bdg_erw.kml" TargetMode="External"/><Relationship Id="rId290" Type="http://schemas.openxmlformats.org/officeDocument/2006/relationships/hyperlink" Target="https://map.geo.admin.ch/?zoom=13&amp;E=2698972&amp;N=1280880&amp;layers=ch.kantone.cadastralwebmap-farbe,ch.swisstopo.amtliches-strassenverzeichnis,ch.bfs.gebaeude_wohnungs_register,KML||https://tinyurl.com/yy7ya4g9/TG/4536_bdg_erw.kml" TargetMode="External"/><Relationship Id="rId304" Type="http://schemas.openxmlformats.org/officeDocument/2006/relationships/hyperlink" Target="https://map.geo.admin.ch/?zoom=13&amp;E=2697860&amp;N=1282890&amp;layers=ch.kantone.cadastralwebmap-farbe,ch.swisstopo.amtliches-strassenverzeichnis,ch.bfs.gebaeude_wohnungs_register,KML||https://tinyurl.com/yy7ya4g9/TG/4545_bdg_erw.kml" TargetMode="External"/><Relationship Id="rId388" Type="http://schemas.openxmlformats.org/officeDocument/2006/relationships/hyperlink" Target="https://map.geo.admin.ch/?zoom=13&amp;E=2717413.5&amp;N=1266158.25&amp;layers=ch.kantone.cadastralwebmap-farbe,ch.swisstopo.amtliches-strassenverzeichnis,ch.bfs.gebaeude_wohnungs_register,KML||https://tinyurl.com/yy7ya4g9/TG/4611_bdg_erw.kml" TargetMode="External"/><Relationship Id="rId511" Type="http://schemas.openxmlformats.org/officeDocument/2006/relationships/hyperlink" Target="https://map.geo.admin.ch/?zoom=13&amp;E=2715874.6&amp;N=1258358.3&amp;layers=ch.kantone.cadastralwebmap-farbe,ch.swisstopo.amtliches-strassenverzeichnis,ch.bfs.gebaeude_wohnungs_register,KML||https://tinyurl.com/yy7ya4g9/TG/4724_bdg_erw.kml" TargetMode="External"/><Relationship Id="rId609" Type="http://schemas.openxmlformats.org/officeDocument/2006/relationships/hyperlink" Target="https://map.geo.admin.ch/?zoom=13&amp;E=2714850.838&amp;N=1259321.716&amp;layers=ch.kantone.cadastralwebmap-farbe,ch.swisstopo.amtliches-strassenverzeichnis,ch.bfs.gebaeude_wohnungs_register,KML||https://tinyurl.com/yy7ya4g9/TG/4781_bdg_erw.kml" TargetMode="External"/><Relationship Id="rId85" Type="http://schemas.openxmlformats.org/officeDocument/2006/relationships/hyperlink" Target="https://map.geo.admin.ch/?zoom=13&amp;E=2744303&amp;N=1269165&amp;layers=ch.kantone.cadastralwebmap-farbe,ch.swisstopo.amtliches-strassenverzeichnis,ch.bfs.gebaeude_wohnungs_register,KML||https://tinyurl.com/yy7ya4g9/TG/4436_bdg_erw.kml" TargetMode="External"/><Relationship Id="rId150" Type="http://schemas.openxmlformats.org/officeDocument/2006/relationships/hyperlink" Target="https://map.geo.admin.ch/?zoom=13&amp;E=2739375&amp;N=1267904&amp;layers=ch.kantone.cadastralwebmap-farbe,ch.swisstopo.amtliches-strassenverzeichnis,ch.bfs.gebaeude_wohnungs_register,KML||https://tinyurl.com/yy7ya4g9/TG/4461_bdg_erw.kml" TargetMode="External"/><Relationship Id="rId595" Type="http://schemas.openxmlformats.org/officeDocument/2006/relationships/hyperlink" Target="https://map.geo.admin.ch/?zoom=13&amp;E=2716674.81&amp;N=1258230.74&amp;layers=ch.kantone.cadastralwebmap-farbe,ch.swisstopo.amtliches-strassenverzeichnis,ch.bfs.gebaeude_wohnungs_register,KML||https://tinyurl.com/yy7ya4g9/TG/4761_bdg_erw.kml" TargetMode="External"/><Relationship Id="rId816" Type="http://schemas.openxmlformats.org/officeDocument/2006/relationships/hyperlink" Target="https://map.geo.admin.ch/?zoom=13&amp;E=2725574.892&amp;N=1269915.945&amp;layers=ch.kantone.cadastralwebmap-farbe,ch.swisstopo.amtliches-strassenverzeichnis,ch.bfs.gebaeude_wohnungs_register,KML||https://tinyurl.com/yy7ya4g9/TG/4946_bdg_erw.kml" TargetMode="External"/><Relationship Id="rId248" Type="http://schemas.openxmlformats.org/officeDocument/2006/relationships/hyperlink" Target="https://map.geo.admin.ch/?zoom=13&amp;E=2732241&amp;N=1265453&amp;layers=ch.kantone.cadastralwebmap-farbe,ch.swisstopo.amtliches-strassenverzeichnis,ch.bfs.gebaeude_wohnungs_register,KML||https://tinyurl.com/yy7ya4g9/TG/4501_bdg_erw.kml" TargetMode="External"/><Relationship Id="rId455" Type="http://schemas.openxmlformats.org/officeDocument/2006/relationships/hyperlink" Target="https://map.geo.admin.ch/?zoom=13&amp;E=2730188&amp;N=1279365&amp;layers=ch.kantone.cadastralwebmap-farbe,ch.swisstopo.amtliches-strassenverzeichnis,ch.bfs.gebaeude_wohnungs_register,KML||https://tinyurl.com/yy7ya4g9/TG/4671_bdg_erw.kml" TargetMode="External"/><Relationship Id="rId662" Type="http://schemas.openxmlformats.org/officeDocument/2006/relationships/hyperlink" Target="https://map.geo.admin.ch/?zoom=13&amp;E=2704523&amp;N=1275809&amp;layers=ch.kantone.cadastralwebmap-farbe,ch.swisstopo.amtliches-strassenverzeichnis,ch.bfs.gebaeude_wohnungs_register,KML||https://tinyurl.com/yy7ya4g9/TG/4821_bdg_erw.kml" TargetMode="External"/><Relationship Id="rId12" Type="http://schemas.openxmlformats.org/officeDocument/2006/relationships/hyperlink" Target="https://map.geo.admin.ch/?zoom=13&amp;E=2748174.678&amp;N=1266020.933&amp;layers=ch.kantone.cadastralwebmap-farbe,ch.swisstopo.amtliches-strassenverzeichnis,ch.bfs.gebaeude_wohnungs_register,KML||https://tinyurl.com/yy7ya4g9/TG/4401_bdg_erw.kml" TargetMode="External"/><Relationship Id="rId108" Type="http://schemas.openxmlformats.org/officeDocument/2006/relationships/hyperlink" Target="https://map.geo.admin.ch/?zoom=13&amp;E=2744555.5&amp;N=1268256.25&amp;layers=ch.kantone.cadastralwebmap-farbe,ch.swisstopo.amtliches-strassenverzeichnis,ch.bfs.gebaeude_wohnungs_register,KML||https://tinyurl.com/yy7ya4g9/TG/4441_bdg_erw.kml" TargetMode="External"/><Relationship Id="rId315" Type="http://schemas.openxmlformats.org/officeDocument/2006/relationships/hyperlink" Target="https://map.geo.admin.ch/?zoom=13&amp;E=2694920.007&amp;N=1279514.362&amp;layers=ch.kantone.cadastralwebmap-farbe,ch.swisstopo.amtliches-strassenverzeichnis,ch.bfs.gebaeude_wohnungs_register,KML||https://tinyurl.com/yy7ya4g9/TG/4546_bdg_erw.kml" TargetMode="External"/><Relationship Id="rId522" Type="http://schemas.openxmlformats.org/officeDocument/2006/relationships/hyperlink" Target="https://map.geo.admin.ch/?zoom=13&amp;E=2714516&amp;N=1257558&amp;layers=ch.kantone.cadastralwebmap-farbe,ch.swisstopo.amtliches-strassenverzeichnis,ch.bfs.gebaeude_wohnungs_register,KML||https://tinyurl.com/yy7ya4g9/TG/4724_bdg_erw.kml" TargetMode="External"/><Relationship Id="rId96" Type="http://schemas.openxmlformats.org/officeDocument/2006/relationships/hyperlink" Target="https://map.geo.admin.ch/?zoom=13&amp;E=2746226.362&amp;N=1269635.144&amp;layers=ch.kantone.cadastralwebmap-farbe,ch.swisstopo.amtliches-strassenverzeichnis,ch.bfs.gebaeude_wohnungs_register,KML||https://tinyurl.com/yy7ya4g9/TG/4436_bdg_erw.kml" TargetMode="External"/><Relationship Id="rId161" Type="http://schemas.openxmlformats.org/officeDocument/2006/relationships/hyperlink" Target="https://map.geo.admin.ch/?zoom=13&amp;E=2738069&amp;N=1267702&amp;layers=ch.kantone.cadastralwebmap-farbe,ch.swisstopo.amtliches-strassenverzeichnis,ch.bfs.gebaeude_wohnungs_register,KML||https://tinyurl.com/yy7ya4g9/TG/4461_bdg_erw.kml" TargetMode="External"/><Relationship Id="rId399" Type="http://schemas.openxmlformats.org/officeDocument/2006/relationships/hyperlink" Target="https://map.geo.admin.ch/?zoom=13&amp;E=2704837.25&amp;N=1271008.375&amp;layers=ch.kantone.cadastralwebmap-farbe,ch.swisstopo.amtliches-strassenverzeichnis,ch.bfs.gebaeude_wohnungs_register,KML||https://tinyurl.com/yy7ya4g9/TG/4616_bdg_erw.kml" TargetMode="External"/><Relationship Id="rId827" Type="http://schemas.openxmlformats.org/officeDocument/2006/relationships/hyperlink" Target="https://map.geo.admin.ch/?zoom=13&amp;E=2725187.9&amp;N=1269121.2&amp;layers=ch.kantone.cadastralwebmap-farbe,ch.swisstopo.amtliches-strassenverzeichnis,ch.bfs.gebaeude_wohnungs_register,KML||https://tinyurl.com/yy7ya4g9/TG/4946_bdg_erw.kml" TargetMode="External"/><Relationship Id="rId259" Type="http://schemas.openxmlformats.org/officeDocument/2006/relationships/hyperlink" Target="https://map.geo.admin.ch/?zoom=13&amp;E=2732404&amp;N=1268655&amp;layers=ch.kantone.cadastralwebmap-farbe,ch.swisstopo.amtliches-strassenverzeichnis,ch.bfs.gebaeude_wohnungs_register,KML||https://tinyurl.com/yy7ya4g9/TG/4506_bdg_erw.kml" TargetMode="External"/><Relationship Id="rId466" Type="http://schemas.openxmlformats.org/officeDocument/2006/relationships/hyperlink" Target="https://map.geo.admin.ch/?zoom=13&amp;E=2729909.559&amp;N=1279029.786&amp;layers=ch.kantone.cadastralwebmap-farbe,ch.swisstopo.amtliches-strassenverzeichnis,ch.bfs.gebaeude_wohnungs_register,KML||https://tinyurl.com/yy7ya4g9/TG/4671_bdg_erw.kml" TargetMode="External"/><Relationship Id="rId673" Type="http://schemas.openxmlformats.org/officeDocument/2006/relationships/hyperlink" Target="https://map.geo.admin.ch/?zoom=13&amp;E=2717484.172&amp;N=1273869.3&amp;layers=ch.kantone.cadastralwebmap-farbe,ch.swisstopo.amtliches-strassenverzeichnis,ch.bfs.gebaeude_wohnungs_register,KML||https://tinyurl.com/yy7ya4g9/TG/4831_bdg_erw.kml" TargetMode="External"/><Relationship Id="rId23" Type="http://schemas.openxmlformats.org/officeDocument/2006/relationships/hyperlink" Target="https://map.geo.admin.ch/?zoom=13&amp;E=2748311.155&amp;N=1265245.247&amp;layers=ch.kantone.cadastralwebmap-farbe,ch.swisstopo.amtliches-strassenverzeichnis,ch.bfs.gebaeude_wohnungs_register,KML||https://tinyurl.com/yy7ya4g9/TG/4401_bdg_erw.kml" TargetMode="External"/><Relationship Id="rId119" Type="http://schemas.openxmlformats.org/officeDocument/2006/relationships/hyperlink" Target="https://map.geo.admin.ch/?zoom=13&amp;E=2742981.187&amp;N=1271873&amp;layers=ch.kantone.cadastralwebmap-farbe,ch.swisstopo.amtliches-strassenverzeichnis,ch.bfs.gebaeude_wohnungs_register,KML||https://tinyurl.com/yy7ya4g9/TG/4451_bdg_erw.kml" TargetMode="External"/><Relationship Id="rId326" Type="http://schemas.openxmlformats.org/officeDocument/2006/relationships/hyperlink" Target="https://map.geo.admin.ch/?zoom=13&amp;E=2713454.91&amp;N=1269446.6&amp;layers=ch.kantone.cadastralwebmap-farbe,ch.swisstopo.amtliches-strassenverzeichnis,ch.bfs.gebaeude_wohnungs_register,KML||https://tinyurl.com/yy7ya4g9/TG/4561_bdg_erw.kml" TargetMode="External"/><Relationship Id="rId533" Type="http://schemas.openxmlformats.org/officeDocument/2006/relationships/hyperlink" Target="https://map.geo.admin.ch/?zoom=13&amp;E=2716325&amp;N=1264881&amp;layers=ch.kantone.cadastralwebmap-farbe,ch.swisstopo.amtliches-strassenverzeichnis,ch.bfs.gebaeude_wohnungs_register,KML||https://tinyurl.com/yy7ya4g9/TG/4741_bdg_erw.kml" TargetMode="External"/><Relationship Id="rId740" Type="http://schemas.openxmlformats.org/officeDocument/2006/relationships/hyperlink" Target="https://map.geo.admin.ch/?zoom=13&amp;E=2730181.623&amp;N=1271754.328&amp;layers=ch.kantone.cadastralwebmap-farbe,ch.swisstopo.amtliches-strassenverzeichnis,ch.bfs.gebaeude_wohnungs_register,KML||https://tinyurl.com/yy7ya4g9/TG/4891_bdg_erw.kml" TargetMode="External"/><Relationship Id="rId838" Type="http://schemas.openxmlformats.org/officeDocument/2006/relationships/hyperlink" Target="https://map.geo.admin.ch/?zoom=13&amp;E=2725542&amp;N=1269900&amp;layers=ch.kantone.cadastralwebmap-farbe,ch.swisstopo.amtliches-strassenverzeichnis,ch.bfs.gebaeude_wohnungs_register,KML||https://tinyurl.com/yy7ya4g9/TG/4946_bdg_erw.kml" TargetMode="External"/><Relationship Id="rId172" Type="http://schemas.openxmlformats.org/officeDocument/2006/relationships/hyperlink" Target="https://map.geo.admin.ch/?zoom=13&amp;E=2737856&amp;N=1268678&amp;layers=ch.kantone.cadastralwebmap-farbe,ch.swisstopo.amtliches-strassenverzeichnis,ch.bfs.gebaeude_wohnungs_register,KML||https://tinyurl.com/yy7ya4g9/TG/4461_bdg_erw.kml" TargetMode="External"/><Relationship Id="rId477" Type="http://schemas.openxmlformats.org/officeDocument/2006/relationships/hyperlink" Target="https://map.geo.admin.ch/?zoom=13&amp;E=2726984&amp;N=1279470&amp;layers=ch.kantone.cadastralwebmap-farbe,ch.swisstopo.amtliches-strassenverzeichnis,ch.bfs.gebaeude_wohnungs_register,KML||https://tinyurl.com/yy7ya4g9/TG/4696_bdg_erw.kml" TargetMode="External"/><Relationship Id="rId600" Type="http://schemas.openxmlformats.org/officeDocument/2006/relationships/hyperlink" Target="https://map.geo.admin.ch/?zoom=13&amp;E=2713955.427&amp;N=1261710.478&amp;layers=ch.kantone.cadastralwebmap-farbe,ch.swisstopo.amtliches-strassenverzeichnis,ch.bfs.gebaeude_wohnungs_register,KML||https://tinyurl.com/yy7ya4g9/TG/4781_bdg_erw.kml" TargetMode="External"/><Relationship Id="rId684" Type="http://schemas.openxmlformats.org/officeDocument/2006/relationships/hyperlink" Target="https://map.geo.admin.ch/?zoom=13&amp;E=2714219&amp;N=1275116&amp;layers=ch.kantone.cadastralwebmap-farbe,ch.swisstopo.amtliches-strassenverzeichnis,ch.bfs.gebaeude_wohnungs_register,KML||https://tinyurl.com/yy7ya4g9/TG/4841_bdg_erw.kml" TargetMode="External"/><Relationship Id="rId337" Type="http://schemas.openxmlformats.org/officeDocument/2006/relationships/hyperlink" Target="https://map.geo.admin.ch/?zoom=13&amp;E=2710038&amp;N=1268980&amp;layers=ch.kantone.cadastralwebmap-farbe,ch.swisstopo.amtliches-strassenverzeichnis,ch.bfs.gebaeude_wohnungs_register,KML||https://tinyurl.com/yy7ya4g9/TG/4566_bdg_erw.kml" TargetMode="External"/><Relationship Id="rId34" Type="http://schemas.openxmlformats.org/officeDocument/2006/relationships/hyperlink" Target="https://map.geo.admin.ch/?zoom=13&amp;E=2745737&amp;N=1266334&amp;layers=ch.kantone.cadastralwebmap-farbe,ch.swisstopo.amtliches-strassenverzeichnis,ch.bfs.gebaeude_wohnungs_register,KML||https://tinyurl.com/yy7ya4g9/TG/4411_bdg_erw.kml" TargetMode="External"/><Relationship Id="rId544" Type="http://schemas.openxmlformats.org/officeDocument/2006/relationships/hyperlink" Target="https://map.geo.admin.ch/?zoom=13&amp;E=2717110&amp;N=1260548&amp;layers=ch.kantone.cadastralwebmap-farbe,ch.swisstopo.amtliches-strassenverzeichnis,ch.bfs.gebaeude_wohnungs_register,KML||https://tinyurl.com/yy7ya4g9/TG/4746_bdg_erw.kml" TargetMode="External"/><Relationship Id="rId751" Type="http://schemas.openxmlformats.org/officeDocument/2006/relationships/hyperlink" Target="https://map.geo.admin.ch/?zoom=13&amp;E=2733200&amp;N=1271362&amp;layers=ch.kantone.cadastralwebmap-farbe,ch.swisstopo.amtliches-strassenverzeichnis,ch.bfs.gebaeude_wohnungs_register,KML||https://tinyurl.com/yy7ya4g9/TG/4901_bdg_erw.kml" TargetMode="External"/><Relationship Id="rId849" Type="http://schemas.openxmlformats.org/officeDocument/2006/relationships/hyperlink" Target="https://map.geo.admin.ch/?zoom=13&amp;E=2726792.997&amp;N=1270050.686&amp;layers=ch.kantone.cadastralwebmap-farbe,ch.swisstopo.amtliches-strassenverzeichnis,ch.bfs.gebaeude_wohnungs_register,KML||https://tinyurl.com/yy7ya4g9/TG/4946_bdg_erw.kml" TargetMode="External"/><Relationship Id="rId183" Type="http://schemas.openxmlformats.org/officeDocument/2006/relationships/hyperlink" Target="https://map.geo.admin.ch/?zoom=13&amp;E=2739374&amp;N=1266780&amp;layers=ch.kantone.cadastralwebmap-farbe,ch.swisstopo.amtliches-strassenverzeichnis,ch.bfs.gebaeude_wohnungs_register,KML||https://tinyurl.com/yy7ya4g9/TG/4461_bdg_erw.kml" TargetMode="External"/><Relationship Id="rId390" Type="http://schemas.openxmlformats.org/officeDocument/2006/relationships/hyperlink" Target="https://map.geo.admin.ch/?zoom=13&amp;E=2715509.475&amp;N=1267434.044&amp;layers=ch.kantone.cadastralwebmap-farbe,ch.swisstopo.amtliches-strassenverzeichnis,ch.bfs.gebaeude_wohnungs_register,KML||https://tinyurl.com/yy7ya4g9/TG/4611_bdg_erw.kml" TargetMode="External"/><Relationship Id="rId404" Type="http://schemas.openxmlformats.org/officeDocument/2006/relationships/hyperlink" Target="https://map.geo.admin.ch/?zoom=13&amp;E=2703794.428&amp;N=1272504.742&amp;layers=ch.kantone.cadastralwebmap-farbe,ch.swisstopo.amtliches-strassenverzeichnis,ch.bfs.gebaeude_wohnungs_register,KML||https://tinyurl.com/yy7ya4g9/TG/4616_bdg_erw.kml" TargetMode="External"/><Relationship Id="rId611" Type="http://schemas.openxmlformats.org/officeDocument/2006/relationships/hyperlink" Target="https://map.geo.admin.ch/?zoom=13&amp;E=2713943.845&amp;N=1259770.715&amp;layers=ch.kantone.cadastralwebmap-farbe,ch.swisstopo.amtliches-strassenverzeichnis,ch.bfs.gebaeude_wohnungs_register,KML||https://tinyurl.com/yy7ya4g9/TG/4781_bdg_erw.kml" TargetMode="External"/><Relationship Id="rId250" Type="http://schemas.openxmlformats.org/officeDocument/2006/relationships/hyperlink" Target="https://map.geo.admin.ch/?zoom=13&amp;E=2731472.263&amp;N=1266722.431&amp;layers=ch.kantone.cadastralwebmap-farbe,ch.swisstopo.amtliches-strassenverzeichnis,ch.bfs.gebaeude_wohnungs_register,KML||https://tinyurl.com/yy7ya4g9/TG/4506_bdg_erw.kml" TargetMode="External"/><Relationship Id="rId488" Type="http://schemas.openxmlformats.org/officeDocument/2006/relationships/hyperlink" Target="https://map.geo.admin.ch/?zoom=13&amp;E=2719607.693&amp;N=1265945.64&amp;layers=ch.kantone.cadastralwebmap-farbe,ch.swisstopo.amtliches-strassenverzeichnis,ch.bfs.gebaeude_wohnungs_register,KML||https://tinyurl.com/yy7ya4g9/TG/4711_bdg_erw.kml" TargetMode="External"/><Relationship Id="rId695" Type="http://schemas.openxmlformats.org/officeDocument/2006/relationships/hyperlink" Target="https://map.geo.admin.ch/?zoom=13&amp;E=2721929&amp;N=1280907&amp;layers=ch.kantone.cadastralwebmap-farbe,ch.swisstopo.amtliches-strassenverzeichnis,ch.bfs.gebaeude_wohnungs_register,KML||https://tinyurl.com/yy7ya4g9/TG/4851_bdg_erw.kml" TargetMode="External"/><Relationship Id="rId709" Type="http://schemas.openxmlformats.org/officeDocument/2006/relationships/hyperlink" Target="https://map.geo.admin.ch/?zoom=13&amp;E=2703815&amp;N=1279849&amp;layers=ch.kantone.cadastralwebmap-farbe,ch.swisstopo.amtliches-strassenverzeichnis,ch.bfs.gebaeude_wohnungs_register,KML||https://tinyurl.com/yy7ya4g9/TG/4871_bdg_erw.kml" TargetMode="External"/><Relationship Id="rId45" Type="http://schemas.openxmlformats.org/officeDocument/2006/relationships/hyperlink" Target="https://map.geo.admin.ch/?zoom=13&amp;E=2740928.856&amp;N=1268268.754&amp;layers=ch.kantone.cadastralwebmap-farbe,ch.swisstopo.amtliches-strassenverzeichnis,ch.bfs.gebaeude_wohnungs_register,KML||https://tinyurl.com/yy7ya4g9/TG/4416_bdg_erw.kml" TargetMode="External"/><Relationship Id="rId110" Type="http://schemas.openxmlformats.org/officeDocument/2006/relationships/hyperlink" Target="https://map.geo.admin.ch/?zoom=13&amp;E=2744821.823&amp;N=1268768.898&amp;layers=ch.kantone.cadastralwebmap-farbe,ch.swisstopo.amtliches-strassenverzeichnis,ch.bfs.gebaeude_wohnungs_register,KML||https://tinyurl.com/yy7ya4g9/TG/4441_bdg_erw.kml" TargetMode="External"/><Relationship Id="rId348" Type="http://schemas.openxmlformats.org/officeDocument/2006/relationships/hyperlink" Target="https://map.geo.admin.ch/?zoom=13&amp;E=2711551.89&amp;N=1266783.63&amp;layers=ch.kantone.cadastralwebmap-farbe,ch.swisstopo.amtliches-strassenverzeichnis,ch.bfs.gebaeude_wohnungs_register,KML||https://tinyurl.com/yy7ya4g9/TG/4566_bdg_erw.kml" TargetMode="External"/><Relationship Id="rId555" Type="http://schemas.openxmlformats.org/officeDocument/2006/relationships/hyperlink" Target="https://map.geo.admin.ch/?zoom=13&amp;E=2717791&amp;N=1261224&amp;layers=ch.kantone.cadastralwebmap-farbe,ch.swisstopo.amtliches-strassenverzeichnis,ch.bfs.gebaeude_wohnungs_register,KML||https://tinyurl.com/yy7ya4g9/TG/4746_bdg_erw.kml" TargetMode="External"/><Relationship Id="rId762" Type="http://schemas.openxmlformats.org/officeDocument/2006/relationships/hyperlink" Target="https://map.geo.admin.ch/?zoom=13&amp;E=2729557&amp;N=1267764&amp;layers=ch.kantone.cadastralwebmap-farbe,ch.swisstopo.amtliches-strassenverzeichnis,ch.bfs.gebaeude_wohnungs_register,KML||https://tinyurl.com/yy7ya4g9/TG/4911_bdg_erw.kml" TargetMode="External"/><Relationship Id="rId194" Type="http://schemas.openxmlformats.org/officeDocument/2006/relationships/hyperlink" Target="https://map.geo.admin.ch/?zoom=13&amp;E=2734979&amp;N=1261707&amp;layers=ch.kantone.cadastralwebmap-farbe,ch.swisstopo.amtliches-strassenverzeichnis,ch.bfs.gebaeude_wohnungs_register,KML||https://tinyurl.com/yy7ya4g9/TG/4471_bdg_erw.kml" TargetMode="External"/><Relationship Id="rId208" Type="http://schemas.openxmlformats.org/officeDocument/2006/relationships/hyperlink" Target="https://map.geo.admin.ch/?zoom=13&amp;E=2734919.743&amp;N=1268209.537&amp;layers=ch.kantone.cadastralwebmap-farbe,ch.swisstopo.amtliches-strassenverzeichnis,ch.bfs.gebaeude_wohnungs_register,KML||https://tinyurl.com/yy7ya4g9/TG/4476_bdg_erw.kml" TargetMode="External"/><Relationship Id="rId415" Type="http://schemas.openxmlformats.org/officeDocument/2006/relationships/hyperlink" Target="https://map.geo.admin.ch/?zoom=13&amp;E=2708841.95&amp;N=1271895.61&amp;layers=ch.kantone.cadastralwebmap-farbe,ch.swisstopo.amtliches-strassenverzeichnis,ch.bfs.gebaeude_wohnungs_register,KML||https://tinyurl.com/yy7ya4g9/TG/4621_bdg_erw.kml" TargetMode="External"/><Relationship Id="rId622" Type="http://schemas.openxmlformats.org/officeDocument/2006/relationships/hyperlink" Target="https://map.geo.admin.ch/?zoom=13&amp;E=2720005.756&amp;N=1256850.715&amp;layers=ch.kantone.cadastralwebmap-farbe,ch.swisstopo.amtliches-strassenverzeichnis,ch.bfs.gebaeude_wohnungs_register,KML||https://tinyurl.com/yy7ya4g9/TG/4786_bdg_erw.kml" TargetMode="External"/><Relationship Id="rId261" Type="http://schemas.openxmlformats.org/officeDocument/2006/relationships/hyperlink" Target="https://map.geo.admin.ch/?zoom=13&amp;E=2732857.77&amp;N=1267803.55&amp;layers=ch.kantone.cadastralwebmap-farbe,ch.swisstopo.amtliches-strassenverzeichnis,ch.bfs.gebaeude_wohnungs_register,KML||https://tinyurl.com/yy7ya4g9/TG/4506_bdg_erw.kml" TargetMode="External"/><Relationship Id="rId499" Type="http://schemas.openxmlformats.org/officeDocument/2006/relationships/hyperlink" Target="https://map.geo.admin.ch/?zoom=13&amp;E=2711688&amp;N=1256574&amp;layers=ch.kantone.cadastralwebmap-farbe,ch.swisstopo.amtliches-strassenverzeichnis,ch.bfs.gebaeude_wohnungs_register,KML||https://tinyurl.com/yy7ya4g9/TG/4721_bdg_erw.kml" TargetMode="External"/><Relationship Id="rId56" Type="http://schemas.openxmlformats.org/officeDocument/2006/relationships/hyperlink" Target="https://map.geo.admin.ch/?zoom=13&amp;E=2747414.626&amp;N=1261313.54&amp;layers=ch.kantone.cadastralwebmap-farbe,ch.swisstopo.amtliches-strassenverzeichnis,ch.bfs.gebaeude_wohnungs_register,KML||https://tinyurl.com/yy7ya4g9/TG/4431_bdg_erw.kml" TargetMode="External"/><Relationship Id="rId359" Type="http://schemas.openxmlformats.org/officeDocument/2006/relationships/hyperlink" Target="https://map.geo.admin.ch/?zoom=13&amp;E=2707776.941&amp;N=1267163.647&amp;layers=ch.kantone.cadastralwebmap-farbe,ch.swisstopo.amtliches-strassenverzeichnis,ch.bfs.gebaeude_wohnungs_register,KML||https://tinyurl.com/yy7ya4g9/TG/4571_bdg_erw.kml" TargetMode="External"/><Relationship Id="rId566" Type="http://schemas.openxmlformats.org/officeDocument/2006/relationships/hyperlink" Target="https://map.geo.admin.ch/?zoom=13&amp;E=2717893.75&amp;N=1260760.375&amp;layers=ch.kantone.cadastralwebmap-farbe,ch.swisstopo.amtliches-strassenverzeichnis,ch.bfs.gebaeude_wohnungs_register,KML||https://tinyurl.com/yy7ya4g9/TG/4746_bdg_erw.kml" TargetMode="External"/><Relationship Id="rId773" Type="http://schemas.openxmlformats.org/officeDocument/2006/relationships/hyperlink" Target="https://map.geo.admin.ch/?zoom=13&amp;E=2728482&amp;N=1268317&amp;layers=ch.kantone.cadastralwebmap-farbe,ch.swisstopo.amtliches-strassenverzeichnis,ch.bfs.gebaeude_wohnungs_register,KML||https://tinyurl.com/yy7ya4g9/TG/4911_bdg_erw.kml" TargetMode="External"/><Relationship Id="rId121" Type="http://schemas.openxmlformats.org/officeDocument/2006/relationships/hyperlink" Target="https://map.geo.admin.ch/?zoom=13&amp;E=2743240.791&amp;N=1271375.161&amp;layers=ch.kantone.cadastralwebmap-farbe,ch.swisstopo.amtliches-strassenverzeichnis,ch.bfs.gebaeude_wohnungs_register,KML||https://tinyurl.com/yy7ya4g9/TG/4451_bdg_erw.kml" TargetMode="External"/><Relationship Id="rId219" Type="http://schemas.openxmlformats.org/officeDocument/2006/relationships/hyperlink" Target="https://map.geo.admin.ch/?zoom=13&amp;E=2736287&amp;N=1268929&amp;layers=ch.kantone.cadastralwebmap-farbe,ch.swisstopo.amtliches-strassenverzeichnis,ch.bfs.gebaeude_wohnungs_register,KML||https://tinyurl.com/yy7ya4g9/TG/4476_bdg_erw.kml" TargetMode="External"/><Relationship Id="rId426" Type="http://schemas.openxmlformats.org/officeDocument/2006/relationships/hyperlink" Target="https://map.geo.admin.ch/?zoom=13&amp;E=2738827&amp;N=1273746&amp;layers=ch.kantone.cadastralwebmap-farbe,ch.swisstopo.amtliches-strassenverzeichnis,ch.bfs.gebaeude_wohnungs_register,KML||https://tinyurl.com/yy7ya4g9/TG/4656_bdg_erw.kml" TargetMode="External"/><Relationship Id="rId633" Type="http://schemas.openxmlformats.org/officeDocument/2006/relationships/hyperlink" Target="https://map.geo.admin.ch/?zoom=13&amp;E=2719030&amp;N=1281233&amp;layers=ch.kantone.cadastralwebmap-farbe,ch.swisstopo.amtliches-strassenverzeichnis,ch.bfs.gebaeude_wohnungs_register,KML||https://tinyurl.com/yy7ya4g9/TG/4801_bdg_erw.kml" TargetMode="External"/><Relationship Id="rId840" Type="http://schemas.openxmlformats.org/officeDocument/2006/relationships/hyperlink" Target="https://map.geo.admin.ch/?zoom=13&amp;E=2725860.25&amp;N=1270300.125&amp;layers=ch.kantone.cadastralwebmap-farbe,ch.swisstopo.amtliches-strassenverzeichnis,ch.bfs.gebaeude_wohnungs_register,KML||https://tinyurl.com/yy7ya4g9/TG/4946_bdg_erw.kml" TargetMode="External"/><Relationship Id="rId67" Type="http://schemas.openxmlformats.org/officeDocument/2006/relationships/hyperlink" Target="https://map.geo.admin.ch/?zoom=13&amp;E=2745341&amp;N=1270396&amp;layers=ch.kantone.cadastralwebmap-farbe,ch.swisstopo.amtliches-strassenverzeichnis,ch.bfs.gebaeude_wohnungs_register,KML||https://tinyurl.com/yy7ya4g9/TG/4436_bdg_erw.kml" TargetMode="External"/><Relationship Id="rId272" Type="http://schemas.openxmlformats.org/officeDocument/2006/relationships/hyperlink" Target="https://map.geo.admin.ch/?zoom=13&amp;E=2738230&amp;N=1262940&amp;layers=ch.kantone.cadastralwebmap-farbe,ch.swisstopo.amtliches-strassenverzeichnis,ch.bfs.gebaeude_wohnungs_register,KML||https://tinyurl.com/yy7ya4g9/TG/4511_bdg_erw.kml" TargetMode="External"/><Relationship Id="rId577" Type="http://schemas.openxmlformats.org/officeDocument/2006/relationships/hyperlink" Target="https://map.geo.admin.ch/?zoom=13&amp;E=2728086.5&amp;N=1264286.75&amp;layers=ch.kantone.cadastralwebmap-farbe,ch.swisstopo.amtliches-strassenverzeichnis,ch.bfs.gebaeude_wohnungs_register,KML||https://tinyurl.com/yy7ya4g9/TG/4756_bdg_erw.kml" TargetMode="External"/><Relationship Id="rId700" Type="http://schemas.openxmlformats.org/officeDocument/2006/relationships/hyperlink" Target="https://map.geo.admin.ch/?zoom=13&amp;E=2716017&amp;N=1280446&amp;layers=ch.kantone.cadastralwebmap-farbe,ch.swisstopo.amtliches-strassenverzeichnis,ch.bfs.gebaeude_wohnungs_register,KML||https://tinyurl.com/yy7ya4g9/TG/4864_bdg_erw.kml" TargetMode="External"/><Relationship Id="rId132" Type="http://schemas.openxmlformats.org/officeDocument/2006/relationships/hyperlink" Target="https://map.geo.admin.ch/?zoom=13&amp;E=2739651&amp;N=1267587&amp;layers=ch.kantone.cadastralwebmap-farbe,ch.swisstopo.amtliches-strassenverzeichnis,ch.bfs.gebaeude_wohnungs_register,KML||https://tinyurl.com/yy7ya4g9/TG/4461_bdg_erw.kml" TargetMode="External"/><Relationship Id="rId784" Type="http://schemas.openxmlformats.org/officeDocument/2006/relationships/hyperlink" Target="https://map.geo.admin.ch/?zoom=13&amp;E=2724150&amp;N=1267825&amp;layers=ch.kantone.cadastralwebmap-farbe,ch.swisstopo.amtliches-strassenverzeichnis,ch.bfs.gebaeude_wohnungs_register,KML||https://tinyurl.com/yy7ya4g9/TG/4921_bdg_erw.kml" TargetMode="External"/><Relationship Id="rId437" Type="http://schemas.openxmlformats.org/officeDocument/2006/relationships/hyperlink" Target="https://map.geo.admin.ch/?zoom=13&amp;E=2729775.839&amp;N=1277043.482&amp;layers=ch.kantone.cadastralwebmap-farbe,ch.swisstopo.amtliches-strassenverzeichnis,ch.bfs.gebaeude_wohnungs_register,KML||https://tinyurl.com/yy7ya4g9/TG/4666_bdg_erw.kml" TargetMode="External"/><Relationship Id="rId644" Type="http://schemas.openxmlformats.org/officeDocument/2006/relationships/hyperlink" Target="https://map.geo.admin.ch/?zoom=13&amp;E=2719794&amp;N=1278152&amp;layers=ch.kantone.cadastralwebmap-farbe,ch.swisstopo.amtliches-strassenverzeichnis,ch.bfs.gebaeude_wohnungs_register,KML||https://tinyurl.com/yy7ya4g9/TG/4816_bdg_erw.kml" TargetMode="External"/><Relationship Id="rId851" Type="http://schemas.openxmlformats.org/officeDocument/2006/relationships/hyperlink" Target="https://map.geo.admin.ch/?zoom=13&amp;E=2725180.013&amp;N=1269121.878&amp;layers=ch.kantone.cadastralwebmap-farbe,ch.swisstopo.amtliches-strassenverzeichnis,ch.bfs.gebaeude_wohnungs_register,KML||https://tinyurl.com/yy7ya4g9/TG/4946_bdg_erw.kml" TargetMode="External"/><Relationship Id="rId283" Type="http://schemas.openxmlformats.org/officeDocument/2006/relationships/hyperlink" Target="https://map.geo.admin.ch/?zoom=13&amp;E=2700470&amp;N=1280455&amp;layers=ch.kantone.cadastralwebmap-farbe,ch.swisstopo.amtliches-strassenverzeichnis,ch.bfs.gebaeude_wohnungs_register,KML||https://tinyurl.com/yy7ya4g9/TG/4536_bdg_erw.kml" TargetMode="External"/><Relationship Id="rId490" Type="http://schemas.openxmlformats.org/officeDocument/2006/relationships/hyperlink" Target="https://map.geo.admin.ch/?zoom=13&amp;E=2719583.122&amp;N=1265394.66&amp;layers=ch.kantone.cadastralwebmap-farbe,ch.swisstopo.amtliches-strassenverzeichnis,ch.bfs.gebaeude_wohnungs_register,KML||https://tinyurl.com/yy7ya4g9/TG/4711_bdg_erw.kml" TargetMode="External"/><Relationship Id="rId504" Type="http://schemas.openxmlformats.org/officeDocument/2006/relationships/hyperlink" Target="https://map.geo.admin.ch/?zoom=13&amp;E=2721746&amp;N=1263337&amp;layers=ch.kantone.cadastralwebmap-farbe,ch.swisstopo.amtliches-strassenverzeichnis,ch.bfs.gebaeude_wohnungs_register,KML||https://tinyurl.com/yy7ya4g9/TG/4723_bdg_erw.kml" TargetMode="External"/><Relationship Id="rId711" Type="http://schemas.openxmlformats.org/officeDocument/2006/relationships/hyperlink" Target="https://map.geo.admin.ch/?zoom=13&amp;E=2703976.317&amp;N=1280307.111&amp;layers=ch.kantone.cadastralwebmap-farbe,ch.swisstopo.amtliches-strassenverzeichnis,ch.bfs.gebaeude_wohnungs_register,KML||https://tinyurl.com/yy7ya4g9/TG/4871_bdg_erw.kml" TargetMode="External"/><Relationship Id="rId78" Type="http://schemas.openxmlformats.org/officeDocument/2006/relationships/hyperlink" Target="https://map.geo.admin.ch/?zoom=13&amp;E=2744378.946&amp;N=1268886.803&amp;layers=ch.kantone.cadastralwebmap-farbe,ch.swisstopo.amtliches-strassenverzeichnis,ch.bfs.gebaeude_wohnungs_register,KML||https://tinyurl.com/yy7ya4g9/TG/4436_bdg_erw.kml" TargetMode="External"/><Relationship Id="rId143" Type="http://schemas.openxmlformats.org/officeDocument/2006/relationships/hyperlink" Target="https://map.geo.admin.ch/?zoom=13&amp;E=2738137&amp;N=1268277&amp;layers=ch.kantone.cadastralwebmap-farbe,ch.swisstopo.amtliches-strassenverzeichnis,ch.bfs.gebaeude_wohnungs_register,KML||https://tinyurl.com/yy7ya4g9/TG/4461_bdg_erw.kml" TargetMode="External"/><Relationship Id="rId350" Type="http://schemas.openxmlformats.org/officeDocument/2006/relationships/hyperlink" Target="https://map.geo.admin.ch/?zoom=13&amp;E=2706123.97&amp;N=1269824.657&amp;layers=ch.kantone.cadastralwebmap-farbe,ch.swisstopo.amtliches-strassenverzeichnis,ch.bfs.gebaeude_wohnungs_register,KML||https://tinyurl.com/yy7ya4g9/TG/4566_bdg_erw.kml" TargetMode="External"/><Relationship Id="rId588" Type="http://schemas.openxmlformats.org/officeDocument/2006/relationships/hyperlink" Target="https://map.geo.admin.ch/?zoom=13&amp;E=2717668.25&amp;N=1258559.25&amp;layers=ch.kantone.cadastralwebmap-farbe,ch.swisstopo.amtliches-strassenverzeichnis,ch.bfs.gebaeude_wohnungs_register,KML||https://tinyurl.com/yy7ya4g9/TG/4761_bdg_erw.kml" TargetMode="External"/><Relationship Id="rId795" Type="http://schemas.openxmlformats.org/officeDocument/2006/relationships/hyperlink" Target="https://map.geo.admin.ch/?zoom=13&amp;E=2723693.833&amp;N=1268627.81&amp;layers=ch.kantone.cadastralwebmap-farbe,ch.swisstopo.amtliches-strassenverzeichnis,ch.bfs.gebaeude_wohnungs_register,KML||https://tinyurl.com/yy7ya4g9/TG/4921_bdg_erw.kml" TargetMode="External"/><Relationship Id="rId809" Type="http://schemas.openxmlformats.org/officeDocument/2006/relationships/hyperlink" Target="https://map.geo.admin.ch/?zoom=13&amp;E=2722921.808&amp;N=1271765.151&amp;layers=ch.kantone.cadastralwebmap-farbe,ch.swisstopo.amtliches-strassenverzeichnis,ch.bfs.gebaeude_wohnungs_register,KML||https://tinyurl.com/yy7ya4g9/TG/4941_bdg_erw.kml" TargetMode="External"/><Relationship Id="rId9" Type="http://schemas.openxmlformats.org/officeDocument/2006/relationships/hyperlink" Target="https://map.geo.admin.ch/?zoom=13&amp;E=2748649.62&amp;N=1263634.517&amp;layers=ch.kantone.cadastralwebmap-farbe,ch.swisstopo.amtliches-strassenverzeichnis,ch.bfs.gebaeude_wohnungs_register,KML||https://tinyurl.com/yy7ya4g9/TG/4401_bdg_erw.kml" TargetMode="External"/><Relationship Id="rId210" Type="http://schemas.openxmlformats.org/officeDocument/2006/relationships/hyperlink" Target="https://map.geo.admin.ch/?zoom=13&amp;E=2733819&amp;N=1268047&amp;layers=ch.kantone.cadastralwebmap-farbe,ch.swisstopo.amtliches-strassenverzeichnis,ch.bfs.gebaeude_wohnungs_register,KML||https://tinyurl.com/yy7ya4g9/TG/4476_bdg_erw.kml" TargetMode="External"/><Relationship Id="rId448" Type="http://schemas.openxmlformats.org/officeDocument/2006/relationships/hyperlink" Target="https://map.geo.admin.ch/?zoom=13&amp;E=2726060.009&amp;N=1273292.242&amp;layers=ch.kantone.cadastralwebmap-farbe,ch.swisstopo.amtliches-strassenverzeichnis,ch.bfs.gebaeude_wohnungs_register,KML||https://tinyurl.com/yy7ya4g9/TG/4666_bdg_erw.kml" TargetMode="External"/><Relationship Id="rId655" Type="http://schemas.openxmlformats.org/officeDocument/2006/relationships/hyperlink" Target="https://map.geo.admin.ch/?zoom=13&amp;E=2715799&amp;N=1275204&amp;layers=ch.kantone.cadastralwebmap-farbe,ch.swisstopo.amtliches-strassenverzeichnis,ch.bfs.gebaeude_wohnungs_register,KML||https://tinyurl.com/yy7ya4g9/TG/4816_bdg_erw.kml" TargetMode="External"/><Relationship Id="rId862" Type="http://schemas.openxmlformats.org/officeDocument/2006/relationships/hyperlink" Target="https://map.geo.admin.ch/?zoom=13&amp;E=2719678.926&amp;N=1273628.566&amp;layers=ch.kantone.cadastralwebmap-farbe,ch.swisstopo.amtliches-strassenverzeichnis,ch.bfs.gebaeude_wohnungs_register,KML||https://tinyurl.com/yy7ya4g9/TG/4951_bdg_erw.kml" TargetMode="External"/><Relationship Id="rId294" Type="http://schemas.openxmlformats.org/officeDocument/2006/relationships/hyperlink" Target="https://map.geo.admin.ch/?zoom=13&amp;E=2699873&amp;N=1280382&amp;layers=ch.kantone.cadastralwebmap-farbe,ch.swisstopo.amtliches-strassenverzeichnis,ch.bfs.gebaeude_wohnungs_register,KML||https://tinyurl.com/yy7ya4g9/TG/4536_bdg_erw.kml" TargetMode="External"/><Relationship Id="rId308" Type="http://schemas.openxmlformats.org/officeDocument/2006/relationships/hyperlink" Target="https://map.geo.admin.ch/?zoom=13&amp;E=2698633.148&amp;N=1282434.988&amp;layers=ch.kantone.cadastralwebmap-farbe,ch.swisstopo.amtliches-strassenverzeichnis,ch.bfs.gebaeude_wohnungs_register,KML||https://tinyurl.com/yy7ya4g9/TG/4545_bdg_erw.kml" TargetMode="External"/><Relationship Id="rId515" Type="http://schemas.openxmlformats.org/officeDocument/2006/relationships/hyperlink" Target="https://map.geo.admin.ch/?zoom=13&amp;E=2714422&amp;N=1257398&amp;layers=ch.kantone.cadastralwebmap-farbe,ch.swisstopo.amtliches-strassenverzeichnis,ch.bfs.gebaeude_wohnungs_register,KML||https://tinyurl.com/yy7ya4g9/TG/4724_bdg_erw.kml" TargetMode="External"/><Relationship Id="rId722" Type="http://schemas.openxmlformats.org/officeDocument/2006/relationships/hyperlink" Target="https://map.geo.admin.ch/?zoom=13&amp;E=2719709&amp;N=1269255.625&amp;layers=ch.kantone.cadastralwebmap-farbe,ch.swisstopo.amtliches-strassenverzeichnis,ch.bfs.gebaeude_wohnungs_register,KML||https://tinyurl.com/yy7ya4g9/TG/4881_bdg_erw.kml" TargetMode="External"/><Relationship Id="rId89" Type="http://schemas.openxmlformats.org/officeDocument/2006/relationships/hyperlink" Target="https://map.geo.admin.ch/?zoom=13&amp;E=2743144.599&amp;N=1269252.037&amp;layers=ch.kantone.cadastralwebmap-farbe,ch.swisstopo.amtliches-strassenverzeichnis,ch.bfs.gebaeude_wohnungs_register,KML||https://tinyurl.com/yy7ya4g9/TG/4436_bdg_erw.kml" TargetMode="External"/><Relationship Id="rId154" Type="http://schemas.openxmlformats.org/officeDocument/2006/relationships/hyperlink" Target="https://map.geo.admin.ch/?zoom=13&amp;E=2737732&amp;N=1268800&amp;layers=ch.kantone.cadastralwebmap-farbe,ch.swisstopo.amtliches-strassenverzeichnis,ch.bfs.gebaeude_wohnungs_register,KML||https://tinyurl.com/yy7ya4g9/TG/4461_bdg_erw.kml" TargetMode="External"/><Relationship Id="rId361" Type="http://schemas.openxmlformats.org/officeDocument/2006/relationships/hyperlink" Target="https://map.geo.admin.ch/?zoom=13&amp;E=2715224&amp;N=1270870&amp;layers=ch.kantone.cadastralwebmap-farbe,ch.swisstopo.amtliches-strassenverzeichnis,ch.bfs.gebaeude_wohnungs_register,KML||https://tinyurl.com/yy7ya4g9/TG/4590_bdg_erw.kml" TargetMode="External"/><Relationship Id="rId599" Type="http://schemas.openxmlformats.org/officeDocument/2006/relationships/hyperlink" Target="https://map.geo.admin.ch/?zoom=13&amp;E=2712833&amp;N=1260175&amp;layers=ch.kantone.cadastralwebmap-farbe,ch.swisstopo.amtliches-strassenverzeichnis,ch.bfs.gebaeude_wohnungs_register,KML||https://tinyurl.com/yy7ya4g9/TG/4781_bdg_erw.kml" TargetMode="External"/><Relationship Id="rId459" Type="http://schemas.openxmlformats.org/officeDocument/2006/relationships/hyperlink" Target="https://map.geo.admin.ch/?zoom=13&amp;E=2730311&amp;N=1278685&amp;layers=ch.kantone.cadastralwebmap-farbe,ch.swisstopo.amtliches-strassenverzeichnis,ch.bfs.gebaeude_wohnungs_register,KML||https://tinyurl.com/yy7ya4g9/TG/4671_bdg_erw.kml" TargetMode="External"/><Relationship Id="rId666" Type="http://schemas.openxmlformats.org/officeDocument/2006/relationships/hyperlink" Target="https://map.geo.admin.ch/?zoom=13&amp;E=2703651&amp;N=1274076.875&amp;layers=ch.kantone.cadastralwebmap-farbe,ch.swisstopo.amtliches-strassenverzeichnis,ch.bfs.gebaeude_wohnungs_register,KML||https://tinyurl.com/yy7ya4g9/TG/4821_bdg_erw.kml" TargetMode="External"/><Relationship Id="rId16" Type="http://schemas.openxmlformats.org/officeDocument/2006/relationships/hyperlink" Target="https://map.geo.admin.ch/?zoom=13&amp;E=2749443&amp;N=1265229&amp;layers=ch.kantone.cadastralwebmap-farbe,ch.swisstopo.amtliches-strassenverzeichnis,ch.bfs.gebaeude_wohnungs_register,KML||https://tinyurl.com/yy7ya4g9/TG/4401_bdg_erw.kml" TargetMode="External"/><Relationship Id="rId221" Type="http://schemas.openxmlformats.org/officeDocument/2006/relationships/hyperlink" Target="https://map.geo.admin.ch/?zoom=13&amp;E=2735584&amp;N=1269829&amp;layers=ch.kantone.cadastralwebmap-farbe,ch.swisstopo.amtliches-strassenverzeichnis,ch.bfs.gebaeude_wohnungs_register,KML||https://tinyurl.com/yy7ya4g9/TG/4476_bdg_erw.kml" TargetMode="External"/><Relationship Id="rId319" Type="http://schemas.openxmlformats.org/officeDocument/2006/relationships/hyperlink" Target="https://map.geo.admin.ch/?zoom=13&amp;E=2710384.599&amp;N=1260264.22&amp;layers=ch.kantone.cadastralwebmap-farbe,ch.swisstopo.amtliches-strassenverzeichnis,ch.bfs.gebaeude_wohnungs_register,KML||https://tinyurl.com/yy7ya4g9/TG/4551_bdg_erw.kml" TargetMode="External"/><Relationship Id="rId526" Type="http://schemas.openxmlformats.org/officeDocument/2006/relationships/hyperlink" Target="https://map.geo.admin.ch/?zoom=13&amp;E=2715437&amp;N=1253051&amp;layers=ch.kantone.cadastralwebmap-farbe,ch.swisstopo.amtliches-strassenverzeichnis,ch.bfs.gebaeude_wohnungs_register,KML||https://tinyurl.com/yy7ya4g9/TG/4726_bdg_erw.kml" TargetMode="External"/><Relationship Id="rId733" Type="http://schemas.openxmlformats.org/officeDocument/2006/relationships/hyperlink" Target="https://map.geo.admin.ch/?zoom=13&amp;E=2729479&amp;N=1269884&amp;layers=ch.kantone.cadastralwebmap-farbe,ch.swisstopo.amtliches-strassenverzeichnis,ch.bfs.gebaeude_wohnungs_register,KML||https://tinyurl.com/yy7ya4g9/TG/4891_bdg_erw.kml" TargetMode="External"/><Relationship Id="rId165" Type="http://schemas.openxmlformats.org/officeDocument/2006/relationships/hyperlink" Target="https://map.geo.admin.ch/?zoom=13&amp;E=2737918&amp;N=1268382&amp;layers=ch.kantone.cadastralwebmap-farbe,ch.swisstopo.amtliches-strassenverzeichnis,ch.bfs.gebaeude_wohnungs_register,KML||https://tinyurl.com/yy7ya4g9/TG/4461_bdg_erw.kml" TargetMode="External"/><Relationship Id="rId372" Type="http://schemas.openxmlformats.org/officeDocument/2006/relationships/hyperlink" Target="https://map.geo.admin.ch/?zoom=13&amp;E=2712090.571&amp;N=1263959.752&amp;layers=ch.kantone.cadastralwebmap-farbe,ch.swisstopo.amtliches-strassenverzeichnis,ch.bfs.gebaeude_wohnungs_register,KML||https://tinyurl.com/yy7ya4g9/TG/4591_bdg_erw.kml" TargetMode="External"/><Relationship Id="rId677" Type="http://schemas.openxmlformats.org/officeDocument/2006/relationships/hyperlink" Target="https://map.geo.admin.ch/?zoom=13&amp;E=2718125&amp;N=1273720&amp;layers=ch.kantone.cadastralwebmap-farbe,ch.swisstopo.amtliches-strassenverzeichnis,ch.bfs.gebaeude_wohnungs_register,KML||https://tinyurl.com/yy7ya4g9/TG/4831_bdg_erw.kml" TargetMode="External"/><Relationship Id="rId800" Type="http://schemas.openxmlformats.org/officeDocument/2006/relationships/hyperlink" Target="https://map.geo.admin.ch/?zoom=13&amp;E=2723703.394&amp;N=1271850.277&amp;layers=ch.kantone.cadastralwebmap-farbe,ch.swisstopo.amtliches-strassenverzeichnis,ch.bfs.gebaeude_wohnungs_register,KML||https://tinyurl.com/yy7ya4g9/TG/4941_bdg_erw.kml" TargetMode="External"/><Relationship Id="rId232" Type="http://schemas.openxmlformats.org/officeDocument/2006/relationships/hyperlink" Target="https://map.geo.admin.ch/?zoom=13&amp;E=2740393.271&amp;N=1261331.372&amp;layers=ch.kantone.cadastralwebmap-farbe,ch.swisstopo.amtliches-strassenverzeichnis,ch.bfs.gebaeude_wohnungs_register,KML||https://tinyurl.com/yy7ya4g9/TG/4486_bdg_erw.kml" TargetMode="External"/><Relationship Id="rId27" Type="http://schemas.openxmlformats.org/officeDocument/2006/relationships/hyperlink" Target="https://map.geo.admin.ch/?zoom=13&amp;E=2741332&amp;N=1271254&amp;layers=ch.kantone.cadastralwebmap-farbe,ch.swisstopo.amtliches-strassenverzeichnis,ch.bfs.gebaeude_wohnungs_register,KML||https://tinyurl.com/yy7ya4g9/TG/4406_bdg_erw.kml" TargetMode="External"/><Relationship Id="rId537" Type="http://schemas.openxmlformats.org/officeDocument/2006/relationships/hyperlink" Target="https://map.geo.admin.ch/?zoom=13&amp;E=2717089.25&amp;N=1263833.875&amp;layers=ch.kantone.cadastralwebmap-farbe,ch.swisstopo.amtliches-strassenverzeichnis,ch.bfs.gebaeude_wohnungs_register,KML||https://tinyurl.com/yy7ya4g9/TG/4741_bdg_erw.kml" TargetMode="External"/><Relationship Id="rId744" Type="http://schemas.openxmlformats.org/officeDocument/2006/relationships/hyperlink" Target="https://map.geo.admin.ch/?zoom=13&amp;E=2732990&amp;N=1271057&amp;layers=ch.kantone.cadastralwebmap-farbe,ch.swisstopo.amtliches-strassenverzeichnis,ch.bfs.gebaeude_wohnungs_register,KML||https://tinyurl.com/yy7ya4g9/TG/4901_bdg_erw.kml" TargetMode="External"/><Relationship Id="rId80" Type="http://schemas.openxmlformats.org/officeDocument/2006/relationships/hyperlink" Target="https://map.geo.admin.ch/?zoom=13&amp;E=2744686&amp;N=1271553&amp;layers=ch.kantone.cadastralwebmap-farbe,ch.swisstopo.amtliches-strassenverzeichnis,ch.bfs.gebaeude_wohnungs_register,KML||https://tinyurl.com/yy7ya4g9/TG/4436_bdg_erw.kml" TargetMode="External"/><Relationship Id="rId176" Type="http://schemas.openxmlformats.org/officeDocument/2006/relationships/hyperlink" Target="https://map.geo.admin.ch/?zoom=13&amp;E=2739307&amp;N=1268463&amp;layers=ch.kantone.cadastralwebmap-farbe,ch.swisstopo.amtliches-strassenverzeichnis,ch.bfs.gebaeude_wohnungs_register,KML||https://tinyurl.com/yy7ya4g9/TG/4461_bdg_erw.kml" TargetMode="External"/><Relationship Id="rId383" Type="http://schemas.openxmlformats.org/officeDocument/2006/relationships/hyperlink" Target="https://map.geo.admin.ch/?zoom=13&amp;E=2716380&amp;N=1267723&amp;layers=ch.kantone.cadastralwebmap-farbe,ch.swisstopo.amtliches-strassenverzeichnis,ch.bfs.gebaeude_wohnungs_register,KML||https://tinyurl.com/yy7ya4g9/TG/4611_bdg_erw.kml" TargetMode="External"/><Relationship Id="rId590" Type="http://schemas.openxmlformats.org/officeDocument/2006/relationships/hyperlink" Target="https://map.geo.admin.ch/?zoom=13&amp;E=2717728&amp;N=1258087&amp;layers=ch.kantone.cadastralwebmap-farbe,ch.swisstopo.amtliches-strassenverzeichnis,ch.bfs.gebaeude_wohnungs_register,KML||https://tinyurl.com/yy7ya4g9/TG/4761_bdg_erw.kml" TargetMode="External"/><Relationship Id="rId604" Type="http://schemas.openxmlformats.org/officeDocument/2006/relationships/hyperlink" Target="https://map.geo.admin.ch/?zoom=13&amp;E=2714193&amp;N=1261593&amp;layers=ch.kantone.cadastralwebmap-farbe,ch.swisstopo.amtliches-strassenverzeichnis,ch.bfs.gebaeude_wohnungs_register,KML||https://tinyurl.com/yy7ya4g9/TG/4781_bdg_erw.kml" TargetMode="External"/><Relationship Id="rId811" Type="http://schemas.openxmlformats.org/officeDocument/2006/relationships/hyperlink" Target="https://map.geo.admin.ch/?zoom=13&amp;E=2721893&amp;N=1271773&amp;layers=ch.kantone.cadastralwebmap-farbe,ch.swisstopo.amtliches-strassenverzeichnis,ch.bfs.gebaeude_wohnungs_register,KML||https://tinyurl.com/yy7ya4g9/TG/4941_bdg_erw.kml" TargetMode="External"/><Relationship Id="rId243" Type="http://schemas.openxmlformats.org/officeDocument/2006/relationships/hyperlink" Target="https://map.geo.admin.ch/?zoom=13&amp;E=2734523.86&amp;N=1263586.352&amp;layers=ch.kantone.cadastralwebmap-farbe,ch.swisstopo.amtliches-strassenverzeichnis,ch.bfs.gebaeude_wohnungs_register,KML||https://tinyurl.com/yy7ya4g9/TG/4495_bdg_erw.kml" TargetMode="External"/><Relationship Id="rId450" Type="http://schemas.openxmlformats.org/officeDocument/2006/relationships/hyperlink" Target="https://map.geo.admin.ch/?zoom=13&amp;E=2729058.516&amp;N=1275401.153&amp;layers=ch.kantone.cadastralwebmap-farbe,ch.swisstopo.amtliches-strassenverzeichnis,ch.bfs.gebaeude_wohnungs_register,KML||https://tinyurl.com/yy7ya4g9/TG/4666_bdg_erw.kml" TargetMode="External"/><Relationship Id="rId688" Type="http://schemas.openxmlformats.org/officeDocument/2006/relationships/hyperlink" Target="https://map.geo.admin.ch/?zoom=13&amp;E=2713959.916&amp;N=1275145.25&amp;layers=ch.kantone.cadastralwebmap-farbe,ch.swisstopo.amtliches-strassenverzeichnis,ch.bfs.gebaeude_wohnungs_register,KML||https://tinyurl.com/yy7ya4g9/TG/4841_bdg_erw.kml" TargetMode="External"/><Relationship Id="rId38" Type="http://schemas.openxmlformats.org/officeDocument/2006/relationships/hyperlink" Target="https://map.geo.admin.ch/?zoom=13&amp;E=2746722.25&amp;N=1267592.625&amp;layers=ch.kantone.cadastralwebmap-farbe,ch.swisstopo.amtliches-strassenverzeichnis,ch.bfs.gebaeude_wohnungs_register,KML||https://tinyurl.com/yy7ya4g9/TG/4411_bdg_erw.kml" TargetMode="External"/><Relationship Id="rId103" Type="http://schemas.openxmlformats.org/officeDocument/2006/relationships/hyperlink" Target="https://map.geo.admin.ch/?zoom=13&amp;E=2745184.301&amp;N=1269841.191&amp;layers=ch.kantone.cadastralwebmap-farbe,ch.swisstopo.amtliches-strassenverzeichnis,ch.bfs.gebaeude_wohnungs_register,KML||https://tinyurl.com/yy7ya4g9/TG/4436_bdg_erw.kml" TargetMode="External"/><Relationship Id="rId310" Type="http://schemas.openxmlformats.org/officeDocument/2006/relationships/hyperlink" Target="https://map.geo.admin.ch/?zoom=13&amp;E=2698145.51&amp;N=1282899.354&amp;layers=ch.kantone.cadastralwebmap-farbe,ch.swisstopo.amtliches-strassenverzeichnis,ch.bfs.gebaeude_wohnungs_register,KML||https://tinyurl.com/yy7ya4g9/TG/4545_bdg_erw.kml" TargetMode="External"/><Relationship Id="rId548" Type="http://schemas.openxmlformats.org/officeDocument/2006/relationships/hyperlink" Target="https://map.geo.admin.ch/?zoom=13&amp;E=2717605&amp;N=1260527&amp;layers=ch.kantone.cadastralwebmap-farbe,ch.swisstopo.amtliches-strassenverzeichnis,ch.bfs.gebaeude_wohnungs_register,KML||https://tinyurl.com/yy7ya4g9/TG/4746_bdg_erw.kml" TargetMode="External"/><Relationship Id="rId755" Type="http://schemas.openxmlformats.org/officeDocument/2006/relationships/hyperlink" Target="https://map.geo.admin.ch/?zoom=13&amp;E=2734116&amp;N=1271345&amp;layers=ch.kantone.cadastralwebmap-farbe,ch.swisstopo.amtliches-strassenverzeichnis,ch.bfs.gebaeude_wohnungs_register,KML||https://tinyurl.com/yy7ya4g9/TG/4901_bdg_erw.kml" TargetMode="External"/><Relationship Id="rId91" Type="http://schemas.openxmlformats.org/officeDocument/2006/relationships/hyperlink" Target="https://map.geo.admin.ch/?zoom=13&amp;E=2745392.225&amp;N=1269713.249&amp;layers=ch.kantone.cadastralwebmap-farbe,ch.swisstopo.amtliches-strassenverzeichnis,ch.bfs.gebaeude_wohnungs_register,KML||https://tinyurl.com/yy7ya4g9/TG/4436_bdg_erw.kml" TargetMode="External"/><Relationship Id="rId187" Type="http://schemas.openxmlformats.org/officeDocument/2006/relationships/hyperlink" Target="https://map.geo.admin.ch/?zoom=13&amp;E=2737510.854&amp;N=1269253.555&amp;layers=ch.kantone.cadastralwebmap-farbe,ch.swisstopo.amtliches-strassenverzeichnis,ch.bfs.gebaeude_wohnungs_register,KML||https://tinyurl.com/yy7ya4g9/TG/4461_bdg_erw.kml" TargetMode="External"/><Relationship Id="rId394" Type="http://schemas.openxmlformats.org/officeDocument/2006/relationships/hyperlink" Target="https://map.geo.admin.ch/?zoom=13&amp;E=2714507.881&amp;N=1267162.612&amp;layers=ch.kantone.cadastralwebmap-farbe,ch.swisstopo.amtliches-strassenverzeichnis,ch.bfs.gebaeude_wohnungs_register,KML||https://tinyurl.com/yy7ya4g9/TG/4611_bdg_erw.kml" TargetMode="External"/><Relationship Id="rId408" Type="http://schemas.openxmlformats.org/officeDocument/2006/relationships/hyperlink" Target="https://map.geo.admin.ch/?zoom=13&amp;E=2708075&amp;N=1271455&amp;layers=ch.kantone.cadastralwebmap-farbe,ch.swisstopo.amtliches-strassenverzeichnis,ch.bfs.gebaeude_wohnungs_register,KML||https://tinyurl.com/yy7ya4g9/TG/4621_bdg_erw.kml" TargetMode="External"/><Relationship Id="rId615" Type="http://schemas.openxmlformats.org/officeDocument/2006/relationships/hyperlink" Target="https://map.geo.admin.ch/?zoom=13&amp;E=2720604.25&amp;N=1257198.125&amp;layers=ch.kantone.cadastralwebmap-farbe,ch.swisstopo.amtliches-strassenverzeichnis,ch.bfs.gebaeude_wohnungs_register,KML||https://tinyurl.com/yy7ya4g9/TG/4786_bdg_erw.kml" TargetMode="External"/><Relationship Id="rId822" Type="http://schemas.openxmlformats.org/officeDocument/2006/relationships/hyperlink" Target="https://map.geo.admin.ch/?zoom=13&amp;E=2724963.883&amp;N=1269045.575&amp;layers=ch.kantone.cadastralwebmap-farbe,ch.swisstopo.amtliches-strassenverzeichnis,ch.bfs.gebaeude_wohnungs_register,KML||https://tinyurl.com/yy7ya4g9/TG/4946_bdg_erw.kml" TargetMode="External"/><Relationship Id="rId254" Type="http://schemas.openxmlformats.org/officeDocument/2006/relationships/hyperlink" Target="https://map.geo.admin.ch/?zoom=13&amp;E=2731674&amp;N=1267367&amp;layers=ch.kantone.cadastralwebmap-farbe,ch.swisstopo.amtliches-strassenverzeichnis,ch.bfs.gebaeude_wohnungs_register,KML||https://tinyurl.com/yy7ya4g9/TG/4506_bdg_erw.kml" TargetMode="External"/><Relationship Id="rId699" Type="http://schemas.openxmlformats.org/officeDocument/2006/relationships/hyperlink" Target="https://map.geo.admin.ch/?zoom=13&amp;E=2718002&amp;N=1280564&amp;layers=ch.kantone.cadastralwebmap-farbe,ch.swisstopo.amtliches-strassenverzeichnis,ch.bfs.gebaeude_wohnungs_register,KML||https://tinyurl.com/yy7ya4g9/TG/4864_bdg_erw.kml" TargetMode="External"/><Relationship Id="rId49" Type="http://schemas.openxmlformats.org/officeDocument/2006/relationships/hyperlink" Target="https://map.geo.admin.ch/?zoom=13&amp;E=2741793&amp;N=1273210&amp;layers=ch.kantone.cadastralwebmap-farbe,ch.swisstopo.amtliches-strassenverzeichnis,ch.bfs.gebaeude_wohnungs_register,KML||https://tinyurl.com/yy7ya4g9/TG/4426_bdg_erw.kml" TargetMode="External"/><Relationship Id="rId114" Type="http://schemas.openxmlformats.org/officeDocument/2006/relationships/hyperlink" Target="https://map.geo.admin.ch/?zoom=13&amp;E=2739084.37&amp;N=1270092.71&amp;layers=ch.kantone.cadastralwebmap-farbe,ch.swisstopo.amtliches-strassenverzeichnis,ch.bfs.gebaeude_wohnungs_register,KML||https://tinyurl.com/yy7ya4g9/TG/4446_bdg_erw.kml" TargetMode="External"/><Relationship Id="rId461" Type="http://schemas.openxmlformats.org/officeDocument/2006/relationships/hyperlink" Target="https://map.geo.admin.ch/?zoom=13&amp;E=2729295&amp;N=1278015.4&amp;layers=ch.kantone.cadastralwebmap-farbe,ch.swisstopo.amtliches-strassenverzeichnis,ch.bfs.gebaeude_wohnungs_register,KML||https://tinyurl.com/yy7ya4g9/TG/4671_bdg_erw.kml" TargetMode="External"/><Relationship Id="rId559" Type="http://schemas.openxmlformats.org/officeDocument/2006/relationships/hyperlink" Target="https://map.geo.admin.ch/?zoom=13&amp;E=2717081&amp;N=1260061&amp;layers=ch.kantone.cadastralwebmap-farbe,ch.swisstopo.amtliches-strassenverzeichnis,ch.bfs.gebaeude_wohnungs_register,KML||https://tinyurl.com/yy7ya4g9/TG/4746_bdg_erw.kml" TargetMode="External"/><Relationship Id="rId766" Type="http://schemas.openxmlformats.org/officeDocument/2006/relationships/hyperlink" Target="https://map.geo.admin.ch/?zoom=13&amp;E=2729576&amp;N=1267533&amp;layers=ch.kantone.cadastralwebmap-farbe,ch.swisstopo.amtliches-strassenverzeichnis,ch.bfs.gebaeude_wohnungs_register,KML||https://tinyurl.com/yy7ya4g9/TG/4911_bdg_erw.kml" TargetMode="External"/><Relationship Id="rId198" Type="http://schemas.openxmlformats.org/officeDocument/2006/relationships/hyperlink" Target="https://map.geo.admin.ch/?zoom=13&amp;E=2734342.112&amp;N=1261596.702&amp;layers=ch.kantone.cadastralwebmap-farbe,ch.swisstopo.amtliches-strassenverzeichnis,ch.bfs.gebaeude_wohnungs_register,KML||https://tinyurl.com/yy7ya4g9/TG/4471_bdg_erw.kml" TargetMode="External"/><Relationship Id="rId321" Type="http://schemas.openxmlformats.org/officeDocument/2006/relationships/hyperlink" Target="https://map.geo.admin.ch/?zoom=13&amp;E=2711838.656&amp;N=1259064.092&amp;layers=ch.kantone.cadastralwebmap-farbe,ch.swisstopo.amtliches-strassenverzeichnis,ch.bfs.gebaeude_wohnungs_register,KML||https://tinyurl.com/yy7ya4g9/TG/4551_bdg_erw.kml" TargetMode="External"/><Relationship Id="rId419" Type="http://schemas.openxmlformats.org/officeDocument/2006/relationships/hyperlink" Target="https://map.geo.admin.ch/?zoom=13&amp;E=2737460.238&amp;N=1276263.016&amp;layers=ch.kantone.cadastralwebmap-farbe,ch.swisstopo.amtliches-strassenverzeichnis,ch.bfs.gebaeude_wohnungs_register,KML||https://tinyurl.com/yy7ya4g9/TG/4641_bdg_erw.kml" TargetMode="External"/><Relationship Id="rId626" Type="http://schemas.openxmlformats.org/officeDocument/2006/relationships/hyperlink" Target="https://map.geo.admin.ch/?zoom=13&amp;E=2729300&amp;N=1261547&amp;layers=ch.kantone.cadastralwebmap-farbe,ch.swisstopo.amtliches-strassenverzeichnis,ch.bfs.gebaeude_wohnungs_register,KML||https://tinyurl.com/yy7ya4g9/TG/4791_bdg_erw.kml" TargetMode="External"/><Relationship Id="rId833" Type="http://schemas.openxmlformats.org/officeDocument/2006/relationships/hyperlink" Target="https://map.geo.admin.ch/?zoom=13&amp;E=2725846&amp;N=1268977&amp;layers=ch.kantone.cadastralwebmap-farbe,ch.swisstopo.amtliches-strassenverzeichnis,ch.bfs.gebaeude_wohnungs_register,KML||https://tinyurl.com/yy7ya4g9/TG/4946_bdg_erw.kml" TargetMode="External"/><Relationship Id="rId265" Type="http://schemas.openxmlformats.org/officeDocument/2006/relationships/hyperlink" Target="https://map.geo.admin.ch/?zoom=13&amp;E=2731783.79&amp;N=1266246.59&amp;layers=ch.kantone.cadastralwebmap-farbe,ch.swisstopo.amtliches-strassenverzeichnis,ch.bfs.gebaeude_wohnungs_register,KML||https://tinyurl.com/yy7ya4g9/TG/4506_bdg_erw.kml" TargetMode="External"/><Relationship Id="rId472" Type="http://schemas.openxmlformats.org/officeDocument/2006/relationships/hyperlink" Target="https://map.geo.admin.ch/?zoom=13&amp;E=2735447&amp;N=1272765.875&amp;layers=ch.kantone.cadastralwebmap-farbe,ch.swisstopo.amtliches-strassenverzeichnis,ch.bfs.gebaeude_wohnungs_register,KML||https://tinyurl.com/yy7ya4g9/TG/4681_bdg_erw.kml" TargetMode="External"/><Relationship Id="rId125" Type="http://schemas.openxmlformats.org/officeDocument/2006/relationships/hyperlink" Target="https://map.geo.admin.ch/?zoom=13&amp;E=2740544.712&amp;N=1267412.532&amp;layers=ch.kantone.cadastralwebmap-farbe,ch.swisstopo.amtliches-strassenverzeichnis,ch.bfs.gebaeude_wohnungs_register,KML||https://tinyurl.com/yy7ya4g9/TG/4461_bdg_erw.kml" TargetMode="External"/><Relationship Id="rId332" Type="http://schemas.openxmlformats.org/officeDocument/2006/relationships/hyperlink" Target="https://map.geo.admin.ch/?zoom=13&amp;E=2709817&amp;N=1266419&amp;layers=ch.kantone.cadastralwebmap-farbe,ch.swisstopo.amtliches-strassenverzeichnis,ch.bfs.gebaeude_wohnungs_register,KML||https://tinyurl.com/yy7ya4g9/TG/4566_bdg_erw.kml" TargetMode="External"/><Relationship Id="rId777" Type="http://schemas.openxmlformats.org/officeDocument/2006/relationships/hyperlink" Target="https://map.geo.admin.ch/?zoom=13&amp;E=2726055.864&amp;N=1267726.577&amp;layers=ch.kantone.cadastralwebmap-farbe,ch.swisstopo.amtliches-strassenverzeichnis,ch.bfs.gebaeude_wohnungs_register,KML||https://tinyurl.com/yy7ya4g9/TG/4921_bdg_erw.kml" TargetMode="External"/><Relationship Id="rId637" Type="http://schemas.openxmlformats.org/officeDocument/2006/relationships/hyperlink" Target="https://map.geo.admin.ch/?zoom=13&amp;E=2708308.231&amp;N=1278940.085&amp;layers=ch.kantone.cadastralwebmap-farbe,ch.swisstopo.amtliches-strassenverzeichnis,ch.bfs.gebaeude_wohnungs_register,KML||https://tinyurl.com/yy7ya4g9/TG/4806_bdg_erw.kml" TargetMode="External"/><Relationship Id="rId844" Type="http://schemas.openxmlformats.org/officeDocument/2006/relationships/hyperlink" Target="https://map.geo.admin.ch/?zoom=13&amp;E=2726281&amp;N=1269050&amp;layers=ch.kantone.cadastralwebmap-farbe,ch.swisstopo.amtliches-strassenverzeichnis,ch.bfs.gebaeude_wohnungs_register,KML||https://tinyurl.com/yy7ya4g9/TG/4946_bdg_erw.kml" TargetMode="External"/><Relationship Id="rId276" Type="http://schemas.openxmlformats.org/officeDocument/2006/relationships/hyperlink" Target="https://map.geo.admin.ch/?zoom=13&amp;E=2735852.797&amp;N=1262498.812&amp;layers=ch.kantone.cadastralwebmap-farbe,ch.swisstopo.amtliches-strassenverzeichnis,ch.bfs.gebaeude_wohnungs_register,KML||https://tinyurl.com/yy7ya4g9/TG/4511_bdg_erw.kml" TargetMode="External"/><Relationship Id="rId483" Type="http://schemas.openxmlformats.org/officeDocument/2006/relationships/hyperlink" Target="https://map.geo.admin.ch/?zoom=13&amp;E=2722808&amp;N=1264843&amp;layers=ch.kantone.cadastralwebmap-farbe,ch.swisstopo.amtliches-strassenverzeichnis,ch.bfs.gebaeude_wohnungs_register,KML||https://tinyurl.com/yy7ya4g9/TG/4711_bdg_erw.kml" TargetMode="External"/><Relationship Id="rId690" Type="http://schemas.openxmlformats.org/officeDocument/2006/relationships/hyperlink" Target="https://map.geo.admin.ch/?zoom=13&amp;E=2713905.95&amp;N=1273019.58&amp;layers=ch.kantone.cadastralwebmap-farbe,ch.swisstopo.amtliches-strassenverzeichnis,ch.bfs.gebaeude_wohnungs_register,KML||https://tinyurl.com/yy7ya4g9/TG/4841_bdg_erw.kml" TargetMode="External"/><Relationship Id="rId704" Type="http://schemas.openxmlformats.org/officeDocument/2006/relationships/hyperlink" Target="https://map.geo.admin.ch/?zoom=13&amp;E=2716041&amp;N=1280509&amp;layers=ch.kantone.cadastralwebmap-farbe,ch.swisstopo.amtliches-strassenverzeichnis,ch.bfs.gebaeude_wohnungs_register,KML||https://tinyurl.com/yy7ya4g9/TG/4864_bdg_erw.kml" TargetMode="External"/><Relationship Id="rId40" Type="http://schemas.openxmlformats.org/officeDocument/2006/relationships/hyperlink" Target="https://map.geo.admin.ch/?zoom=13&amp;E=2740987.39&amp;N=1268282.75&amp;layers=ch.kantone.cadastralwebmap-farbe,ch.swisstopo.amtliches-strassenverzeichnis,ch.bfs.gebaeude_wohnungs_register,KML||https://tinyurl.com/yy7ya4g9/TG/4416_bdg_erw.kml" TargetMode="External"/><Relationship Id="rId136" Type="http://schemas.openxmlformats.org/officeDocument/2006/relationships/hyperlink" Target="https://map.geo.admin.ch/?zoom=13&amp;E=2737787.717&amp;N=1268967.507&amp;layers=ch.kantone.cadastralwebmap-farbe,ch.swisstopo.amtliches-strassenverzeichnis,ch.bfs.gebaeude_wohnungs_register,KML||https://tinyurl.com/yy7ya4g9/TG/4461_bdg_erw.kml" TargetMode="External"/><Relationship Id="rId343" Type="http://schemas.openxmlformats.org/officeDocument/2006/relationships/hyperlink" Target="https://map.geo.admin.ch/?zoom=13&amp;E=2708433.5&amp;N=1266085&amp;layers=ch.kantone.cadastralwebmap-farbe,ch.swisstopo.amtliches-strassenverzeichnis,ch.bfs.gebaeude_wohnungs_register,KML||https://tinyurl.com/yy7ya4g9/TG/4566_bdg_erw.kml" TargetMode="External"/><Relationship Id="rId550" Type="http://schemas.openxmlformats.org/officeDocument/2006/relationships/hyperlink" Target="https://map.geo.admin.ch/?zoom=13&amp;E=2717020&amp;N=1260123&amp;layers=ch.kantone.cadastralwebmap-farbe,ch.swisstopo.amtliches-strassenverzeichnis,ch.bfs.gebaeude_wohnungs_register,KML||https://tinyurl.com/yy7ya4g9/TG/4746_bdg_erw.kml" TargetMode="External"/><Relationship Id="rId788" Type="http://schemas.openxmlformats.org/officeDocument/2006/relationships/hyperlink" Target="https://map.geo.admin.ch/?zoom=13&amp;E=2723290&amp;N=1267945&amp;layers=ch.kantone.cadastralwebmap-farbe,ch.swisstopo.amtliches-strassenverzeichnis,ch.bfs.gebaeude_wohnungs_register,KML||https://tinyurl.com/yy7ya4g9/TG/4921_bdg_erw.kml" TargetMode="External"/><Relationship Id="rId203" Type="http://schemas.openxmlformats.org/officeDocument/2006/relationships/hyperlink" Target="https://map.geo.admin.ch/?zoom=13&amp;E=2732389.262&amp;N=1262285.975&amp;layers=ch.kantone.cadastralwebmap-farbe,ch.swisstopo.amtliches-strassenverzeichnis,ch.bfs.gebaeude_wohnungs_register,KML||https://tinyurl.com/yy7ya4g9/TG/4471_bdg_erw.kml" TargetMode="External"/><Relationship Id="rId648" Type="http://schemas.openxmlformats.org/officeDocument/2006/relationships/hyperlink" Target="https://map.geo.admin.ch/?zoom=13&amp;E=2714361&amp;N=1276620&amp;layers=ch.kantone.cadastralwebmap-farbe,ch.swisstopo.amtliches-strassenverzeichnis,ch.bfs.gebaeude_wohnungs_register,KML||https://tinyurl.com/yy7ya4g9/TG/4816_bdg_erw.kml" TargetMode="External"/><Relationship Id="rId855" Type="http://schemas.openxmlformats.org/officeDocument/2006/relationships/hyperlink" Target="https://map.geo.admin.ch/?zoom=13&amp;E=2725530.842&amp;N=1269454.819&amp;layers=ch.kantone.cadastralwebmap-farbe,ch.swisstopo.amtliches-strassenverzeichnis,ch.bfs.gebaeude_wohnungs_register,KML||https://tinyurl.com/yy7ya4g9/TG/4946_bdg_erw.kml" TargetMode="External"/><Relationship Id="rId287" Type="http://schemas.openxmlformats.org/officeDocument/2006/relationships/hyperlink" Target="https://map.geo.admin.ch/?zoom=13&amp;E=2697897.19&amp;N=1280178.089&amp;layers=ch.kantone.cadastralwebmap-farbe,ch.swisstopo.amtliches-strassenverzeichnis,ch.bfs.gebaeude_wohnungs_register,KML||https://tinyurl.com/yy7ya4g9/TG/4536_bdg_erw.kml" TargetMode="External"/><Relationship Id="rId410" Type="http://schemas.openxmlformats.org/officeDocument/2006/relationships/hyperlink" Target="https://map.geo.admin.ch/?zoom=13&amp;E=2709024.75&amp;N=1272097.5&amp;layers=ch.kantone.cadastralwebmap-farbe,ch.swisstopo.amtliches-strassenverzeichnis,ch.bfs.gebaeude_wohnungs_register,KML||https://tinyurl.com/yy7ya4g9/TG/4621_bdg_erw.kml" TargetMode="External"/><Relationship Id="rId494" Type="http://schemas.openxmlformats.org/officeDocument/2006/relationships/hyperlink" Target="https://map.geo.admin.ch/?zoom=13&amp;E=2719305.773&amp;N=1261805.691&amp;layers=ch.kantone.cadastralwebmap-farbe,ch.swisstopo.amtliches-strassenverzeichnis,ch.bfs.gebaeude_wohnungs_register,KML||https://tinyurl.com/yy7ya4g9/TG/4716_bdg_erw.kml" TargetMode="External"/><Relationship Id="rId508" Type="http://schemas.openxmlformats.org/officeDocument/2006/relationships/hyperlink" Target="https://map.geo.admin.ch/?zoom=13&amp;E=2715455.828&amp;N=1258415.724&amp;layers=ch.kantone.cadastralwebmap-farbe,ch.swisstopo.amtliches-strassenverzeichnis,ch.bfs.gebaeude_wohnungs_register,KML||https://tinyurl.com/yy7ya4g9/TG/4724_bdg_erw.kml" TargetMode="External"/><Relationship Id="rId715" Type="http://schemas.openxmlformats.org/officeDocument/2006/relationships/hyperlink" Target="https://map.geo.admin.ch/?zoom=13&amp;E=2721804.111&amp;N=1270049.554&amp;layers=ch.kantone.cadastralwebmap-farbe,ch.swisstopo.amtliches-strassenverzeichnis,ch.bfs.gebaeude_wohnungs_register,KML||https://tinyurl.com/yy7ya4g9/TG/4881_bdg_erw.kml" TargetMode="External"/><Relationship Id="rId147" Type="http://schemas.openxmlformats.org/officeDocument/2006/relationships/hyperlink" Target="https://map.geo.admin.ch/?zoom=13&amp;E=2739975&amp;N=1268504&amp;layers=ch.kantone.cadastralwebmap-farbe,ch.swisstopo.amtliches-strassenverzeichnis,ch.bfs.gebaeude_wohnungs_register,KML||https://tinyurl.com/yy7ya4g9/TG/4461_bdg_erw.kml" TargetMode="External"/><Relationship Id="rId354" Type="http://schemas.openxmlformats.org/officeDocument/2006/relationships/hyperlink" Target="https://map.geo.admin.ch/?zoom=13&amp;E=2704925&amp;N=1267468&amp;layers=ch.kantone.cadastralwebmap-farbe,ch.swisstopo.amtliches-strassenverzeichnis,ch.bfs.gebaeude_wohnungs_register,KML||https://tinyurl.com/yy7ya4g9/TG/4571_bdg_erw.kml" TargetMode="External"/><Relationship Id="rId799" Type="http://schemas.openxmlformats.org/officeDocument/2006/relationships/hyperlink" Target="https://map.geo.admin.ch/?zoom=13&amp;E=2723587.377&amp;N=1271971.944&amp;layers=ch.kantone.cadastralwebmap-farbe,ch.swisstopo.amtliches-strassenverzeichnis,ch.bfs.gebaeude_wohnungs_register,KML||https://tinyurl.com/yy7ya4g9/TG/4941_bdg_erw.kml" TargetMode="External"/><Relationship Id="rId51" Type="http://schemas.openxmlformats.org/officeDocument/2006/relationships/hyperlink" Target="https://map.geo.admin.ch/?zoom=13&amp;E=2741529&amp;N=1272954&amp;layers=ch.kantone.cadastralwebmap-farbe,ch.swisstopo.amtliches-strassenverzeichnis,ch.bfs.gebaeude_wohnungs_register,KML||https://tinyurl.com/yy7ya4g9/TG/4426_bdg_erw.kml" TargetMode="External"/><Relationship Id="rId561" Type="http://schemas.openxmlformats.org/officeDocument/2006/relationships/hyperlink" Target="https://map.geo.admin.ch/?zoom=13&amp;E=2717636&amp;N=1259698&amp;layers=ch.kantone.cadastralwebmap-farbe,ch.swisstopo.amtliches-strassenverzeichnis,ch.bfs.gebaeude_wohnungs_register,KML||https://tinyurl.com/yy7ya4g9/TG/4746_bdg_erw.kml" TargetMode="External"/><Relationship Id="rId659" Type="http://schemas.openxmlformats.org/officeDocument/2006/relationships/hyperlink" Target="https://map.geo.admin.ch/?zoom=13&amp;E=2716046.822&amp;N=1278671.409&amp;layers=ch.kantone.cadastralwebmap-farbe,ch.swisstopo.amtliches-strassenverzeichnis,ch.bfs.gebaeude_wohnungs_register,KML||https://tinyurl.com/yy7ya4g9/TG/4816_bdg_erw.kml" TargetMode="External"/><Relationship Id="rId866" Type="http://schemas.openxmlformats.org/officeDocument/2006/relationships/hyperlink" Target="https://map.geo.admin.ch/?zoom=13&amp;E=2720339&amp;N=1275342&amp;layers=ch.kantone.cadastralwebmap-farbe,ch.swisstopo.amtliches-strassenverzeichnis,ch.bfs.gebaeude_wohnungs_register,KML||https://tinyurl.com/yy7ya4g9/TG/4951_bdg_erw.kml" TargetMode="External"/><Relationship Id="rId214" Type="http://schemas.openxmlformats.org/officeDocument/2006/relationships/hyperlink" Target="https://map.geo.admin.ch/?zoom=13&amp;E=2733925.886&amp;N=1267681.691&amp;layers=ch.kantone.cadastralwebmap-farbe,ch.swisstopo.amtliches-strassenverzeichnis,ch.bfs.gebaeude_wohnungs_register,KML||https://tinyurl.com/yy7ya4g9/TG/4476_bdg_erw.kml" TargetMode="External"/><Relationship Id="rId298" Type="http://schemas.openxmlformats.org/officeDocument/2006/relationships/hyperlink" Target="https://map.geo.admin.ch/?zoom=13&amp;E=2697532.06&amp;N=1278850.68&amp;layers=ch.kantone.cadastralwebmap-farbe,ch.swisstopo.amtliches-strassenverzeichnis,ch.bfs.gebaeude_wohnungs_register,KML||https://tinyurl.com/yy7ya4g9/TG/4536_bdg_erw.kml" TargetMode="External"/><Relationship Id="rId421" Type="http://schemas.openxmlformats.org/officeDocument/2006/relationships/hyperlink" Target="https://map.geo.admin.ch/?zoom=13&amp;E=2723536.533&amp;N=1281178.241&amp;layers=ch.kantone.cadastralwebmap-farbe,ch.swisstopo.amtliches-strassenverzeichnis,ch.bfs.gebaeude_wohnungs_register,KML||https://tinyurl.com/yy7ya4g9/TG/4646_bdg_erw.kml" TargetMode="External"/><Relationship Id="rId519" Type="http://schemas.openxmlformats.org/officeDocument/2006/relationships/hyperlink" Target="https://map.geo.admin.ch/?zoom=13&amp;E=2714333&amp;N=1257021&amp;layers=ch.kantone.cadastralwebmap-farbe,ch.swisstopo.amtliches-strassenverzeichnis,ch.bfs.gebaeude_wohnungs_register,KML||https://tinyurl.com/yy7ya4g9/TG/4724_bdg_erw.kml" TargetMode="External"/><Relationship Id="rId158" Type="http://schemas.openxmlformats.org/officeDocument/2006/relationships/hyperlink" Target="https://map.geo.admin.ch/?zoom=13&amp;E=2740984&amp;N=1266258&amp;layers=ch.kantone.cadastralwebmap-farbe,ch.swisstopo.amtliches-strassenverzeichnis,ch.bfs.gebaeude_wohnungs_register,KML||https://tinyurl.com/yy7ya4g9/TG/4461_bdg_erw.kml" TargetMode="External"/><Relationship Id="rId726" Type="http://schemas.openxmlformats.org/officeDocument/2006/relationships/hyperlink" Target="https://map.geo.admin.ch/?zoom=13&amp;E=2730204.257&amp;N=1271769.208&amp;layers=ch.kantone.cadastralwebmap-farbe,ch.swisstopo.amtliches-strassenverzeichnis,ch.bfs.gebaeude_wohnungs_register,KML||https://tinyurl.com/yy7ya4g9/TG/4891_bdg_erw.kml" TargetMode="External"/><Relationship Id="rId62" Type="http://schemas.openxmlformats.org/officeDocument/2006/relationships/hyperlink" Target="https://map.geo.admin.ch/?zoom=13&amp;E=2749228&amp;N=1262990&amp;layers=ch.kantone.cadastralwebmap-farbe,ch.swisstopo.amtliches-strassenverzeichnis,ch.bfs.gebaeude_wohnungs_register,KML||https://tinyurl.com/yy7ya4g9/TG/4431_bdg_erw.kml" TargetMode="External"/><Relationship Id="rId365" Type="http://schemas.openxmlformats.org/officeDocument/2006/relationships/hyperlink" Target="https://map.geo.admin.ch/?zoom=13&amp;E=2712828&amp;N=1263985.5&amp;layers=ch.kantone.cadastralwebmap-farbe,ch.swisstopo.amtliches-strassenverzeichnis,ch.bfs.gebaeude_wohnungs_register,KML||https://tinyurl.com/yy7ya4g9/TG/4591_bdg_erw.kml" TargetMode="External"/><Relationship Id="rId572" Type="http://schemas.openxmlformats.org/officeDocument/2006/relationships/hyperlink" Target="https://map.geo.admin.ch/?zoom=13&amp;E=2728637.7&amp;N=1265021.2&amp;layers=ch.kantone.cadastralwebmap-farbe,ch.swisstopo.amtliches-strassenverzeichnis,ch.bfs.gebaeude_wohnungs_register,KML||https://tinyurl.com/yy7ya4g9/TG/4756_bdg_erw.kml" TargetMode="External"/><Relationship Id="rId225" Type="http://schemas.openxmlformats.org/officeDocument/2006/relationships/hyperlink" Target="https://map.geo.admin.ch/?zoom=13&amp;E=2733773.039&amp;N=1268113.833&amp;layers=ch.kantone.cadastralwebmap-farbe,ch.swisstopo.amtliches-strassenverzeichnis,ch.bfs.gebaeude_wohnungs_register,KML||https://tinyurl.com/yy7ya4g9/TG/4476_bdg_erw.kml" TargetMode="External"/><Relationship Id="rId432" Type="http://schemas.openxmlformats.org/officeDocument/2006/relationships/hyperlink" Target="https://map.geo.admin.ch/?zoom=13&amp;E=2726269.933&amp;N=1271921.618&amp;layers=ch.kantone.cadastralwebmap-farbe,ch.swisstopo.amtliches-strassenverzeichnis,ch.bfs.gebaeude_wohnungs_register,KML||https://tinyurl.com/yy7ya4g9/TG/4666_bdg_erw.kml" TargetMode="External"/><Relationship Id="rId737" Type="http://schemas.openxmlformats.org/officeDocument/2006/relationships/hyperlink" Target="https://map.geo.admin.ch/?zoom=13&amp;E=2730761&amp;N=1271389&amp;layers=ch.kantone.cadastralwebmap-farbe,ch.swisstopo.amtliches-strassenverzeichnis,ch.bfs.gebaeude_wohnungs_register,KML||https://tinyurl.com/yy7ya4g9/TG/4891_bdg_erw.kml" TargetMode="External"/><Relationship Id="rId73" Type="http://schemas.openxmlformats.org/officeDocument/2006/relationships/hyperlink" Target="https://map.geo.admin.ch/?zoom=13&amp;E=2745354&amp;N=1269718&amp;layers=ch.kantone.cadastralwebmap-farbe,ch.swisstopo.amtliches-strassenverzeichnis,ch.bfs.gebaeude_wohnungs_register,KML||https://tinyurl.com/yy7ya4g9/TG/4436_bdg_erw.kml" TargetMode="External"/><Relationship Id="rId169" Type="http://schemas.openxmlformats.org/officeDocument/2006/relationships/hyperlink" Target="https://map.geo.admin.ch/?zoom=13&amp;E=2740018&amp;N=1267438&amp;layers=ch.kantone.cadastralwebmap-farbe,ch.swisstopo.amtliches-strassenverzeichnis,ch.bfs.gebaeude_wohnungs_register,KML||https://tinyurl.com/yy7ya4g9/TG/4461_bdg_erw.kml" TargetMode="External"/><Relationship Id="rId376" Type="http://schemas.openxmlformats.org/officeDocument/2006/relationships/hyperlink" Target="https://map.geo.admin.ch/?zoom=13&amp;E=2701484&amp;N=1272572&amp;layers=ch.kantone.cadastralwebmap-farbe,ch.swisstopo.amtliches-strassenverzeichnis,ch.bfs.gebaeude_wohnungs_register,KML||https://tinyurl.com/yy7ya4g9/TG/4601_bdg_erw.kml" TargetMode="External"/><Relationship Id="rId583" Type="http://schemas.openxmlformats.org/officeDocument/2006/relationships/hyperlink" Target="https://map.geo.admin.ch/?zoom=13&amp;E=2717158.806&amp;N=1258299.75&amp;layers=ch.kantone.cadastralwebmap-farbe,ch.swisstopo.amtliches-strassenverzeichnis,ch.bfs.gebaeude_wohnungs_register,KML||https://tinyurl.com/yy7ya4g9/TG/4761_bdg_erw.kml" TargetMode="External"/><Relationship Id="rId790" Type="http://schemas.openxmlformats.org/officeDocument/2006/relationships/hyperlink" Target="https://map.geo.admin.ch/?zoom=13&amp;E=2726921.097&amp;N=1265615.651&amp;layers=ch.kantone.cadastralwebmap-farbe,ch.swisstopo.amtliches-strassenverzeichnis,ch.bfs.gebaeude_wohnungs_register,KML||https://tinyurl.com/yy7ya4g9/TG/4921_bdg_erw.kml" TargetMode="External"/><Relationship Id="rId804" Type="http://schemas.openxmlformats.org/officeDocument/2006/relationships/hyperlink" Target="https://map.geo.admin.ch/?zoom=13&amp;E=2722876.116&amp;N=1271795.732&amp;layers=ch.kantone.cadastralwebmap-farbe,ch.swisstopo.amtliches-strassenverzeichnis,ch.bfs.gebaeude_wohnungs_register,KML||https://tinyurl.com/yy7ya4g9/TG/4941_bdg_erw.kml" TargetMode="External"/><Relationship Id="rId4" Type="http://schemas.openxmlformats.org/officeDocument/2006/relationships/hyperlink" Target="https://map.geo.admin.ch/?zoom=13&amp;E=2749004.319&amp;N=1263874.194&amp;layers=ch.kantone.cadastralwebmap-farbe,ch.swisstopo.amtliches-strassenverzeichnis,ch.bfs.gebaeude_wohnungs_register,KML||https://tinyurl.com/yy7ya4g9/TG/4401_bdg_erw.kml" TargetMode="External"/><Relationship Id="rId236" Type="http://schemas.openxmlformats.org/officeDocument/2006/relationships/hyperlink" Target="https://map.geo.admin.ch/?zoom=13&amp;E=2734436.75&amp;N=1263236.25&amp;layers=ch.kantone.cadastralwebmap-farbe,ch.swisstopo.amtliches-strassenverzeichnis,ch.bfs.gebaeude_wohnungs_register,KML||https://tinyurl.com/yy7ya4g9/TG/4495_bdg_erw.kml" TargetMode="External"/><Relationship Id="rId443" Type="http://schemas.openxmlformats.org/officeDocument/2006/relationships/hyperlink" Target="https://map.geo.admin.ch/?zoom=13&amp;E=2728884.081&amp;N=1274716.398&amp;layers=ch.kantone.cadastralwebmap-farbe,ch.swisstopo.amtliches-strassenverzeichnis,ch.bfs.gebaeude_wohnungs_register,KML||https://tinyurl.com/yy7ya4g9/TG/4666_bdg_erw.kml" TargetMode="External"/><Relationship Id="rId650" Type="http://schemas.openxmlformats.org/officeDocument/2006/relationships/hyperlink" Target="https://map.geo.admin.ch/?zoom=13&amp;E=2715212&amp;N=1277130&amp;layers=ch.kantone.cadastralwebmap-farbe,ch.swisstopo.amtliches-strassenverzeichnis,ch.bfs.gebaeude_wohnungs_register,KML||https://tinyurl.com/yy7ya4g9/TG/4816_bdg_erw.kml" TargetMode="External"/><Relationship Id="rId303" Type="http://schemas.openxmlformats.org/officeDocument/2006/relationships/hyperlink" Target="https://map.geo.admin.ch/?zoom=13&amp;E=2698471.062&amp;N=1282949.493&amp;layers=ch.kantone.cadastralwebmap-farbe,ch.swisstopo.amtliches-strassenverzeichnis,ch.bfs.gebaeude_wohnungs_register,KML||https://tinyurl.com/yy7ya4g9/TG/4545_bdg_erw.kml" TargetMode="External"/><Relationship Id="rId748" Type="http://schemas.openxmlformats.org/officeDocument/2006/relationships/hyperlink" Target="https://map.geo.admin.ch/?zoom=13&amp;E=2733220&amp;N=1271287&amp;layers=ch.kantone.cadastralwebmap-farbe,ch.swisstopo.amtliches-strassenverzeichnis,ch.bfs.gebaeude_wohnungs_register,KML||https://tinyurl.com/yy7ya4g9/TG/4901_bdg_erw.kml" TargetMode="External"/><Relationship Id="rId84" Type="http://schemas.openxmlformats.org/officeDocument/2006/relationships/hyperlink" Target="https://map.geo.admin.ch/?zoom=13&amp;E=2744619.9&amp;N=1270299.9&amp;layers=ch.kantone.cadastralwebmap-farbe,ch.swisstopo.amtliches-strassenverzeichnis,ch.bfs.gebaeude_wohnungs_register,KML||https://tinyurl.com/yy7ya4g9/TG/4436_bdg_erw.kml" TargetMode="External"/><Relationship Id="rId387" Type="http://schemas.openxmlformats.org/officeDocument/2006/relationships/hyperlink" Target="https://map.geo.admin.ch/?zoom=13&amp;E=2717410&amp;N=1266166.375&amp;layers=ch.kantone.cadastralwebmap-farbe,ch.swisstopo.amtliches-strassenverzeichnis,ch.bfs.gebaeude_wohnungs_register,KML||https://tinyurl.com/yy7ya4g9/TG/4611_bdg_erw.kml" TargetMode="External"/><Relationship Id="rId510" Type="http://schemas.openxmlformats.org/officeDocument/2006/relationships/hyperlink" Target="https://map.geo.admin.ch/?zoom=13&amp;E=2715876&amp;N=1258534&amp;layers=ch.kantone.cadastralwebmap-farbe,ch.swisstopo.amtliches-strassenverzeichnis,ch.bfs.gebaeude_wohnungs_register,KML||https://tinyurl.com/yy7ya4g9/TG/4724_bdg_erw.kml" TargetMode="External"/><Relationship Id="rId594" Type="http://schemas.openxmlformats.org/officeDocument/2006/relationships/hyperlink" Target="https://map.geo.admin.ch/?zoom=13&amp;E=2716320.8&amp;N=1257303.75&amp;layers=ch.kantone.cadastralwebmap-farbe,ch.swisstopo.amtliches-strassenverzeichnis,ch.bfs.gebaeude_wohnungs_register,KML||https://tinyurl.com/yy7ya4g9/TG/4761_bdg_erw.kml" TargetMode="External"/><Relationship Id="rId608" Type="http://schemas.openxmlformats.org/officeDocument/2006/relationships/hyperlink" Target="https://map.geo.admin.ch/?zoom=13&amp;E=2713923.846&amp;N=1261590.705&amp;layers=ch.kantone.cadastralwebmap-farbe,ch.swisstopo.amtliches-strassenverzeichnis,ch.bfs.gebaeude_wohnungs_register,KML||https://tinyurl.com/yy7ya4g9/TG/4781_bdg_erw.kml" TargetMode="External"/><Relationship Id="rId815" Type="http://schemas.openxmlformats.org/officeDocument/2006/relationships/hyperlink" Target="https://map.geo.admin.ch/?zoom=13&amp;E=2722621.436&amp;N=1272265.315&amp;layers=ch.kantone.cadastralwebmap-farbe,ch.swisstopo.amtliches-strassenverzeichnis,ch.bfs.gebaeude_wohnungs_register,KML||https://tinyurl.com/yy7ya4g9/TG/4941_bdg_erw.kml" TargetMode="External"/><Relationship Id="rId247" Type="http://schemas.openxmlformats.org/officeDocument/2006/relationships/hyperlink" Target="https://map.geo.admin.ch/?zoom=13&amp;E=2729841&amp;N=1265643&amp;layers=ch.kantone.cadastralwebmap-farbe,ch.swisstopo.amtliches-strassenverzeichnis,ch.bfs.gebaeude_wohnungs_register,KML||https://tinyurl.com/yy7ya4g9/TG/4501_bdg_erw.kml" TargetMode="External"/><Relationship Id="rId107" Type="http://schemas.openxmlformats.org/officeDocument/2006/relationships/hyperlink" Target="https://map.geo.admin.ch/?zoom=13&amp;E=2744552&amp;N=1268279.875&amp;layers=ch.kantone.cadastralwebmap-farbe,ch.swisstopo.amtliches-strassenverzeichnis,ch.bfs.gebaeude_wohnungs_register,KML||https://tinyurl.com/yy7ya4g9/TG/4441_bdg_erw.kml" TargetMode="External"/><Relationship Id="rId454" Type="http://schemas.openxmlformats.org/officeDocument/2006/relationships/hyperlink" Target="https://map.geo.admin.ch/?zoom=13&amp;E=2731595.482&amp;N=1278892.513&amp;layers=ch.kantone.cadastralwebmap-farbe,ch.swisstopo.amtliches-strassenverzeichnis,ch.bfs.gebaeude_wohnungs_register,KML||https://tinyurl.com/yy7ya4g9/TG/4671_bdg_erw.kml" TargetMode="External"/><Relationship Id="rId661" Type="http://schemas.openxmlformats.org/officeDocument/2006/relationships/hyperlink" Target="https://map.geo.admin.ch/?zoom=13&amp;E=2704523&amp;N=1275809&amp;layers=ch.kantone.cadastralwebmap-farbe,ch.swisstopo.amtliches-strassenverzeichnis,ch.bfs.gebaeude_wohnungs_register,KML||https://tinyurl.com/yy7ya4g9/TG/4821_bdg_erw.kml" TargetMode="External"/><Relationship Id="rId759" Type="http://schemas.openxmlformats.org/officeDocument/2006/relationships/hyperlink" Target="https://map.geo.admin.ch/?zoom=13&amp;E=2734082&amp;N=1269160&amp;layers=ch.kantone.cadastralwebmap-farbe,ch.swisstopo.amtliches-strassenverzeichnis,ch.bfs.gebaeude_wohnungs_register,KML||https://tinyurl.com/yy7ya4g9/TG/4901_bdg_erw.kml" TargetMode="External"/><Relationship Id="rId11" Type="http://schemas.openxmlformats.org/officeDocument/2006/relationships/hyperlink" Target="https://map.geo.admin.ch/?zoom=13&amp;E=2748045&amp;N=1265884&amp;layers=ch.kantone.cadastralwebmap-farbe,ch.swisstopo.amtliches-strassenverzeichnis,ch.bfs.gebaeude_wohnungs_register,KML||https://tinyurl.com/yy7ya4g9/TG/4401_bdg_erw.kml" TargetMode="External"/><Relationship Id="rId314" Type="http://schemas.openxmlformats.org/officeDocument/2006/relationships/hyperlink" Target="https://map.geo.admin.ch/?zoom=13&amp;E=2693980.119&amp;N=1281590.598&amp;layers=ch.kantone.cadastralwebmap-farbe,ch.swisstopo.amtliches-strassenverzeichnis,ch.bfs.gebaeude_wohnungs_register,KML||https://tinyurl.com/yy7ya4g9/TG/4546_bdg_erw.kml" TargetMode="External"/><Relationship Id="rId398" Type="http://schemas.openxmlformats.org/officeDocument/2006/relationships/hyperlink" Target="https://map.geo.admin.ch/?zoom=13&amp;E=2704652&amp;N=1270848&amp;layers=ch.kantone.cadastralwebmap-farbe,ch.swisstopo.amtliches-strassenverzeichnis,ch.bfs.gebaeude_wohnungs_register,KML||https://tinyurl.com/yy7ya4g9/TG/4616_bdg_erw.kml" TargetMode="External"/><Relationship Id="rId521" Type="http://schemas.openxmlformats.org/officeDocument/2006/relationships/hyperlink" Target="https://map.geo.admin.ch/?zoom=13&amp;E=2714327&amp;N=1257238&amp;layers=ch.kantone.cadastralwebmap-farbe,ch.swisstopo.amtliches-strassenverzeichnis,ch.bfs.gebaeude_wohnungs_register,KML||https://tinyurl.com/yy7ya4g9/TG/4724_bdg_erw.kml" TargetMode="External"/><Relationship Id="rId619" Type="http://schemas.openxmlformats.org/officeDocument/2006/relationships/hyperlink" Target="https://map.geo.admin.ch/?zoom=13&amp;E=2720659.75&amp;N=1256918.705&amp;layers=ch.kantone.cadastralwebmap-farbe,ch.swisstopo.amtliches-strassenverzeichnis,ch.bfs.gebaeude_wohnungs_register,KML||https://tinyurl.com/yy7ya4g9/TG/4786_bdg_erw.kml" TargetMode="External"/><Relationship Id="rId95" Type="http://schemas.openxmlformats.org/officeDocument/2006/relationships/hyperlink" Target="https://map.geo.admin.ch/?zoom=13&amp;E=2745707.081&amp;N=1269719.378&amp;layers=ch.kantone.cadastralwebmap-farbe,ch.swisstopo.amtliches-strassenverzeichnis,ch.bfs.gebaeude_wohnungs_register,KML||https://tinyurl.com/yy7ya4g9/TG/4436_bdg_erw.kml" TargetMode="External"/><Relationship Id="rId160" Type="http://schemas.openxmlformats.org/officeDocument/2006/relationships/hyperlink" Target="https://map.geo.admin.ch/?zoom=13&amp;E=2737333&amp;N=1269353&amp;layers=ch.kantone.cadastralwebmap-farbe,ch.swisstopo.amtliches-strassenverzeichnis,ch.bfs.gebaeude_wohnungs_register,KML||https://tinyurl.com/yy7ya4g9/TG/4461_bdg_erw.kml" TargetMode="External"/><Relationship Id="rId826" Type="http://schemas.openxmlformats.org/officeDocument/2006/relationships/hyperlink" Target="https://map.geo.admin.ch/?zoom=13&amp;E=2727413&amp;N=1269429&amp;layers=ch.kantone.cadastralwebmap-farbe,ch.swisstopo.amtliches-strassenverzeichnis,ch.bfs.gebaeude_wohnungs_register,KML||https://tinyurl.com/yy7ya4g9/TG/4946_bdg_erw.kml" TargetMode="External"/><Relationship Id="rId258" Type="http://schemas.openxmlformats.org/officeDocument/2006/relationships/hyperlink" Target="https://map.geo.admin.ch/?zoom=13&amp;E=2730456.581&amp;N=1267164.787&amp;layers=ch.kantone.cadastralwebmap-farbe,ch.swisstopo.amtliches-strassenverzeichnis,ch.bfs.gebaeude_wohnungs_register,KML||https://tinyurl.com/yy7ya4g9/TG/4506_bdg_erw.kml" TargetMode="External"/><Relationship Id="rId465" Type="http://schemas.openxmlformats.org/officeDocument/2006/relationships/hyperlink" Target="https://map.geo.admin.ch/?zoom=13&amp;E=2731690&amp;N=1277547&amp;layers=ch.kantone.cadastralwebmap-farbe,ch.swisstopo.amtliches-strassenverzeichnis,ch.bfs.gebaeude_wohnungs_register,KML||https://tinyurl.com/yy7ya4g9/TG/4671_bdg_erw.kml" TargetMode="External"/><Relationship Id="rId672" Type="http://schemas.openxmlformats.org/officeDocument/2006/relationships/hyperlink" Target="https://map.geo.admin.ch/?zoom=13&amp;E=2716828&amp;N=1272912&amp;layers=ch.kantone.cadastralwebmap-farbe,ch.swisstopo.amtliches-strassenverzeichnis,ch.bfs.gebaeude_wohnungs_register,KML||https://tinyurl.com/yy7ya4g9/TG/4831_bdg_erw.kml" TargetMode="External"/><Relationship Id="rId22" Type="http://schemas.openxmlformats.org/officeDocument/2006/relationships/hyperlink" Target="https://map.geo.admin.ch/?zoom=13&amp;E=2749869.02&amp;N=1263471.42&amp;layers=ch.kantone.cadastralwebmap-farbe,ch.swisstopo.amtliches-strassenverzeichnis,ch.bfs.gebaeude_wohnungs_register,KML||https://tinyurl.com/yy7ya4g9/TG/4401_bdg_erw.kml" TargetMode="External"/><Relationship Id="rId118" Type="http://schemas.openxmlformats.org/officeDocument/2006/relationships/hyperlink" Target="https://map.geo.admin.ch/?zoom=13&amp;E=2743808.812&amp;N=1271994.437&amp;layers=ch.kantone.cadastralwebmap-farbe,ch.swisstopo.amtliches-strassenverzeichnis,ch.bfs.gebaeude_wohnungs_register,KML||https://tinyurl.com/yy7ya4g9/TG/4451_bdg_erw.kml" TargetMode="External"/><Relationship Id="rId325" Type="http://schemas.openxmlformats.org/officeDocument/2006/relationships/hyperlink" Target="https://map.geo.admin.ch/?zoom=13&amp;E=2713364.125&amp;N=1271259.625&amp;layers=ch.kantone.cadastralwebmap-farbe,ch.swisstopo.amtliches-strassenverzeichnis,ch.bfs.gebaeude_wohnungs_register,KML||https://tinyurl.com/yy7ya4g9/TG/4561_bdg_erw.kml" TargetMode="External"/><Relationship Id="rId532" Type="http://schemas.openxmlformats.org/officeDocument/2006/relationships/hyperlink" Target="https://map.geo.admin.ch/?zoom=13&amp;E=2716251.8&amp;N=1256126.75&amp;layers=ch.kantone.cadastralwebmap-farbe,ch.swisstopo.amtliches-strassenverzeichnis,ch.bfs.gebaeude_wohnungs_register,KML||https://tinyurl.com/yy7ya4g9/TG/4726_bdg_erw.kml" TargetMode="External"/><Relationship Id="rId171" Type="http://schemas.openxmlformats.org/officeDocument/2006/relationships/hyperlink" Target="https://map.geo.admin.ch/?zoom=13&amp;E=2739503&amp;N=1268966&amp;layers=ch.kantone.cadastralwebmap-farbe,ch.swisstopo.amtliches-strassenverzeichnis,ch.bfs.gebaeude_wohnungs_register,KML||https://tinyurl.com/yy7ya4g9/TG/4461_bdg_erw.kml" TargetMode="External"/><Relationship Id="rId837" Type="http://schemas.openxmlformats.org/officeDocument/2006/relationships/hyperlink" Target="https://map.geo.admin.ch/?zoom=13&amp;E=2725583.5&amp;N=1269928.294&amp;layers=ch.kantone.cadastralwebmap-farbe,ch.swisstopo.amtliches-strassenverzeichnis,ch.bfs.gebaeude_wohnungs_register,KML||https://tinyurl.com/yy7ya4g9/TG/4946_bdg_erw.kml" TargetMode="External"/><Relationship Id="rId269" Type="http://schemas.openxmlformats.org/officeDocument/2006/relationships/hyperlink" Target="https://map.geo.admin.ch/?zoom=13&amp;E=2737113.3&amp;N=1264660.2&amp;layers=ch.kantone.cadastralwebmap-farbe,ch.swisstopo.amtliches-strassenverzeichnis,ch.bfs.gebaeude_wohnungs_register,KML||https://tinyurl.com/yy7ya4g9/TG/4511_bdg_erw.kml" TargetMode="External"/><Relationship Id="rId476" Type="http://schemas.openxmlformats.org/officeDocument/2006/relationships/hyperlink" Target="https://map.geo.admin.ch/?zoom=13&amp;E=2734999&amp;N=1276697&amp;layers=ch.kantone.cadastralwebmap-farbe,ch.swisstopo.amtliches-strassenverzeichnis,ch.bfs.gebaeude_wohnungs_register,KML||https://tinyurl.com/yy7ya4g9/TG/4691_bdg_erw.kml" TargetMode="External"/><Relationship Id="rId683" Type="http://schemas.openxmlformats.org/officeDocument/2006/relationships/hyperlink" Target="https://map.geo.admin.ch/?zoom=13&amp;E=2714220&amp;N=1275117&amp;layers=ch.kantone.cadastralwebmap-farbe,ch.swisstopo.amtliches-strassenverzeichnis,ch.bfs.gebaeude_wohnungs_register,KML||https://tinyurl.com/yy7ya4g9/TG/4841_bdg_erw.kml" TargetMode="External"/><Relationship Id="rId33" Type="http://schemas.openxmlformats.org/officeDocument/2006/relationships/hyperlink" Target="https://map.geo.admin.ch/?zoom=13&amp;E=2745705.191&amp;N=1267942.566&amp;layers=ch.kantone.cadastralwebmap-farbe,ch.swisstopo.amtliches-strassenverzeichnis,ch.bfs.gebaeude_wohnungs_register,KML||https://tinyurl.com/yy7ya4g9/TG/4411_bdg_erw.kml" TargetMode="External"/><Relationship Id="rId129" Type="http://schemas.openxmlformats.org/officeDocument/2006/relationships/hyperlink" Target="https://map.geo.admin.ch/?zoom=13&amp;E=2738269&amp;N=1268071&amp;layers=ch.kantone.cadastralwebmap-farbe,ch.swisstopo.amtliches-strassenverzeichnis,ch.bfs.gebaeude_wohnungs_register,KML||https://tinyurl.com/yy7ya4g9/TG/4461_bdg_erw.kml" TargetMode="External"/><Relationship Id="rId336" Type="http://schemas.openxmlformats.org/officeDocument/2006/relationships/hyperlink" Target="https://map.geo.admin.ch/?zoom=13&amp;E=2710031&amp;N=1268979&amp;layers=ch.kantone.cadastralwebmap-farbe,ch.swisstopo.amtliches-strassenverzeichnis,ch.bfs.gebaeude_wohnungs_register,KML||https://tinyurl.com/yy7ya4g9/TG/4566_bdg_erw.kml" TargetMode="External"/><Relationship Id="rId543" Type="http://schemas.openxmlformats.org/officeDocument/2006/relationships/hyperlink" Target="https://map.geo.admin.ch/?zoom=13&amp;E=2716830&amp;N=1260484&amp;layers=ch.kantone.cadastralwebmap-farbe,ch.swisstopo.amtliches-strassenverzeichnis,ch.bfs.gebaeude_wohnungs_register,KML||https://tinyurl.com/yy7ya4g9/TG/4746_bdg_erw.kml" TargetMode="External"/><Relationship Id="rId182" Type="http://schemas.openxmlformats.org/officeDocument/2006/relationships/hyperlink" Target="https://map.geo.admin.ch/?zoom=13&amp;E=2739354&amp;N=1266783&amp;layers=ch.kantone.cadastralwebmap-farbe,ch.swisstopo.amtliches-strassenverzeichnis,ch.bfs.gebaeude_wohnungs_register,KML||https://tinyurl.com/yy7ya4g9/TG/4461_bdg_erw.kml" TargetMode="External"/><Relationship Id="rId403" Type="http://schemas.openxmlformats.org/officeDocument/2006/relationships/hyperlink" Target="https://map.geo.admin.ch/?zoom=13&amp;E=2705257.5&amp;N=1272796.625&amp;layers=ch.kantone.cadastralwebmap-farbe,ch.swisstopo.amtliches-strassenverzeichnis,ch.bfs.gebaeude_wohnungs_register,KML||https://tinyurl.com/yy7ya4g9/TG/4616_bdg_erw.kml" TargetMode="External"/><Relationship Id="rId750" Type="http://schemas.openxmlformats.org/officeDocument/2006/relationships/hyperlink" Target="https://map.geo.admin.ch/?zoom=13&amp;E=2732953&amp;N=1271116&amp;layers=ch.kantone.cadastralwebmap-farbe,ch.swisstopo.amtliches-strassenverzeichnis,ch.bfs.gebaeude_wohnungs_register,KML||https://tinyurl.com/yy7ya4g9/TG/4901_bdg_erw.kml" TargetMode="External"/><Relationship Id="rId848" Type="http://schemas.openxmlformats.org/officeDocument/2006/relationships/hyperlink" Target="https://map.geo.admin.ch/?zoom=13&amp;E=2726878.5&amp;N=1269905.625&amp;layers=ch.kantone.cadastralwebmap-farbe,ch.swisstopo.amtliches-strassenverzeichnis,ch.bfs.gebaeude_wohnungs_register,KML||https://tinyurl.com/yy7ya4g9/TG/4946_bdg_erw.kml" TargetMode="External"/><Relationship Id="rId487" Type="http://schemas.openxmlformats.org/officeDocument/2006/relationships/hyperlink" Target="https://map.geo.admin.ch/?zoom=13&amp;E=2720219.099&amp;N=1265129.425&amp;layers=ch.kantone.cadastralwebmap-farbe,ch.swisstopo.amtliches-strassenverzeichnis,ch.bfs.gebaeude_wohnungs_register,KML||https://tinyurl.com/yy7ya4g9/TG/4711_bdg_erw.kml" TargetMode="External"/><Relationship Id="rId610" Type="http://schemas.openxmlformats.org/officeDocument/2006/relationships/hyperlink" Target="https://map.geo.admin.ch/?zoom=13&amp;E=2715924.829&amp;N=1262042.698&amp;layers=ch.kantone.cadastralwebmap-farbe,ch.swisstopo.amtliches-strassenverzeichnis,ch.bfs.gebaeude_wohnungs_register,KML||https://tinyurl.com/yy7ya4g9/TG/4781_bdg_erw.kml" TargetMode="External"/><Relationship Id="rId694" Type="http://schemas.openxmlformats.org/officeDocument/2006/relationships/hyperlink" Target="https://map.geo.admin.ch/?zoom=13&amp;E=2721530.449&amp;N=1281133.432&amp;layers=ch.kantone.cadastralwebmap-farbe,ch.swisstopo.amtliches-strassenverzeichnis,ch.bfs.gebaeude_wohnungs_register,KML||https://tinyurl.com/yy7ya4g9/TG/4851_bdg_erw.kml" TargetMode="External"/><Relationship Id="rId708" Type="http://schemas.openxmlformats.org/officeDocument/2006/relationships/hyperlink" Target="https://map.geo.admin.ch/?zoom=13&amp;E=2703824&amp;N=1279879&amp;layers=ch.kantone.cadastralwebmap-farbe,ch.swisstopo.amtliches-strassenverzeichnis,ch.bfs.gebaeude_wohnungs_register,KML||https://tinyurl.com/yy7ya4g9/TG/4871_bdg_erw.kml" TargetMode="External"/><Relationship Id="rId347" Type="http://schemas.openxmlformats.org/officeDocument/2006/relationships/hyperlink" Target="https://map.geo.admin.ch/?zoom=13&amp;E=2708862.724&amp;N=1267619.656&amp;layers=ch.kantone.cadastralwebmap-farbe,ch.swisstopo.amtliches-strassenverzeichnis,ch.bfs.gebaeude_wohnungs_register,KML||https://tinyurl.com/yy7ya4g9/TG/4566_bdg_erw.kml" TargetMode="External"/><Relationship Id="rId44" Type="http://schemas.openxmlformats.org/officeDocument/2006/relationships/hyperlink" Target="https://map.geo.admin.ch/?zoom=13&amp;E=2741098.644&amp;N=1268322.709&amp;layers=ch.kantone.cadastralwebmap-farbe,ch.swisstopo.amtliches-strassenverzeichnis,ch.bfs.gebaeude_wohnungs_register,KML||https://tinyurl.com/yy7ya4g9/TG/4416_bdg_erw.kml" TargetMode="External"/><Relationship Id="rId554" Type="http://schemas.openxmlformats.org/officeDocument/2006/relationships/hyperlink" Target="https://map.geo.admin.ch/?zoom=13&amp;E=2717163&amp;N=1260196&amp;layers=ch.kantone.cadastralwebmap-farbe,ch.swisstopo.amtliches-strassenverzeichnis,ch.bfs.gebaeude_wohnungs_register,KML||https://tinyurl.com/yy7ya4g9/TG/4746_bdg_erw.kml" TargetMode="External"/><Relationship Id="rId761" Type="http://schemas.openxmlformats.org/officeDocument/2006/relationships/hyperlink" Target="https://map.geo.admin.ch/?zoom=13&amp;E=2729492&amp;N=1267342&amp;layers=ch.kantone.cadastralwebmap-farbe,ch.swisstopo.amtliches-strassenverzeichnis,ch.bfs.gebaeude_wohnungs_register,KML||https://tinyurl.com/yy7ya4g9/TG/4911_bdg_erw.kml" TargetMode="External"/><Relationship Id="rId859" Type="http://schemas.openxmlformats.org/officeDocument/2006/relationships/hyperlink" Target="https://map.geo.admin.ch/?zoom=13&amp;E=2719899.922&amp;N=1273658.566&amp;layers=ch.kantone.cadastralwebmap-farbe,ch.swisstopo.amtliches-strassenverzeichnis,ch.bfs.gebaeude_wohnungs_register,KML||https://tinyurl.com/yy7ya4g9/TG/4951_bdg_erw.kml" TargetMode="External"/><Relationship Id="rId193" Type="http://schemas.openxmlformats.org/officeDocument/2006/relationships/hyperlink" Target="https://map.geo.admin.ch/?zoom=13&amp;E=2735721&amp;N=1261654&amp;layers=ch.kantone.cadastralwebmap-farbe,ch.swisstopo.amtliches-strassenverzeichnis,ch.bfs.gebaeude_wohnungs_register,KML||https://tinyurl.com/yy7ya4g9/TG/4471_bdg_erw.kml" TargetMode="External"/><Relationship Id="rId207" Type="http://schemas.openxmlformats.org/officeDocument/2006/relationships/hyperlink" Target="https://map.geo.admin.ch/?zoom=13&amp;E=2736629.727&amp;N=1261944.223&amp;layers=ch.kantone.cadastralwebmap-farbe,ch.swisstopo.amtliches-strassenverzeichnis,ch.bfs.gebaeude_wohnungs_register,KML||https://tinyurl.com/yy7ya4g9/TG/4471_bdg_erw.kml" TargetMode="External"/><Relationship Id="rId414" Type="http://schemas.openxmlformats.org/officeDocument/2006/relationships/hyperlink" Target="https://map.geo.admin.ch/?zoom=13&amp;E=2709336&amp;N=1272683.25&amp;layers=ch.kantone.cadastralwebmap-farbe,ch.swisstopo.amtliches-strassenverzeichnis,ch.bfs.gebaeude_wohnungs_register,KML||https://tinyurl.com/yy7ya4g9/TG/4621_bdg_erw.kml" TargetMode="External"/><Relationship Id="rId498" Type="http://schemas.openxmlformats.org/officeDocument/2006/relationships/hyperlink" Target="https://map.geo.admin.ch/?zoom=13&amp;E=2713343.75&amp;N=1257625.5&amp;layers=ch.kantone.cadastralwebmap-farbe,ch.swisstopo.amtliches-strassenverzeichnis,ch.bfs.gebaeude_wohnungs_register,KML||https://tinyurl.com/yy7ya4g9/TG/4721_bdg_erw.kml" TargetMode="External"/><Relationship Id="rId621" Type="http://schemas.openxmlformats.org/officeDocument/2006/relationships/hyperlink" Target="https://map.geo.admin.ch/?zoom=13&amp;E=2720366.752&amp;N=1257086.709&amp;layers=ch.kantone.cadastralwebmap-farbe,ch.swisstopo.amtliches-strassenverzeichnis,ch.bfs.gebaeude_wohnungs_register,KML||https://tinyurl.com/yy7ya4g9/TG/4786_bdg_erw.kml" TargetMode="External"/><Relationship Id="rId260" Type="http://schemas.openxmlformats.org/officeDocument/2006/relationships/hyperlink" Target="https://map.geo.admin.ch/?zoom=13&amp;E=2731905.25&amp;N=1265823.875&amp;layers=ch.kantone.cadastralwebmap-farbe,ch.swisstopo.amtliches-strassenverzeichnis,ch.bfs.gebaeude_wohnungs_register,KML||https://tinyurl.com/yy7ya4g9/TG/4506_bdg_erw.kml" TargetMode="External"/><Relationship Id="rId719" Type="http://schemas.openxmlformats.org/officeDocument/2006/relationships/hyperlink" Target="https://map.geo.admin.ch/?zoom=13&amp;E=2721480&amp;N=1269945&amp;layers=ch.kantone.cadastralwebmap-farbe,ch.swisstopo.amtliches-strassenverzeichnis,ch.bfs.gebaeude_wohnungs_register,KML||https://tinyurl.com/yy7ya4g9/TG/4881_bdg_erw.kml" TargetMode="External"/><Relationship Id="rId55" Type="http://schemas.openxmlformats.org/officeDocument/2006/relationships/hyperlink" Target="https://map.geo.admin.ch/?zoom=13&amp;E=2746887.643&amp;N=1264143.527&amp;layers=ch.kantone.cadastralwebmap-farbe,ch.swisstopo.amtliches-strassenverzeichnis,ch.bfs.gebaeude_wohnungs_register,KML||https://tinyurl.com/yy7ya4g9/TG/4431_bdg_erw.kml" TargetMode="External"/><Relationship Id="rId120" Type="http://schemas.openxmlformats.org/officeDocument/2006/relationships/hyperlink" Target="https://map.geo.admin.ch/?zoom=13&amp;E=2743020.197&amp;N=1271947.541&amp;layers=ch.kantone.cadastralwebmap-farbe,ch.swisstopo.amtliches-strassenverzeichnis,ch.bfs.gebaeude_wohnungs_register,KML||https://tinyurl.com/yy7ya4g9/TG/4451_bdg_erw.kml" TargetMode="External"/><Relationship Id="rId358" Type="http://schemas.openxmlformats.org/officeDocument/2006/relationships/hyperlink" Target="https://map.geo.admin.ch/?zoom=13&amp;E=2706657.948&amp;N=1266194.649&amp;layers=ch.kantone.cadastralwebmap-farbe,ch.swisstopo.amtliches-strassenverzeichnis,ch.bfs.gebaeude_wohnungs_register,KML||https://tinyurl.com/yy7ya4g9/TG/4571_bdg_erw.kml" TargetMode="External"/><Relationship Id="rId565" Type="http://schemas.openxmlformats.org/officeDocument/2006/relationships/hyperlink" Target="https://map.geo.admin.ch/?zoom=13&amp;E=2717815&amp;N=1259223&amp;layers=ch.kantone.cadastralwebmap-farbe,ch.swisstopo.amtliches-strassenverzeichnis,ch.bfs.gebaeude_wohnungs_register,KML||https://tinyurl.com/yy7ya4g9/TG/4746_bdg_erw.kml" TargetMode="External"/><Relationship Id="rId772" Type="http://schemas.openxmlformats.org/officeDocument/2006/relationships/hyperlink" Target="https://map.geo.admin.ch/?zoom=13&amp;E=2731861&amp;N=1269151&amp;layers=ch.kantone.cadastralwebmap-farbe,ch.swisstopo.amtliches-strassenverzeichnis,ch.bfs.gebaeude_wohnungs_register,KML||https://tinyurl.com/yy7ya4g9/TG/4911_bdg_erw.kml" TargetMode="External"/><Relationship Id="rId218" Type="http://schemas.openxmlformats.org/officeDocument/2006/relationships/hyperlink" Target="https://map.geo.admin.ch/?zoom=13&amp;E=2733781&amp;N=1267268&amp;layers=ch.kantone.cadastralwebmap-farbe,ch.swisstopo.amtliches-strassenverzeichnis,ch.bfs.gebaeude_wohnungs_register,KML||https://tinyurl.com/yy7ya4g9/TG/4476_bdg_erw.kml" TargetMode="External"/><Relationship Id="rId425" Type="http://schemas.openxmlformats.org/officeDocument/2006/relationships/hyperlink" Target="https://map.geo.admin.ch/?zoom=13&amp;E=2739587.592&amp;N=1274654.257&amp;layers=ch.kantone.cadastralwebmap-farbe,ch.swisstopo.amtliches-strassenverzeichnis,ch.bfs.gebaeude_wohnungs_register,KML||https://tinyurl.com/yy7ya4g9/TG/4656_bdg_erw.kml" TargetMode="External"/><Relationship Id="rId632" Type="http://schemas.openxmlformats.org/officeDocument/2006/relationships/hyperlink" Target="https://map.geo.admin.ch/?zoom=13&amp;E=2719119&amp;N=1281123&amp;layers=ch.kantone.cadastralwebmap-farbe,ch.swisstopo.amtliches-strassenverzeichnis,ch.bfs.gebaeude_wohnungs_register,KML||https://tinyurl.com/yy7ya4g9/TG/4801_bdg_erw.kml" TargetMode="External"/><Relationship Id="rId271" Type="http://schemas.openxmlformats.org/officeDocument/2006/relationships/hyperlink" Target="https://map.geo.admin.ch/?zoom=13&amp;E=2736237&amp;N=1263009&amp;layers=ch.kantone.cadastralwebmap-farbe,ch.swisstopo.amtliches-strassenverzeichnis,ch.bfs.gebaeude_wohnungs_register,KML||https://tinyurl.com/yy7ya4g9/TG/4511_bdg_erw.kml" TargetMode="External"/><Relationship Id="rId66" Type="http://schemas.openxmlformats.org/officeDocument/2006/relationships/hyperlink" Target="https://map.geo.admin.ch/?zoom=13&amp;E=2746918.64&amp;N=1264165.52&amp;layers=ch.kantone.cadastralwebmap-farbe,ch.swisstopo.amtliches-strassenverzeichnis,ch.bfs.gebaeude_wohnungs_register,KML||https://tinyurl.com/yy7ya4g9/TG/4431_bdg_erw.kml" TargetMode="External"/><Relationship Id="rId131" Type="http://schemas.openxmlformats.org/officeDocument/2006/relationships/hyperlink" Target="https://map.geo.admin.ch/?zoom=13&amp;E=2740027&amp;N=1267421&amp;layers=ch.kantone.cadastralwebmap-farbe,ch.swisstopo.amtliches-strassenverzeichnis,ch.bfs.gebaeude_wohnungs_register,KML||https://tinyurl.com/yy7ya4g9/TG/4461_bdg_erw.kml" TargetMode="External"/><Relationship Id="rId369" Type="http://schemas.openxmlformats.org/officeDocument/2006/relationships/hyperlink" Target="https://map.geo.admin.ch/?zoom=13&amp;E=2712079&amp;N=1265049&amp;layers=ch.kantone.cadastralwebmap-farbe,ch.swisstopo.amtliches-strassenverzeichnis,ch.bfs.gebaeude_wohnungs_register,KML||https://tinyurl.com/yy7ya4g9/TG/4591_bdg_erw.kml" TargetMode="External"/><Relationship Id="rId576" Type="http://schemas.openxmlformats.org/officeDocument/2006/relationships/hyperlink" Target="https://map.geo.admin.ch/?zoom=13&amp;E=2726496&amp;N=1264266.75&amp;layers=ch.kantone.cadastralwebmap-farbe,ch.swisstopo.amtliches-strassenverzeichnis,ch.bfs.gebaeude_wohnungs_register,KML||https://tinyurl.com/yy7ya4g9/TG/4756_bdg_erw.kml" TargetMode="External"/><Relationship Id="rId783" Type="http://schemas.openxmlformats.org/officeDocument/2006/relationships/hyperlink" Target="https://map.geo.admin.ch/?zoom=13&amp;E=2723989.889&amp;N=1268598.57&amp;layers=ch.kantone.cadastralwebmap-farbe,ch.swisstopo.amtliches-strassenverzeichnis,ch.bfs.gebaeude_wohnungs_register,KML||https://tinyurl.com/yy7ya4g9/TG/4921_bdg_erw.kml" TargetMode="External"/><Relationship Id="rId229" Type="http://schemas.openxmlformats.org/officeDocument/2006/relationships/hyperlink" Target="https://map.geo.admin.ch/?zoom=13&amp;E=2736054&amp;N=1260437&amp;layers=ch.kantone.cadastralwebmap-farbe,ch.swisstopo.amtliches-strassenverzeichnis,ch.bfs.gebaeude_wohnungs_register,KML||https://tinyurl.com/yy7ya4g9/TG/4486_bdg_erw.kml" TargetMode="External"/><Relationship Id="rId436" Type="http://schemas.openxmlformats.org/officeDocument/2006/relationships/hyperlink" Target="https://map.geo.admin.ch/?zoom=13&amp;E=2729775.839&amp;N=1277043.482&amp;layers=ch.kantone.cadastralwebmap-farbe,ch.swisstopo.amtliches-strassenverzeichnis,ch.bfs.gebaeude_wohnungs_register,KML||https://tinyurl.com/yy7ya4g9/TG/4666_bdg_erw.kml" TargetMode="External"/><Relationship Id="rId643" Type="http://schemas.openxmlformats.org/officeDocument/2006/relationships/hyperlink" Target="https://map.geo.admin.ch/?zoom=13&amp;E=2716033.692&amp;N=1278678.688&amp;layers=ch.kantone.cadastralwebmap-farbe,ch.swisstopo.amtliches-strassenverzeichnis,ch.bfs.gebaeude_wohnungs_register,KML||https://tinyurl.com/yy7ya4g9/TG/4816_bdg_erw.kml" TargetMode="External"/><Relationship Id="rId850" Type="http://schemas.openxmlformats.org/officeDocument/2006/relationships/hyperlink" Target="https://map.geo.admin.ch/?zoom=13&amp;E=2724965.526&amp;N=1270131.984&amp;layers=ch.kantone.cadastralwebmap-farbe,ch.swisstopo.amtliches-strassenverzeichnis,ch.bfs.gebaeude_wohnungs_register,KML||https://tinyurl.com/yy7ya4g9/TG/4946_bdg_erw.kml" TargetMode="External"/><Relationship Id="rId77" Type="http://schemas.openxmlformats.org/officeDocument/2006/relationships/hyperlink" Target="https://map.geo.admin.ch/?zoom=13&amp;E=2745582&amp;N=1269941&amp;layers=ch.kantone.cadastralwebmap-farbe,ch.swisstopo.amtliches-strassenverzeichnis,ch.bfs.gebaeude_wohnungs_register,KML||https://tinyurl.com/yy7ya4g9/TG/4436_bdg_erw.kml" TargetMode="External"/><Relationship Id="rId282" Type="http://schemas.openxmlformats.org/officeDocument/2006/relationships/hyperlink" Target="https://map.geo.admin.ch/?zoom=13&amp;E=2699440&amp;N=1281105&amp;layers=ch.kantone.cadastralwebmap-farbe,ch.swisstopo.amtliches-strassenverzeichnis,ch.bfs.gebaeude_wohnungs_register,KML||https://tinyurl.com/yy7ya4g9/TG/4536_bdg_erw.kml" TargetMode="External"/><Relationship Id="rId503" Type="http://schemas.openxmlformats.org/officeDocument/2006/relationships/hyperlink" Target="https://map.geo.admin.ch/?zoom=13&amp;E=2711959.861&amp;N=1256356.769&amp;layers=ch.kantone.cadastralwebmap-farbe,ch.swisstopo.amtliches-strassenverzeichnis,ch.bfs.gebaeude_wohnungs_register,KML||https://tinyurl.com/yy7ya4g9/TG/4721_bdg_erw.kml" TargetMode="External"/><Relationship Id="rId587" Type="http://schemas.openxmlformats.org/officeDocument/2006/relationships/hyperlink" Target="https://map.geo.admin.ch/?zoom=13&amp;E=2717663.5&amp;N=1258572.5&amp;layers=ch.kantone.cadastralwebmap-farbe,ch.swisstopo.amtliches-strassenverzeichnis,ch.bfs.gebaeude_wohnungs_register,KML||https://tinyurl.com/yy7ya4g9/TG/4761_bdg_erw.kml" TargetMode="External"/><Relationship Id="rId710" Type="http://schemas.openxmlformats.org/officeDocument/2006/relationships/hyperlink" Target="https://map.geo.admin.ch/?zoom=13&amp;E=2703101.38&amp;N=1281036.846&amp;layers=ch.kantone.cadastralwebmap-farbe,ch.swisstopo.amtliches-strassenverzeichnis,ch.bfs.gebaeude_wohnungs_register,KML||https://tinyurl.com/yy7ya4g9/TG/4871_bdg_erw.kml" TargetMode="External"/><Relationship Id="rId808" Type="http://schemas.openxmlformats.org/officeDocument/2006/relationships/hyperlink" Target="https://map.geo.admin.ch/?zoom=13&amp;E=2722912.662&amp;N=1271771.278&amp;layers=ch.kantone.cadastralwebmap-farbe,ch.swisstopo.amtliches-strassenverzeichnis,ch.bfs.gebaeude_wohnungs_register,KML||https://tinyurl.com/yy7ya4g9/TG/4941_bdg_erw.kml" TargetMode="External"/><Relationship Id="rId8" Type="http://schemas.openxmlformats.org/officeDocument/2006/relationships/hyperlink" Target="https://map.geo.admin.ch/?zoom=13&amp;E=2749282&amp;N=1263643&amp;layers=ch.kantone.cadastralwebmap-farbe,ch.swisstopo.amtliches-strassenverzeichnis,ch.bfs.gebaeude_wohnungs_register,KML||https://tinyurl.com/yy7ya4g9/TG/4401_bdg_erw.kml" TargetMode="External"/><Relationship Id="rId142" Type="http://schemas.openxmlformats.org/officeDocument/2006/relationships/hyperlink" Target="https://map.geo.admin.ch/?zoom=13&amp;E=2739399.719&amp;N=1267671.521&amp;layers=ch.kantone.cadastralwebmap-farbe,ch.swisstopo.amtliches-strassenverzeichnis,ch.bfs.gebaeude_wohnungs_register,KML||https://tinyurl.com/yy7ya4g9/TG/4461_bdg_erw.kml" TargetMode="External"/><Relationship Id="rId447" Type="http://schemas.openxmlformats.org/officeDocument/2006/relationships/hyperlink" Target="https://map.geo.admin.ch/?zoom=13&amp;E=2729782.708&amp;N=1276980.318&amp;layers=ch.kantone.cadastralwebmap-farbe,ch.swisstopo.amtliches-strassenverzeichnis,ch.bfs.gebaeude_wohnungs_register,KML||https://tinyurl.com/yy7ya4g9/TG/4666_bdg_erw.kml" TargetMode="External"/><Relationship Id="rId794" Type="http://schemas.openxmlformats.org/officeDocument/2006/relationships/hyperlink" Target="https://map.geo.admin.ch/?zoom=13&amp;E=2725391.483&amp;N=1267790.611&amp;layers=ch.kantone.cadastralwebmap-farbe,ch.swisstopo.amtliches-strassenverzeichnis,ch.bfs.gebaeude_wohnungs_register,KML||https://tinyurl.com/yy7ya4g9/TG/4921_bdg_erw.kml" TargetMode="External"/><Relationship Id="rId654" Type="http://schemas.openxmlformats.org/officeDocument/2006/relationships/hyperlink" Target="https://map.geo.admin.ch/?zoom=13&amp;E=2718415&amp;N=1278974&amp;layers=ch.kantone.cadastralwebmap-farbe,ch.swisstopo.amtliches-strassenverzeichnis,ch.bfs.gebaeude_wohnungs_register,KML||https://tinyurl.com/yy7ya4g9/TG/4816_bdg_erw.kml" TargetMode="External"/><Relationship Id="rId861" Type="http://schemas.openxmlformats.org/officeDocument/2006/relationships/hyperlink" Target="https://map.geo.admin.ch/?zoom=13&amp;E=2719698.925&amp;N=1273631.566&amp;layers=ch.kantone.cadastralwebmap-farbe,ch.swisstopo.amtliches-strassenverzeichnis,ch.bfs.gebaeude_wohnungs_register,KML||https://tinyurl.com/yy7ya4g9/TG/4951_bdg_erw.kml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map.geo.admin.ch/?zoom=13&amp;E=2734198.074&amp;N=1277172.801&amp;layers=ch.kantone.cadastralwebmap-farbe,ch.swisstopo.amtliches-strassenverzeichnis,ch.bfs.gebaeude_wohnungs_register,KML||https://tinyurl.com/yy7ya4g9/TG/4691_bdg_erw.kml" TargetMode="External"/><Relationship Id="rId21" Type="http://schemas.openxmlformats.org/officeDocument/2006/relationships/hyperlink" Target="https://map.geo.admin.ch/?zoom=13&amp;E=2745636.271&amp;N=1269189.482&amp;layers=ch.kantone.cadastralwebmap-farbe,ch.swisstopo.amtliches-strassenverzeichnis,ch.bfs.gebaeude_wohnungs_register,KML||https://tinyurl.com/yy7ya4g9/TG/4436_bdg_erw.kml" TargetMode="External"/><Relationship Id="rId42" Type="http://schemas.openxmlformats.org/officeDocument/2006/relationships/hyperlink" Target="https://map.geo.admin.ch/?zoom=13&amp;E=2733911.245&amp;N=1267682.25&amp;layers=ch.kantone.cadastralwebmap-farbe,ch.swisstopo.amtliches-strassenverzeichnis,ch.bfs.gebaeude_wohnungs_register,KML||https://tinyurl.com/yy7ya4g9/TG/4476_bdg_erw.kml" TargetMode="External"/><Relationship Id="rId63" Type="http://schemas.openxmlformats.org/officeDocument/2006/relationships/hyperlink" Target="https://map.geo.admin.ch/?zoom=13&amp;E=2698305.214&amp;N=1282707.506&amp;layers=ch.kantone.cadastralwebmap-farbe,ch.swisstopo.amtliches-strassenverzeichnis,ch.bfs.gebaeude_wohnungs_register,KML||https://tinyurl.com/yy7ya4g9/TG/4545_bdg_erw.kml" TargetMode="External"/><Relationship Id="rId84" Type="http://schemas.openxmlformats.org/officeDocument/2006/relationships/hyperlink" Target="https://map.geo.admin.ch/?zoom=13&amp;E=2708878.503&amp;N=1267621.383&amp;layers=ch.kantone.cadastralwebmap-farbe,ch.swisstopo.amtliches-strassenverzeichnis,ch.bfs.gebaeude_wohnungs_register,KML||https://tinyurl.com/yy7ya4g9/TG/4566_bdg_erw.kml" TargetMode="External"/><Relationship Id="rId138" Type="http://schemas.openxmlformats.org/officeDocument/2006/relationships/hyperlink" Target="https://map.geo.admin.ch/?zoom=13&amp;E=2717357.649&amp;N=1257802.552&amp;layers=ch.kantone.cadastralwebmap-farbe,ch.swisstopo.amtliches-strassenverzeichnis,ch.bfs.gebaeude_wohnungs_register,KML||https://tinyurl.com/yy7ya4g9/TG/4761_bdg_erw.kml" TargetMode="External"/><Relationship Id="rId159" Type="http://schemas.openxmlformats.org/officeDocument/2006/relationships/hyperlink" Target="https://map.geo.admin.ch/?zoom=13&amp;E=2713348.478&amp;N=1275928.868&amp;layers=ch.kantone.cadastralwebmap-farbe,ch.swisstopo.amtliches-strassenverzeichnis,ch.bfs.gebaeude_wohnungs_register,KML||https://tinyurl.com/yy7ya4g9/TG/4811_bdg_erw.kml" TargetMode="External"/><Relationship Id="rId170" Type="http://schemas.openxmlformats.org/officeDocument/2006/relationships/hyperlink" Target="https://map.geo.admin.ch/?zoom=13&amp;E=2718096.068&amp;N=1273718.715&amp;layers=ch.kantone.cadastralwebmap-farbe,ch.swisstopo.amtliches-strassenverzeichnis,ch.bfs.gebaeude_wohnungs_register,KML||https://tinyurl.com/yy7ya4g9/TG/4831_bdg_erw.kml" TargetMode="External"/><Relationship Id="rId191" Type="http://schemas.openxmlformats.org/officeDocument/2006/relationships/hyperlink" Target="https://map.geo.admin.ch/?zoom=13&amp;E=2719128.848&amp;N=1270084.443&amp;layers=ch.kantone.cadastralwebmap-farbe,ch.swisstopo.amtliches-strassenverzeichnis,ch.bfs.gebaeude_wohnungs_register,KML||https://tinyurl.com/yy7ya4g9/TG/4881_bdg_erw.kml" TargetMode="External"/><Relationship Id="rId205" Type="http://schemas.openxmlformats.org/officeDocument/2006/relationships/hyperlink" Target="https://map.geo.admin.ch/?zoom=13&amp;E=2721834.185&amp;N=1271554.357&amp;layers=ch.kantone.cadastralwebmap-farbe,ch.swisstopo.amtliches-strassenverzeichnis,ch.bfs.gebaeude_wohnungs_register,KML||https://tinyurl.com/yy7ya4g9/TG/4941_bdg_erw.kml" TargetMode="External"/><Relationship Id="rId107" Type="http://schemas.openxmlformats.org/officeDocument/2006/relationships/hyperlink" Target="https://map.geo.admin.ch/?zoom=13&amp;E=2707343.83&amp;N=1271347.358&amp;layers=ch.kantone.cadastralwebmap-farbe,ch.swisstopo.amtliches-strassenverzeichnis,ch.bfs.gebaeude_wohnungs_register,KML||https://tinyurl.com/yy7ya4g9/TG/4621_bdg_erw.kml" TargetMode="External"/><Relationship Id="rId11" Type="http://schemas.openxmlformats.org/officeDocument/2006/relationships/hyperlink" Target="https://map.geo.admin.ch/?zoom=13&amp;E=2747696.632&amp;N=1262134.621&amp;layers=ch.kantone.cadastralwebmap-farbe,ch.swisstopo.amtliches-strassenverzeichnis,ch.bfs.gebaeude_wohnungs_register,KML||https://tinyurl.com/yy7ya4g9/TG/4431_bdg_erw.kml" TargetMode="External"/><Relationship Id="rId32" Type="http://schemas.openxmlformats.org/officeDocument/2006/relationships/hyperlink" Target="https://map.geo.admin.ch/?zoom=13&amp;E=2738416.948&amp;N=1269250.486&amp;layers=ch.kantone.cadastralwebmap-farbe,ch.swisstopo.amtliches-strassenverzeichnis,ch.bfs.gebaeude_wohnungs_register,KML||https://tinyurl.com/yy7ya4g9/TG/4461_bdg_erw.kml" TargetMode="External"/><Relationship Id="rId53" Type="http://schemas.openxmlformats.org/officeDocument/2006/relationships/hyperlink" Target="https://map.geo.admin.ch/?zoom=13&amp;E=2736861.7&amp;N=1264946.687&amp;layers=ch.kantone.cadastralwebmap-farbe,ch.swisstopo.amtliches-strassenverzeichnis,ch.bfs.gebaeude_wohnungs_register,KML||https://tinyurl.com/yy7ya4g9/TG/4511_bdg_erw.kml" TargetMode="External"/><Relationship Id="rId74" Type="http://schemas.openxmlformats.org/officeDocument/2006/relationships/hyperlink" Target="https://map.geo.admin.ch/?zoom=13&amp;E=2713133.474&amp;N=1270671.808&amp;layers=ch.kantone.cadastralwebmap-farbe,ch.swisstopo.amtliches-strassenverzeichnis,ch.bfs.gebaeude_wohnungs_register,KML||https://tinyurl.com/yy7ya4g9/TG/4561_bdg_erw.kml" TargetMode="External"/><Relationship Id="rId128" Type="http://schemas.openxmlformats.org/officeDocument/2006/relationships/hyperlink" Target="https://map.geo.admin.ch/?zoom=13&amp;E=2714677.342&amp;N=1257905.102&amp;layers=ch.kantone.cadastralwebmap-farbe,ch.swisstopo.amtliches-strassenverzeichnis,ch.bfs.gebaeude_wohnungs_register,KML||https://tinyurl.com/yy7ya4g9/TG/4724_bdg_erw.kml" TargetMode="External"/><Relationship Id="rId149" Type="http://schemas.openxmlformats.org/officeDocument/2006/relationships/hyperlink" Target="https://map.geo.admin.ch/?zoom=13&amp;E=2724461.872&amp;N=1261925.755&amp;layers=ch.kantone.cadastralwebmap-farbe,ch.swisstopo.amtliches-strassenverzeichnis,ch.bfs.gebaeude_wohnungs_register,KML||https://tinyurl.com/yy7ya4g9/TG/4791_bdg_erw.kml" TargetMode="External"/><Relationship Id="rId5" Type="http://schemas.openxmlformats.org/officeDocument/2006/relationships/hyperlink" Target="https://map.geo.admin.ch/?zoom=13&amp;E=2749520.07&amp;N=1264152.295&amp;layers=ch.kantone.cadastralwebmap-farbe,ch.swisstopo.amtliches-strassenverzeichnis,ch.bfs.gebaeude_wohnungs_register,KML||https://tinyurl.com/yy7ya4g9/TG/4401_bdg_erw.kml" TargetMode="External"/><Relationship Id="rId95" Type="http://schemas.openxmlformats.org/officeDocument/2006/relationships/hyperlink" Target="https://map.geo.admin.ch/?zoom=13&amp;E=2717588.133&amp;N=1266461.116&amp;layers=ch.kantone.cadastralwebmap-farbe,ch.swisstopo.amtliches-strassenverzeichnis,ch.bfs.gebaeude_wohnungs_register,KML||https://tinyurl.com/yy7ya4g9/TG/4611_bdg_erw.kml" TargetMode="External"/><Relationship Id="rId160" Type="http://schemas.openxmlformats.org/officeDocument/2006/relationships/hyperlink" Target="https://map.geo.admin.ch/?zoom=13&amp;E=2713380.048&amp;N=1275943.341&amp;layers=ch.kantone.cadastralwebmap-farbe,ch.swisstopo.amtliches-strassenverzeichnis,ch.bfs.gebaeude_wohnungs_register,KML||https://tinyurl.com/yy7ya4g9/TG/4811_bdg_erw.kml" TargetMode="External"/><Relationship Id="rId181" Type="http://schemas.openxmlformats.org/officeDocument/2006/relationships/hyperlink" Target="https://map.geo.admin.ch/?zoom=13&amp;E=2716179.377&amp;N=1280432.912&amp;layers=ch.kantone.cadastralwebmap-farbe,ch.swisstopo.amtliches-strassenverzeichnis,ch.bfs.gebaeude_wohnungs_register,KML||https://tinyurl.com/yy7ya4g9/TG/4864_bdg_erw.kml" TargetMode="External"/><Relationship Id="rId216" Type="http://schemas.openxmlformats.org/officeDocument/2006/relationships/hyperlink" Target="https://map.geo.admin.ch/?zoom=13&amp;E=2724183.252&amp;N=1269838.876&amp;layers=ch.kantone.cadastralwebmap-farbe,ch.swisstopo.amtliches-strassenverzeichnis,ch.bfs.gebaeude_wohnungs_register,KML||https://tinyurl.com/yy7ya4g9/TG/4946_bdg_erw.kml" TargetMode="External"/><Relationship Id="rId22" Type="http://schemas.openxmlformats.org/officeDocument/2006/relationships/hyperlink" Target="https://map.geo.admin.ch/?zoom=13&amp;E=2744855.211&amp;N=1270400.215&amp;layers=ch.kantone.cadastralwebmap-farbe,ch.swisstopo.amtliches-strassenverzeichnis,ch.bfs.gebaeude_wohnungs_register,KML||https://tinyurl.com/yy7ya4g9/TG/4436_bdg_erw.kml" TargetMode="External"/><Relationship Id="rId43" Type="http://schemas.openxmlformats.org/officeDocument/2006/relationships/hyperlink" Target="https://map.geo.admin.ch/?zoom=13&amp;E=2735051.623&amp;N=1266918.525&amp;layers=ch.kantone.cadastralwebmap-farbe,ch.swisstopo.amtliches-strassenverzeichnis,ch.bfs.gebaeude_wohnungs_register,KML||https://tinyurl.com/yy7ya4g9/TG/4476_bdg_erw.kml" TargetMode="External"/><Relationship Id="rId64" Type="http://schemas.openxmlformats.org/officeDocument/2006/relationships/hyperlink" Target="https://map.geo.admin.ch/?zoom=13&amp;E=2698654.83&amp;N=1282464.335&amp;layers=ch.kantone.cadastralwebmap-farbe,ch.swisstopo.amtliches-strassenverzeichnis,ch.bfs.gebaeude_wohnungs_register,KML||https://tinyurl.com/yy7ya4g9/TG/4545_bdg_erw.kml" TargetMode="External"/><Relationship Id="rId118" Type="http://schemas.openxmlformats.org/officeDocument/2006/relationships/hyperlink" Target="https://map.geo.admin.ch/?zoom=13&amp;E=2720272.022&amp;N=1264914.802&amp;layers=ch.kantone.cadastralwebmap-farbe,ch.swisstopo.amtliches-strassenverzeichnis,ch.bfs.gebaeude_wohnungs_register,KML||https://tinyurl.com/yy7ya4g9/TG/4711_bdg_erw.kml" TargetMode="External"/><Relationship Id="rId139" Type="http://schemas.openxmlformats.org/officeDocument/2006/relationships/hyperlink" Target="https://map.geo.admin.ch/?zoom=13&amp;E=2718105.396&amp;N=1258509.828&amp;layers=ch.kantone.cadastralwebmap-farbe,ch.swisstopo.amtliches-strassenverzeichnis,ch.bfs.gebaeude_wohnungs_register,KML||https://tinyurl.com/yy7ya4g9/TG/4761_bdg_erw.kml" TargetMode="External"/><Relationship Id="rId85" Type="http://schemas.openxmlformats.org/officeDocument/2006/relationships/hyperlink" Target="https://map.geo.admin.ch/?zoom=13&amp;E=2706846.891&amp;N=1269570.699&amp;layers=ch.kantone.cadastralwebmap-farbe,ch.swisstopo.amtliches-strassenverzeichnis,ch.bfs.gebaeude_wohnungs_register,KML||https://tinyurl.com/yy7ya4g9/TG/4571_bdg_erw.kml" TargetMode="External"/><Relationship Id="rId150" Type="http://schemas.openxmlformats.org/officeDocument/2006/relationships/hyperlink" Target="https://map.geo.admin.ch/?zoom=13&amp;E=2724432.024&amp;N=1261956.589&amp;layers=ch.kantone.cadastralwebmap-farbe,ch.swisstopo.amtliches-strassenverzeichnis,ch.bfs.gebaeude_wohnungs_register,KML||https://tinyurl.com/yy7ya4g9/TG/4791_bdg_erw.kml" TargetMode="External"/><Relationship Id="rId171" Type="http://schemas.openxmlformats.org/officeDocument/2006/relationships/hyperlink" Target="https://map.geo.admin.ch/?zoom=13&amp;E=2718096.068&amp;N=1273718.715&amp;layers=ch.kantone.cadastralwebmap-farbe,ch.swisstopo.amtliches-strassenverzeichnis,ch.bfs.gebaeude_wohnungs_register,KML||https://tinyurl.com/yy7ya4g9/TG/4831_bdg_erw.kml" TargetMode="External"/><Relationship Id="rId192" Type="http://schemas.openxmlformats.org/officeDocument/2006/relationships/hyperlink" Target="https://map.geo.admin.ch/?zoom=13&amp;E=2721037.767&amp;N=1269096.257&amp;layers=ch.kantone.cadastralwebmap-farbe,ch.swisstopo.amtliches-strassenverzeichnis,ch.bfs.gebaeude_wohnungs_register,KML||https://tinyurl.com/yy7ya4g9/TG/4881_bdg_erw.kml" TargetMode="External"/><Relationship Id="rId206" Type="http://schemas.openxmlformats.org/officeDocument/2006/relationships/hyperlink" Target="https://map.geo.admin.ch/?zoom=13&amp;E=2723772.574&amp;N=1271931.594&amp;layers=ch.kantone.cadastralwebmap-farbe,ch.swisstopo.amtliches-strassenverzeichnis,ch.bfs.gebaeude_wohnungs_register,KML||https://tinyurl.com/yy7ya4g9/TG/4941_bdg_erw.kml" TargetMode="External"/><Relationship Id="rId12" Type="http://schemas.openxmlformats.org/officeDocument/2006/relationships/hyperlink" Target="https://map.geo.admin.ch/?zoom=13&amp;E=2747750.698&amp;N=1260973.694&amp;layers=ch.kantone.cadastralwebmap-farbe,ch.swisstopo.amtliches-strassenverzeichnis,ch.bfs.gebaeude_wohnungs_register,KML||https://tinyurl.com/yy7ya4g9/TG/4431_bdg_erw.kml" TargetMode="External"/><Relationship Id="rId33" Type="http://schemas.openxmlformats.org/officeDocument/2006/relationships/hyperlink" Target="https://map.geo.admin.ch/?zoom=13&amp;E=2738702.612&amp;N=1269265.013&amp;layers=ch.kantone.cadastralwebmap-farbe,ch.swisstopo.amtliches-strassenverzeichnis,ch.bfs.gebaeude_wohnungs_register,KML||https://tinyurl.com/yy7ya4g9/TG/4461_bdg_erw.kml" TargetMode="External"/><Relationship Id="rId108" Type="http://schemas.openxmlformats.org/officeDocument/2006/relationships/hyperlink" Target="https://map.geo.admin.ch/?zoom=13&amp;E=2707318.816&amp;N=1271222.368&amp;layers=ch.kantone.cadastralwebmap-farbe,ch.swisstopo.amtliches-strassenverzeichnis,ch.bfs.gebaeude_wohnungs_register,KML||https://tinyurl.com/yy7ya4g9/TG/4621_bdg_erw.kml" TargetMode="External"/><Relationship Id="rId129" Type="http://schemas.openxmlformats.org/officeDocument/2006/relationships/hyperlink" Target="https://map.geo.admin.ch/?zoom=13&amp;E=2715246.596&amp;N=1256598.117&amp;layers=ch.kantone.cadastralwebmap-farbe,ch.swisstopo.amtliches-strassenverzeichnis,ch.bfs.gebaeude_wohnungs_register,KML||https://tinyurl.com/yy7ya4g9/TG/4724_bdg_erw.kml" TargetMode="External"/><Relationship Id="rId54" Type="http://schemas.openxmlformats.org/officeDocument/2006/relationships/hyperlink" Target="https://map.geo.admin.ch/?zoom=13&amp;E=2736783.516&amp;N=1265358.632&amp;layers=ch.kantone.cadastralwebmap-farbe,ch.swisstopo.amtliches-strassenverzeichnis,ch.bfs.gebaeude_wohnungs_register,KML||https://tinyurl.com/yy7ya4g9/TG/4511_bdg_erw.kml" TargetMode="External"/><Relationship Id="rId75" Type="http://schemas.openxmlformats.org/officeDocument/2006/relationships/hyperlink" Target="https://map.geo.admin.ch/?zoom=13&amp;E=2708967.586&amp;N=1267890.87&amp;layers=ch.kantone.cadastralwebmap-farbe,ch.swisstopo.amtliches-strassenverzeichnis,ch.bfs.gebaeude_wohnungs_register,KML||https://tinyurl.com/yy7ya4g9/TG/4566_bdg_erw.kml" TargetMode="External"/><Relationship Id="rId96" Type="http://schemas.openxmlformats.org/officeDocument/2006/relationships/hyperlink" Target="https://map.geo.admin.ch/?zoom=13&amp;E=2715529.761&amp;N=1267422.071&amp;layers=ch.kantone.cadastralwebmap-farbe,ch.swisstopo.amtliches-strassenverzeichnis,ch.bfs.gebaeude_wohnungs_register,KML||https://tinyurl.com/yy7ya4g9/TG/4611_bdg_erw.kml" TargetMode="External"/><Relationship Id="rId140" Type="http://schemas.openxmlformats.org/officeDocument/2006/relationships/hyperlink" Target="https://map.geo.admin.ch/?zoom=13&amp;E=2717184.848&amp;N=1258637.559&amp;layers=ch.kantone.cadastralwebmap-farbe,ch.swisstopo.amtliches-strassenverzeichnis,ch.bfs.gebaeude_wohnungs_register,KML||https://tinyurl.com/yy7ya4g9/TG/4761_bdg_erw.kml" TargetMode="External"/><Relationship Id="rId161" Type="http://schemas.openxmlformats.org/officeDocument/2006/relationships/hyperlink" Target="https://map.geo.admin.ch/?zoom=13&amp;E=2712725.262&amp;N=1275693.341&amp;layers=ch.kantone.cadastralwebmap-farbe,ch.swisstopo.amtliches-strassenverzeichnis,ch.bfs.gebaeude_wohnungs_register,KML||https://tinyurl.com/yy7ya4g9/TG/4811_bdg_erw.kml" TargetMode="External"/><Relationship Id="rId182" Type="http://schemas.openxmlformats.org/officeDocument/2006/relationships/hyperlink" Target="https://map.geo.admin.ch/?zoom=13&amp;E=2715507.266&amp;N=1279946.482&amp;layers=ch.kantone.cadastralwebmap-farbe,ch.swisstopo.amtliches-strassenverzeichnis,ch.bfs.gebaeude_wohnungs_register,KML||https://tinyurl.com/yy7ya4g9/TG/4864_bdg_erw.kml" TargetMode="External"/><Relationship Id="rId217" Type="http://schemas.openxmlformats.org/officeDocument/2006/relationships/hyperlink" Target="https://map.geo.admin.ch/?zoom=13&amp;E=2725084.117&amp;N=1269814.317&amp;layers=ch.kantone.cadastralwebmap-farbe,ch.swisstopo.amtliches-strassenverzeichnis,ch.bfs.gebaeude_wohnungs_register,KML||https://tinyurl.com/yy7ya4g9/TG/4946_bdg_erw.kml" TargetMode="External"/><Relationship Id="rId6" Type="http://schemas.openxmlformats.org/officeDocument/2006/relationships/hyperlink" Target="https://map.geo.admin.ch/?zoom=13&amp;E=2752862.66&amp;N=1262358.581&amp;layers=ch.kantone.cadastralwebmap-farbe,ch.swisstopo.amtliches-strassenverzeichnis,ch.bfs.gebaeude_wohnungs_register,KML||https://tinyurl.com/yy7ya4g9/TG/4421_bdg_erw.kml" TargetMode="External"/><Relationship Id="rId23" Type="http://schemas.openxmlformats.org/officeDocument/2006/relationships/hyperlink" Target="https://map.geo.admin.ch/?zoom=13&amp;E=2745863.632&amp;N=1269903.876&amp;layers=ch.kantone.cadastralwebmap-farbe,ch.swisstopo.amtliches-strassenverzeichnis,ch.bfs.gebaeude_wohnungs_register,KML||https://tinyurl.com/yy7ya4g9/TG/4436_bdg_erw.kml" TargetMode="External"/><Relationship Id="rId119" Type="http://schemas.openxmlformats.org/officeDocument/2006/relationships/hyperlink" Target="https://map.geo.admin.ch/?zoom=13&amp;E=2713573.446&amp;N=1257370.977&amp;layers=ch.kantone.cadastralwebmap-farbe,ch.swisstopo.amtliches-strassenverzeichnis,ch.bfs.gebaeude_wohnungs_register,KML||https://tinyurl.com/yy7ya4g9/TG/4721_bdg_erw.kml" TargetMode="External"/><Relationship Id="rId44" Type="http://schemas.openxmlformats.org/officeDocument/2006/relationships/hyperlink" Target="https://map.geo.admin.ch/?zoom=13&amp;E=2734001.402&amp;N=1267664.325&amp;layers=ch.kantone.cadastralwebmap-farbe,ch.swisstopo.amtliches-strassenverzeichnis,ch.bfs.gebaeude_wohnungs_register,KML||https://tinyurl.com/yy7ya4g9/TG/4476_bdg_erw.kml" TargetMode="External"/><Relationship Id="rId65" Type="http://schemas.openxmlformats.org/officeDocument/2006/relationships/hyperlink" Target="https://map.geo.admin.ch/?zoom=13&amp;E=2697389.944&amp;N=1282121.71&amp;layers=ch.kantone.cadastralwebmap-farbe,ch.swisstopo.amtliches-strassenverzeichnis,ch.bfs.gebaeude_wohnungs_register,KML||https://tinyurl.com/yy7ya4g9/TG/4545_bdg_erw.kml" TargetMode="External"/><Relationship Id="rId86" Type="http://schemas.openxmlformats.org/officeDocument/2006/relationships/hyperlink" Target="https://map.geo.admin.ch/?zoom=13&amp;E=2715724.555&amp;N=1270737.359&amp;layers=ch.kantone.cadastralwebmap-farbe,ch.swisstopo.amtliches-strassenverzeichnis,ch.bfs.gebaeude_wohnungs_register,KML||https://tinyurl.com/yy7ya4g9/TG/4590_bdg_erw.kml" TargetMode="External"/><Relationship Id="rId130" Type="http://schemas.openxmlformats.org/officeDocument/2006/relationships/hyperlink" Target="https://map.geo.admin.ch/?zoom=13&amp;E=2714984.073&amp;N=1253820.318&amp;layers=ch.kantone.cadastralwebmap-farbe,ch.swisstopo.amtliches-strassenverzeichnis,ch.bfs.gebaeude_wohnungs_register,KML||https://tinyurl.com/yy7ya4g9/TG/4726_bdg_erw.kml" TargetMode="External"/><Relationship Id="rId151" Type="http://schemas.openxmlformats.org/officeDocument/2006/relationships/hyperlink" Target="https://map.geo.admin.ch/?zoom=13&amp;E=2724218.941&amp;N=1261173.562&amp;layers=ch.kantone.cadastralwebmap-farbe,ch.swisstopo.amtliches-strassenverzeichnis,ch.bfs.gebaeude_wohnungs_register,KML||https://tinyurl.com/yy7ya4g9/TG/4791_bdg_erw.kml" TargetMode="External"/><Relationship Id="rId172" Type="http://schemas.openxmlformats.org/officeDocument/2006/relationships/hyperlink" Target="https://map.geo.admin.ch/?zoom=13&amp;E=2718096.068&amp;N=1273718.715&amp;layers=ch.kantone.cadastralwebmap-farbe,ch.swisstopo.amtliches-strassenverzeichnis,ch.bfs.gebaeude_wohnungs_register,KML||https://tinyurl.com/yy7ya4g9/TG/4831_bdg_erw.kml" TargetMode="External"/><Relationship Id="rId193" Type="http://schemas.openxmlformats.org/officeDocument/2006/relationships/hyperlink" Target="https://map.geo.admin.ch/?zoom=13&amp;E=2721064.173&amp;N=1269105.568&amp;layers=ch.kantone.cadastralwebmap-farbe,ch.swisstopo.amtliches-strassenverzeichnis,ch.bfs.gebaeude_wohnungs_register,KML||https://tinyurl.com/yy7ya4g9/TG/4881_bdg_erw.kml" TargetMode="External"/><Relationship Id="rId207" Type="http://schemas.openxmlformats.org/officeDocument/2006/relationships/hyperlink" Target="https://map.geo.admin.ch/?zoom=13&amp;E=2727081.396&amp;N=1269339.551&amp;layers=ch.kantone.cadastralwebmap-farbe,ch.swisstopo.amtliches-strassenverzeichnis,ch.bfs.gebaeude_wohnungs_register,KML||https://tinyurl.com/yy7ya4g9/TG/4946_bdg_erw.kml" TargetMode="External"/><Relationship Id="rId13" Type="http://schemas.openxmlformats.org/officeDocument/2006/relationships/hyperlink" Target="https://map.geo.admin.ch/?zoom=13&amp;E=2747695.833&amp;N=1262131.023&amp;layers=ch.kantone.cadastralwebmap-farbe,ch.swisstopo.amtliches-strassenverzeichnis,ch.bfs.gebaeude_wohnungs_register,KML||https://tinyurl.com/yy7ya4g9/TG/4431_bdg_erw.kml" TargetMode="External"/><Relationship Id="rId109" Type="http://schemas.openxmlformats.org/officeDocument/2006/relationships/hyperlink" Target="https://map.geo.admin.ch/?zoom=13&amp;E=2708468.158&amp;N=1271717.065&amp;layers=ch.kantone.cadastralwebmap-farbe,ch.swisstopo.amtliches-strassenverzeichnis,ch.bfs.gebaeude_wohnungs_register,KML||https://tinyurl.com/yy7ya4g9/TG/4621_bdg_erw.kml" TargetMode="External"/><Relationship Id="rId34" Type="http://schemas.openxmlformats.org/officeDocument/2006/relationships/hyperlink" Target="https://map.geo.admin.ch/?zoom=13&amp;E=2738702.612&amp;N=1269265.013&amp;layers=ch.kantone.cadastralwebmap-farbe,ch.swisstopo.amtliches-strassenverzeichnis,ch.bfs.gebaeude_wohnungs_register,KML||https://tinyurl.com/yy7ya4g9/TG/4461_bdg_erw.kml" TargetMode="External"/><Relationship Id="rId55" Type="http://schemas.openxmlformats.org/officeDocument/2006/relationships/hyperlink" Target="https://map.geo.admin.ch/?zoom=13&amp;E=2736828.285&amp;N=1264434.024&amp;layers=ch.kantone.cadastralwebmap-farbe,ch.swisstopo.amtliches-strassenverzeichnis,ch.bfs.gebaeude_wohnungs_register,KML||https://tinyurl.com/yy7ya4g9/TG/4511_bdg_erw.kml" TargetMode="External"/><Relationship Id="rId76" Type="http://schemas.openxmlformats.org/officeDocument/2006/relationships/hyperlink" Target="https://map.geo.admin.ch/?zoom=13&amp;E=2710055.437&amp;N=1268539.672&amp;layers=ch.kantone.cadastralwebmap-farbe,ch.swisstopo.amtliches-strassenverzeichnis,ch.bfs.gebaeude_wohnungs_register,KML||https://tinyurl.com/yy7ya4g9/TG/4566_bdg_erw.kml" TargetMode="External"/><Relationship Id="rId97" Type="http://schemas.openxmlformats.org/officeDocument/2006/relationships/hyperlink" Target="https://map.geo.admin.ch/?zoom=13&amp;E=2714824.907&amp;N=1267287.479&amp;layers=ch.kantone.cadastralwebmap-farbe,ch.swisstopo.amtliches-strassenverzeichnis,ch.bfs.gebaeude_wohnungs_register,KML||https://tinyurl.com/yy7ya4g9/TG/4611_bdg_erw.kml" TargetMode="External"/><Relationship Id="rId120" Type="http://schemas.openxmlformats.org/officeDocument/2006/relationships/hyperlink" Target="https://map.geo.admin.ch/?zoom=13&amp;E=2713580.169&amp;N=1257376.533&amp;layers=ch.kantone.cadastralwebmap-farbe,ch.swisstopo.amtliches-strassenverzeichnis,ch.bfs.gebaeude_wohnungs_register,KML||https://tinyurl.com/yy7ya4g9/TG/4721_bdg_erw.kml" TargetMode="External"/><Relationship Id="rId141" Type="http://schemas.openxmlformats.org/officeDocument/2006/relationships/hyperlink" Target="https://map.geo.admin.ch/?zoom=13&amp;E=2717984.354&amp;N=1257981.28&amp;layers=ch.kantone.cadastralwebmap-farbe,ch.swisstopo.amtliches-strassenverzeichnis,ch.bfs.gebaeude_wohnungs_register,KML||https://tinyurl.com/yy7ya4g9/TG/4761_bdg_erw.kml" TargetMode="External"/><Relationship Id="rId7" Type="http://schemas.openxmlformats.org/officeDocument/2006/relationships/hyperlink" Target="https://map.geo.admin.ch/?zoom=13&amp;E=2741552.534&amp;N=1273345.051&amp;layers=ch.kantone.cadastralwebmap-farbe,ch.swisstopo.amtliches-strassenverzeichnis,ch.bfs.gebaeude_wohnungs_register,KML||https://tinyurl.com/yy7ya4g9/TG/4426_bdg_erw.kml" TargetMode="External"/><Relationship Id="rId162" Type="http://schemas.openxmlformats.org/officeDocument/2006/relationships/hyperlink" Target="https://map.geo.admin.ch/?zoom=13&amp;E=2715247.081&amp;N=1276803.171&amp;layers=ch.kantone.cadastralwebmap-farbe,ch.swisstopo.amtliches-strassenverzeichnis,ch.bfs.gebaeude_wohnungs_register,KML||https://tinyurl.com/yy7ya4g9/TG/4816_bdg_erw.kml" TargetMode="External"/><Relationship Id="rId183" Type="http://schemas.openxmlformats.org/officeDocument/2006/relationships/hyperlink" Target="https://map.geo.admin.ch/?zoom=13&amp;E=2715888.113&amp;N=1280092.428&amp;layers=ch.kantone.cadastralwebmap-farbe,ch.swisstopo.amtliches-strassenverzeichnis,ch.bfs.gebaeude_wohnungs_register,KML||https://tinyurl.com/yy7ya4g9/TG/4864_bdg_erw.kml" TargetMode="External"/><Relationship Id="rId218" Type="http://schemas.openxmlformats.org/officeDocument/2006/relationships/hyperlink" Target="https://map.geo.admin.ch/?zoom=13&amp;E=2721229.002&amp;N=1273409.923&amp;layers=ch.kantone.cadastralwebmap-farbe,ch.swisstopo.amtliches-strassenverzeichnis,ch.bfs.gebaeude_wohnungs_register,KML||https://tinyurl.com/yy7ya4g9/TG/4951_bdg_erw.kml" TargetMode="External"/><Relationship Id="rId24" Type="http://schemas.openxmlformats.org/officeDocument/2006/relationships/hyperlink" Target="https://map.geo.admin.ch/?zoom=13&amp;E=2744563.476&amp;N=1268273.023&amp;layers=ch.kantone.cadastralwebmap-farbe,ch.swisstopo.amtliches-strassenverzeichnis,ch.bfs.gebaeude_wohnungs_register,KML||https://tinyurl.com/yy7ya4g9/TG/4441_bdg_erw.kml" TargetMode="External"/><Relationship Id="rId45" Type="http://schemas.openxmlformats.org/officeDocument/2006/relationships/hyperlink" Target="https://map.geo.admin.ch/?zoom=13&amp;E=2736690.957&amp;N=1259881.734&amp;layers=ch.kantone.cadastralwebmap-farbe,ch.swisstopo.amtliches-strassenverzeichnis,ch.bfs.gebaeude_wohnungs_register,KML||https://tinyurl.com/yy7ya4g9/TG/4486_bdg_erw.kml" TargetMode="External"/><Relationship Id="rId66" Type="http://schemas.openxmlformats.org/officeDocument/2006/relationships/hyperlink" Target="https://map.geo.admin.ch/?zoom=13&amp;E=2695195.476&amp;N=1280217.416&amp;layers=ch.kantone.cadastralwebmap-farbe,ch.swisstopo.amtliches-strassenverzeichnis,ch.bfs.gebaeude_wohnungs_register,KML||https://tinyurl.com/yy7ya4g9/TG/4546_bdg_erw.kml" TargetMode="External"/><Relationship Id="rId87" Type="http://schemas.openxmlformats.org/officeDocument/2006/relationships/hyperlink" Target="https://map.geo.admin.ch/?zoom=13&amp;E=2715617.624&amp;N=1271311.127&amp;layers=ch.kantone.cadastralwebmap-farbe,ch.swisstopo.amtliches-strassenverzeichnis,ch.bfs.gebaeude_wohnungs_register,KML||https://tinyurl.com/yy7ya4g9/TG/4590_bdg_erw.kml" TargetMode="External"/><Relationship Id="rId110" Type="http://schemas.openxmlformats.org/officeDocument/2006/relationships/hyperlink" Target="https://map.geo.admin.ch/?zoom=13&amp;E=2708914.364&amp;N=1271324.571&amp;layers=ch.kantone.cadastralwebmap-farbe,ch.swisstopo.amtliches-strassenverzeichnis,ch.bfs.gebaeude_wohnungs_register,KML||https://tinyurl.com/yy7ya4g9/TG/4621_bdg_erw.kml" TargetMode="External"/><Relationship Id="rId131" Type="http://schemas.openxmlformats.org/officeDocument/2006/relationships/hyperlink" Target="https://map.geo.admin.ch/?zoom=13&amp;E=2716236.515&amp;N=1252667.336&amp;layers=ch.kantone.cadastralwebmap-farbe,ch.swisstopo.amtliches-strassenverzeichnis,ch.bfs.gebaeude_wohnungs_register,KML||https://tinyurl.com/yy7ya4g9/TG/4726_bdg_erw.kml" TargetMode="External"/><Relationship Id="rId152" Type="http://schemas.openxmlformats.org/officeDocument/2006/relationships/hyperlink" Target="https://map.geo.admin.ch/?zoom=13&amp;E=2726802.199&amp;N=1260816.469&amp;layers=ch.kantone.cadastralwebmap-farbe,ch.swisstopo.amtliches-strassenverzeichnis,ch.bfs.gebaeude_wohnungs_register,KML||https://tinyurl.com/yy7ya4g9/TG/4791_bdg_erw.kml" TargetMode="External"/><Relationship Id="rId173" Type="http://schemas.openxmlformats.org/officeDocument/2006/relationships/hyperlink" Target="https://map.geo.admin.ch/?zoom=13&amp;E=2718096.068&amp;N=1273718.715&amp;layers=ch.kantone.cadastralwebmap-farbe,ch.swisstopo.amtliches-strassenverzeichnis,ch.bfs.gebaeude_wohnungs_register,KML||https://tinyurl.com/yy7ya4g9/TG/4831_bdg_erw.kml" TargetMode="External"/><Relationship Id="rId194" Type="http://schemas.openxmlformats.org/officeDocument/2006/relationships/hyperlink" Target="https://map.geo.admin.ch/?zoom=13&amp;E=2729282.518&amp;N=1270071.543&amp;layers=ch.kantone.cadastralwebmap-farbe,ch.swisstopo.amtliches-strassenverzeichnis,ch.bfs.gebaeude_wohnungs_register,KML||https://tinyurl.com/yy7ya4g9/TG/4891_bdg_erw.kml" TargetMode="External"/><Relationship Id="rId208" Type="http://schemas.openxmlformats.org/officeDocument/2006/relationships/hyperlink" Target="https://map.geo.admin.ch/?zoom=13&amp;E=2727490.051&amp;N=1271685.305&amp;layers=ch.kantone.cadastralwebmap-farbe,ch.swisstopo.amtliches-strassenverzeichnis,ch.bfs.gebaeude_wohnungs_register,KML||https://tinyurl.com/yy7ya4g9/TG/4946_bdg_erw.kml" TargetMode="External"/><Relationship Id="rId14" Type="http://schemas.openxmlformats.org/officeDocument/2006/relationships/hyperlink" Target="https://map.geo.admin.ch/?zoom=13&amp;E=2747750.698&amp;N=1260973.694&amp;layers=ch.kantone.cadastralwebmap-farbe,ch.swisstopo.amtliches-strassenverzeichnis,ch.bfs.gebaeude_wohnungs_register,KML||https://tinyurl.com/yy7ya4g9/TG/4431_bdg_erw.kml" TargetMode="External"/><Relationship Id="rId30" Type="http://schemas.openxmlformats.org/officeDocument/2006/relationships/hyperlink" Target="https://map.geo.admin.ch/?zoom=13&amp;E=2737977.453&amp;N=1267070.665&amp;layers=ch.kantone.cadastralwebmap-farbe,ch.swisstopo.amtliches-strassenverzeichnis,ch.bfs.gebaeude_wohnungs_register,KML||https://tinyurl.com/yy7ya4g9/TG/4461_bdg_erw.kml" TargetMode="External"/><Relationship Id="rId35" Type="http://schemas.openxmlformats.org/officeDocument/2006/relationships/hyperlink" Target="https://map.geo.admin.ch/?zoom=13&amp;E=2737846.25&amp;N=1268701.116&amp;layers=ch.kantone.cadastralwebmap-farbe,ch.swisstopo.amtliches-strassenverzeichnis,ch.bfs.gebaeude_wohnungs_register,KML||https://tinyurl.com/yy7ya4g9/TG/4461_bdg_erw.kml" TargetMode="External"/><Relationship Id="rId56" Type="http://schemas.openxmlformats.org/officeDocument/2006/relationships/hyperlink" Target="https://map.geo.admin.ch/?zoom=13&amp;E=2736825.168&amp;N=1264405.967&amp;layers=ch.kantone.cadastralwebmap-farbe,ch.swisstopo.amtliches-strassenverzeichnis,ch.bfs.gebaeude_wohnungs_register,KML||https://tinyurl.com/yy7ya4g9/TG/4511_bdg_erw.kml" TargetMode="External"/><Relationship Id="rId77" Type="http://schemas.openxmlformats.org/officeDocument/2006/relationships/hyperlink" Target="https://map.geo.admin.ch/?zoom=13&amp;E=2711249.008&amp;N=1267660.201&amp;layers=ch.kantone.cadastralwebmap-farbe,ch.swisstopo.amtliches-strassenverzeichnis,ch.bfs.gebaeude_wohnungs_register,KML||https://tinyurl.com/yy7ya4g9/TG/4566_bdg_erw.kml" TargetMode="External"/><Relationship Id="rId100" Type="http://schemas.openxmlformats.org/officeDocument/2006/relationships/hyperlink" Target="https://map.geo.admin.ch/?zoom=13&amp;E=2703592.326&amp;N=1272805.04&amp;layers=ch.kantone.cadastralwebmap-farbe,ch.swisstopo.amtliches-strassenverzeichnis,ch.bfs.gebaeude_wohnungs_register,KML||https://tinyurl.com/yy7ya4g9/TG/4616_bdg_erw.kml" TargetMode="External"/><Relationship Id="rId105" Type="http://schemas.openxmlformats.org/officeDocument/2006/relationships/hyperlink" Target="https://map.geo.admin.ch/?zoom=13&amp;E=2704304.193&amp;N=1270218.803&amp;layers=ch.kantone.cadastralwebmap-farbe,ch.swisstopo.amtliches-strassenverzeichnis,ch.bfs.gebaeude_wohnungs_register,KML||https://tinyurl.com/yy7ya4g9/TG/4616_bdg_erw.kml" TargetMode="External"/><Relationship Id="rId126" Type="http://schemas.openxmlformats.org/officeDocument/2006/relationships/hyperlink" Target="https://map.geo.admin.ch/?zoom=13&amp;E=2715504.497&amp;N=1258322.998&amp;layers=ch.kantone.cadastralwebmap-farbe,ch.swisstopo.amtliches-strassenverzeichnis,ch.bfs.gebaeude_wohnungs_register,KML||https://tinyurl.com/yy7ya4g9/TG/4724_bdg_erw.kml" TargetMode="External"/><Relationship Id="rId147" Type="http://schemas.openxmlformats.org/officeDocument/2006/relationships/hyperlink" Target="https://map.geo.admin.ch/?zoom=13&amp;E=2720472.024&amp;N=1256479.303&amp;layers=ch.kantone.cadastralwebmap-farbe,ch.swisstopo.amtliches-strassenverzeichnis,ch.bfs.gebaeude_wohnungs_register,KML||https://tinyurl.com/yy7ya4g9/TG/4786_bdg_erw.kml" TargetMode="External"/><Relationship Id="rId168" Type="http://schemas.openxmlformats.org/officeDocument/2006/relationships/hyperlink" Target="https://map.geo.admin.ch/?zoom=13&amp;E=2707583.636&amp;N=1274521.728&amp;layers=ch.kantone.cadastralwebmap-farbe,ch.swisstopo.amtliches-strassenverzeichnis,ch.bfs.gebaeude_wohnungs_register,KML||https://tinyurl.com/yy7ya4g9/TG/4821_bdg_erw.kml" TargetMode="External"/><Relationship Id="rId8" Type="http://schemas.openxmlformats.org/officeDocument/2006/relationships/hyperlink" Target="https://map.geo.admin.ch/?zoom=13&amp;E=2741552.534&amp;N=1273345.051&amp;layers=ch.kantone.cadastralwebmap-farbe,ch.swisstopo.amtliches-strassenverzeichnis,ch.bfs.gebaeude_wohnungs_register,KML||https://tinyurl.com/yy7ya4g9/TG/4426_bdg_erw.kml" TargetMode="External"/><Relationship Id="rId51" Type="http://schemas.openxmlformats.org/officeDocument/2006/relationships/hyperlink" Target="https://map.geo.admin.ch/?zoom=13&amp;E=2733829.726&amp;N=1266197.488&amp;layers=ch.kantone.cadastralwebmap-farbe,ch.swisstopo.amtliches-strassenverzeichnis,ch.bfs.gebaeude_wohnungs_register,KML||https://tinyurl.com/yy7ya4g9/TG/4506_bdg_erw.kml" TargetMode="External"/><Relationship Id="rId72" Type="http://schemas.openxmlformats.org/officeDocument/2006/relationships/hyperlink" Target="https://map.geo.admin.ch/?zoom=13&amp;E=2711210.768&amp;N=1259544.799&amp;layers=ch.kantone.cadastralwebmap-farbe,ch.swisstopo.amtliches-strassenverzeichnis,ch.bfs.gebaeude_wohnungs_register,KML||https://tinyurl.com/yy7ya4g9/TG/4551_bdg_erw.kml" TargetMode="External"/><Relationship Id="rId93" Type="http://schemas.openxmlformats.org/officeDocument/2006/relationships/hyperlink" Target="https://map.geo.admin.ch/?zoom=13&amp;E=2714441.887&amp;N=1265001.798&amp;layers=ch.kantone.cadastralwebmap-farbe,ch.swisstopo.amtliches-strassenverzeichnis,ch.bfs.gebaeude_wohnungs_register,KML||https://tinyurl.com/yy7ya4g9/TG/4606_bdg_erw.kml" TargetMode="External"/><Relationship Id="rId98" Type="http://schemas.openxmlformats.org/officeDocument/2006/relationships/hyperlink" Target="https://map.geo.admin.ch/?zoom=13&amp;E=2716191.484&amp;N=1268395.308&amp;layers=ch.kantone.cadastralwebmap-farbe,ch.swisstopo.amtliches-strassenverzeichnis,ch.bfs.gebaeude_wohnungs_register,KML||https://tinyurl.com/yy7ya4g9/TG/4611_bdg_erw.kml" TargetMode="External"/><Relationship Id="rId121" Type="http://schemas.openxmlformats.org/officeDocument/2006/relationships/hyperlink" Target="https://map.geo.admin.ch/?zoom=13&amp;E=2712906.148&amp;N=1256871.095&amp;layers=ch.kantone.cadastralwebmap-farbe,ch.swisstopo.amtliches-strassenverzeichnis,ch.bfs.gebaeude_wohnungs_register,KML||https://tinyurl.com/yy7ya4g9/TG/4721_bdg_erw.kml" TargetMode="External"/><Relationship Id="rId142" Type="http://schemas.openxmlformats.org/officeDocument/2006/relationships/hyperlink" Target="https://map.geo.admin.ch/?zoom=13&amp;E=2719429.392&amp;N=1257579.98&amp;layers=ch.kantone.cadastralwebmap-farbe,ch.swisstopo.amtliches-strassenverzeichnis,ch.bfs.gebaeude_wohnungs_register,KML||https://tinyurl.com/yy7ya4g9/TG/4761_bdg_erw.kml" TargetMode="External"/><Relationship Id="rId163" Type="http://schemas.openxmlformats.org/officeDocument/2006/relationships/hyperlink" Target="https://map.geo.admin.ch/?zoom=13&amp;E=2716733.021&amp;N=1277065.435&amp;layers=ch.kantone.cadastralwebmap-farbe,ch.swisstopo.amtliches-strassenverzeichnis,ch.bfs.gebaeude_wohnungs_register,KML||https://tinyurl.com/yy7ya4g9/TG/4816_bdg_erw.kml" TargetMode="External"/><Relationship Id="rId184" Type="http://schemas.openxmlformats.org/officeDocument/2006/relationships/hyperlink" Target="https://map.geo.admin.ch/?zoom=13&amp;E=2717197.634&amp;N=1281094.396&amp;layers=ch.kantone.cadastralwebmap-farbe,ch.swisstopo.amtliches-strassenverzeichnis,ch.bfs.gebaeude_wohnungs_register,KML||https://tinyurl.com/yy7ya4g9/TG/4864_bdg_erw.kml" TargetMode="External"/><Relationship Id="rId189" Type="http://schemas.openxmlformats.org/officeDocument/2006/relationships/hyperlink" Target="https://map.geo.admin.ch/?zoom=13&amp;E=2705260.53&amp;N=1279003.071&amp;layers=ch.kantone.cadastralwebmap-farbe,ch.swisstopo.amtliches-strassenverzeichnis,ch.bfs.gebaeude_wohnungs_register,KML||https://tinyurl.com/yy7ya4g9/TG/4871_bdg_erw.kml" TargetMode="External"/><Relationship Id="rId219" Type="http://schemas.openxmlformats.org/officeDocument/2006/relationships/drawing" Target="../drawings/drawing3.xml"/><Relationship Id="rId3" Type="http://schemas.openxmlformats.org/officeDocument/2006/relationships/hyperlink" Target="https://www.housing-stat.ch/de/benutzerhilfen/41.html" TargetMode="External"/><Relationship Id="rId214" Type="http://schemas.openxmlformats.org/officeDocument/2006/relationships/hyperlink" Target="https://map.geo.admin.ch/?zoom=13&amp;E=2725153.79&amp;N=1269607.339&amp;layers=ch.kantone.cadastralwebmap-farbe,ch.swisstopo.amtliches-strassenverzeichnis,ch.bfs.gebaeude_wohnungs_register,KML||https://tinyurl.com/yy7ya4g9/TG/4946_bdg_erw.kml" TargetMode="External"/><Relationship Id="rId25" Type="http://schemas.openxmlformats.org/officeDocument/2006/relationships/hyperlink" Target="https://map.geo.admin.ch/?zoom=13&amp;E=2744563.476&amp;N=1268273.023&amp;layers=ch.kantone.cadastralwebmap-farbe,ch.swisstopo.amtliches-strassenverzeichnis,ch.bfs.gebaeude_wohnungs_register,KML||https://tinyurl.com/yy7ya4g9/TG/4441_bdg_erw.kml" TargetMode="External"/><Relationship Id="rId46" Type="http://schemas.openxmlformats.org/officeDocument/2006/relationships/hyperlink" Target="https://map.geo.admin.ch/?zoom=13&amp;E=2736568.116&amp;N=1260400.192&amp;layers=ch.kantone.cadastralwebmap-farbe,ch.swisstopo.amtliches-strassenverzeichnis,ch.bfs.gebaeude_wohnungs_register,KML||https://tinyurl.com/yy7ya4g9/TG/4486_bdg_erw.kml" TargetMode="External"/><Relationship Id="rId67" Type="http://schemas.openxmlformats.org/officeDocument/2006/relationships/hyperlink" Target="https://map.geo.admin.ch/?zoom=13&amp;E=2709903.475&amp;N=1261087.047&amp;layers=ch.kantone.cadastralwebmap-farbe,ch.swisstopo.amtliches-strassenverzeichnis,ch.bfs.gebaeude_wohnungs_register,KML||https://tinyurl.com/yy7ya4g9/TG/4551_bdg_erw.kml" TargetMode="External"/><Relationship Id="rId116" Type="http://schemas.openxmlformats.org/officeDocument/2006/relationships/hyperlink" Target="https://map.geo.admin.ch/?zoom=13&amp;E=2735398.598&amp;N=1273690.928&amp;layers=ch.kantone.cadastralwebmap-farbe,ch.swisstopo.amtliches-strassenverzeichnis,ch.bfs.gebaeude_wohnungs_register,KML||https://tinyurl.com/yy7ya4g9/TG/4681_bdg_erw.kml" TargetMode="External"/><Relationship Id="rId137" Type="http://schemas.openxmlformats.org/officeDocument/2006/relationships/hyperlink" Target="https://map.geo.admin.ch/?zoom=13&amp;E=2721640.625&amp;N=1256928.616&amp;layers=ch.kantone.cadastralwebmap-farbe,ch.swisstopo.amtliches-strassenverzeichnis,ch.bfs.gebaeude_wohnungs_register,KML||https://tinyurl.com/yy7ya4g9/TG/4751_bdg_erw.kml" TargetMode="External"/><Relationship Id="rId158" Type="http://schemas.openxmlformats.org/officeDocument/2006/relationships/hyperlink" Target="https://map.geo.admin.ch/?zoom=13&amp;E=2712620.266&amp;N=1275806.718&amp;layers=ch.kantone.cadastralwebmap-farbe,ch.swisstopo.amtliches-strassenverzeichnis,ch.bfs.gebaeude_wohnungs_register,KML||https://tinyurl.com/yy7ya4g9/TG/4811_bdg_erw.kml" TargetMode="External"/><Relationship Id="rId20" Type="http://schemas.openxmlformats.org/officeDocument/2006/relationships/hyperlink" Target="https://map.geo.admin.ch/?zoom=13&amp;E=2744785.065&amp;N=1270170.694&amp;layers=ch.kantone.cadastralwebmap-farbe,ch.swisstopo.amtliches-strassenverzeichnis,ch.bfs.gebaeude_wohnungs_register,KML||https://tinyurl.com/yy7ya4g9/TG/4436_bdg_erw.kml" TargetMode="External"/><Relationship Id="rId41" Type="http://schemas.openxmlformats.org/officeDocument/2006/relationships/hyperlink" Target="https://map.geo.admin.ch/?zoom=13&amp;E=2735968.283&amp;N=1261738.593&amp;layers=ch.kantone.cadastralwebmap-farbe,ch.swisstopo.amtliches-strassenverzeichnis,ch.bfs.gebaeude_wohnungs_register,KML||https://tinyurl.com/yy7ya4g9/TG/4471_bdg_erw.kml" TargetMode="External"/><Relationship Id="rId62" Type="http://schemas.openxmlformats.org/officeDocument/2006/relationships/hyperlink" Target="https://map.geo.admin.ch/?zoom=13&amp;E=2699034.53&amp;N=1282605.385&amp;layers=ch.kantone.cadastralwebmap-farbe,ch.swisstopo.amtliches-strassenverzeichnis,ch.bfs.gebaeude_wohnungs_register,KML||https://tinyurl.com/yy7ya4g9/TG/4545_bdg_erw.kml" TargetMode="External"/><Relationship Id="rId83" Type="http://schemas.openxmlformats.org/officeDocument/2006/relationships/hyperlink" Target="https://map.geo.admin.ch/?zoom=13&amp;E=2707973.408&amp;N=1268155.841&amp;layers=ch.kantone.cadastralwebmap-farbe,ch.swisstopo.amtliches-strassenverzeichnis,ch.bfs.gebaeude_wohnungs_register,KML||https://tinyurl.com/yy7ya4g9/TG/4566_bdg_erw.kml" TargetMode="External"/><Relationship Id="rId88" Type="http://schemas.openxmlformats.org/officeDocument/2006/relationships/hyperlink" Target="https://map.geo.admin.ch/?zoom=13&amp;E=2715883.771&amp;N=1270825.56&amp;layers=ch.kantone.cadastralwebmap-farbe,ch.swisstopo.amtliches-strassenverzeichnis,ch.bfs.gebaeude_wohnungs_register,KML||https://tinyurl.com/yy7ya4g9/TG/4590_bdg_erw.kml" TargetMode="External"/><Relationship Id="rId111" Type="http://schemas.openxmlformats.org/officeDocument/2006/relationships/hyperlink" Target="https://map.geo.admin.ch/?zoom=13&amp;E=2737183.574&amp;N=1275378.013&amp;layers=ch.kantone.cadastralwebmap-farbe,ch.swisstopo.amtliches-strassenverzeichnis,ch.bfs.gebaeude_wohnungs_register,KML||https://tinyurl.com/yy7ya4g9/TG/4641_bdg_erw.kml" TargetMode="External"/><Relationship Id="rId132" Type="http://schemas.openxmlformats.org/officeDocument/2006/relationships/hyperlink" Target="https://map.geo.admin.ch/?zoom=13&amp;E=2715086.342&amp;N=1255122.578&amp;layers=ch.kantone.cadastralwebmap-farbe,ch.swisstopo.amtliches-strassenverzeichnis,ch.bfs.gebaeude_wohnungs_register,KML||https://tinyurl.com/yy7ya4g9/TG/4726_bdg_erw.kml" TargetMode="External"/><Relationship Id="rId153" Type="http://schemas.openxmlformats.org/officeDocument/2006/relationships/hyperlink" Target="https://map.geo.admin.ch/?zoom=13&amp;E=2727190.962&amp;N=1262248.639&amp;layers=ch.kantone.cadastralwebmap-farbe,ch.swisstopo.amtliches-strassenverzeichnis,ch.bfs.gebaeude_wohnungs_register,KML||https://tinyurl.com/yy7ya4g9/TG/4791_bdg_erw.kml" TargetMode="External"/><Relationship Id="rId174" Type="http://schemas.openxmlformats.org/officeDocument/2006/relationships/hyperlink" Target="https://map.geo.admin.ch/?zoom=13&amp;E=2717791.401&amp;N=1273554.482&amp;layers=ch.kantone.cadastralwebmap-farbe,ch.swisstopo.amtliches-strassenverzeichnis,ch.bfs.gebaeude_wohnungs_register,KML||https://tinyurl.com/yy7ya4g9/TG/4831_bdg_erw.kml" TargetMode="External"/><Relationship Id="rId179" Type="http://schemas.openxmlformats.org/officeDocument/2006/relationships/hyperlink" Target="https://map.geo.admin.ch/?zoom=13&amp;E=2722312.204&amp;N=1279849.279&amp;layers=ch.kantone.cadastralwebmap-farbe,ch.swisstopo.amtliches-strassenverzeichnis,ch.bfs.gebaeude_wohnungs_register,KML||https://tinyurl.com/yy7ya4g9/TG/4851_bdg_erw.kml" TargetMode="External"/><Relationship Id="rId195" Type="http://schemas.openxmlformats.org/officeDocument/2006/relationships/hyperlink" Target="https://map.geo.admin.ch/?zoom=13&amp;E=2729853.127&amp;N=1271479.917&amp;layers=ch.kantone.cadastralwebmap-farbe,ch.swisstopo.amtliches-strassenverzeichnis,ch.bfs.gebaeude_wohnungs_register,KML||https://tinyurl.com/yy7ya4g9/TG/4891_bdg_erw.kml" TargetMode="External"/><Relationship Id="rId209" Type="http://schemas.openxmlformats.org/officeDocument/2006/relationships/hyperlink" Target="https://map.geo.admin.ch/?zoom=13&amp;E=2725703.785&amp;N=1269054.23&amp;layers=ch.kantone.cadastralwebmap-farbe,ch.swisstopo.amtliches-strassenverzeichnis,ch.bfs.gebaeude_wohnungs_register,KML||https://tinyurl.com/yy7ya4g9/TG/4946_bdg_erw.kml" TargetMode="External"/><Relationship Id="rId190" Type="http://schemas.openxmlformats.org/officeDocument/2006/relationships/hyperlink" Target="https://map.geo.admin.ch/?zoom=13&amp;E=2705148.427&amp;N=1279120.2&amp;layers=ch.kantone.cadastralwebmap-farbe,ch.swisstopo.amtliches-strassenverzeichnis,ch.bfs.gebaeude_wohnungs_register,KML||https://tinyurl.com/yy7ya4g9/TG/4871_bdg_erw.kml" TargetMode="External"/><Relationship Id="rId204" Type="http://schemas.openxmlformats.org/officeDocument/2006/relationships/hyperlink" Target="https://map.geo.admin.ch/?zoom=13&amp;E=2722331.956&amp;N=1271412.572&amp;layers=ch.kantone.cadastralwebmap-farbe,ch.swisstopo.amtliches-strassenverzeichnis,ch.bfs.gebaeude_wohnungs_register,KML||https://tinyurl.com/yy7ya4g9/TG/4941_bdg_erw.kml" TargetMode="External"/><Relationship Id="rId15" Type="http://schemas.openxmlformats.org/officeDocument/2006/relationships/hyperlink" Target="https://map.geo.admin.ch/?zoom=13&amp;E=2747965.471&amp;N=1264198.143&amp;layers=ch.kantone.cadastralwebmap-farbe,ch.swisstopo.amtliches-strassenverzeichnis,ch.bfs.gebaeude_wohnungs_register,KML||https://tinyurl.com/yy7ya4g9/TG/4431_bdg_erw.kml" TargetMode="External"/><Relationship Id="rId36" Type="http://schemas.openxmlformats.org/officeDocument/2006/relationships/hyperlink" Target="https://map.geo.admin.ch/?zoom=13&amp;E=2740658.808&amp;N=1268661.574&amp;layers=ch.kantone.cadastralwebmap-farbe,ch.swisstopo.amtliches-strassenverzeichnis,ch.bfs.gebaeude_wohnungs_register,KML||https://tinyurl.com/yy7ya4g9/TG/4461_bdg_erw.kml" TargetMode="External"/><Relationship Id="rId57" Type="http://schemas.openxmlformats.org/officeDocument/2006/relationships/hyperlink" Target="https://map.geo.admin.ch/?zoom=13&amp;E=2699384.698&amp;N=1281129.307&amp;layers=ch.kantone.cadastralwebmap-farbe,ch.swisstopo.amtliches-strassenverzeichnis,ch.bfs.gebaeude_wohnungs_register,KML||https://tinyurl.com/yy7ya4g9/TG/4536_bdg_erw.kml" TargetMode="External"/><Relationship Id="rId106" Type="http://schemas.openxmlformats.org/officeDocument/2006/relationships/hyperlink" Target="https://map.geo.admin.ch/?zoom=13&amp;E=2704309.977&amp;N=1270218.777&amp;layers=ch.kantone.cadastralwebmap-farbe,ch.swisstopo.amtliches-strassenverzeichnis,ch.bfs.gebaeude_wohnungs_register,KML||https://tinyurl.com/yy7ya4g9/TG/4616_bdg_erw.kml" TargetMode="External"/><Relationship Id="rId127" Type="http://schemas.openxmlformats.org/officeDocument/2006/relationships/hyperlink" Target="https://map.geo.admin.ch/?zoom=13&amp;E=2714522.581&amp;N=1257048.695&amp;layers=ch.kantone.cadastralwebmap-farbe,ch.swisstopo.amtliches-strassenverzeichnis,ch.bfs.gebaeude_wohnungs_register,KML||https://tinyurl.com/yy7ya4g9/TG/4724_bdg_erw.kml" TargetMode="External"/><Relationship Id="rId10" Type="http://schemas.openxmlformats.org/officeDocument/2006/relationships/hyperlink" Target="https://map.geo.admin.ch/?zoom=13&amp;E=2746936.875&amp;N=1261627.073&amp;layers=ch.kantone.cadastralwebmap-farbe,ch.swisstopo.amtliches-strassenverzeichnis,ch.bfs.gebaeude_wohnungs_register,KML||https://tinyurl.com/yy7ya4g9/TG/4431_bdg_erw.kml" TargetMode="External"/><Relationship Id="rId31" Type="http://schemas.openxmlformats.org/officeDocument/2006/relationships/hyperlink" Target="https://map.geo.admin.ch/?zoom=13&amp;E=2737740.269&amp;N=1266651.191&amp;layers=ch.kantone.cadastralwebmap-farbe,ch.swisstopo.amtliches-strassenverzeichnis,ch.bfs.gebaeude_wohnungs_register,KML||https://tinyurl.com/yy7ya4g9/TG/4461_bdg_erw.kml" TargetMode="External"/><Relationship Id="rId52" Type="http://schemas.openxmlformats.org/officeDocument/2006/relationships/hyperlink" Target="https://map.geo.admin.ch/?zoom=13&amp;E=2736969.701&amp;N=1264737.241&amp;layers=ch.kantone.cadastralwebmap-farbe,ch.swisstopo.amtliches-strassenverzeichnis,ch.bfs.gebaeude_wohnungs_register,KML||https://tinyurl.com/yy7ya4g9/TG/4511_bdg_erw.kml" TargetMode="External"/><Relationship Id="rId73" Type="http://schemas.openxmlformats.org/officeDocument/2006/relationships/hyperlink" Target="https://map.geo.admin.ch/?zoom=13&amp;E=2713122.444&amp;N=1270659.258&amp;layers=ch.kantone.cadastralwebmap-farbe,ch.swisstopo.amtliches-strassenverzeichnis,ch.bfs.gebaeude_wohnungs_register,KML||https://tinyurl.com/yy7ya4g9/TG/4561_bdg_erw.kml" TargetMode="External"/><Relationship Id="rId78" Type="http://schemas.openxmlformats.org/officeDocument/2006/relationships/hyperlink" Target="https://map.geo.admin.ch/?zoom=13&amp;E=2710863.556&amp;N=1268711.84&amp;layers=ch.kantone.cadastralwebmap-farbe,ch.swisstopo.amtliches-strassenverzeichnis,ch.bfs.gebaeude_wohnungs_register,KML||https://tinyurl.com/yy7ya4g9/TG/4566_bdg_erw.kml" TargetMode="External"/><Relationship Id="rId94" Type="http://schemas.openxmlformats.org/officeDocument/2006/relationships/hyperlink" Target="https://map.geo.admin.ch/?zoom=13&amp;E=2714824.907&amp;N=1267287.479&amp;layers=ch.kantone.cadastralwebmap-farbe,ch.swisstopo.amtliches-strassenverzeichnis,ch.bfs.gebaeude_wohnungs_register,KML||https://tinyurl.com/yy7ya4g9/TG/4611_bdg_erw.kml" TargetMode="External"/><Relationship Id="rId99" Type="http://schemas.openxmlformats.org/officeDocument/2006/relationships/hyperlink" Target="https://map.geo.admin.ch/?zoom=13&amp;E=2714484.799&amp;N=1267340.397&amp;layers=ch.kantone.cadastralwebmap-farbe,ch.swisstopo.amtliches-strassenverzeichnis,ch.bfs.gebaeude_wohnungs_register,KML||https://tinyurl.com/yy7ya4g9/TG/4611_bdg_erw.kml" TargetMode="External"/><Relationship Id="rId101" Type="http://schemas.openxmlformats.org/officeDocument/2006/relationships/hyperlink" Target="https://map.geo.admin.ch/?zoom=13&amp;E=2704656.142&amp;N=1270806.889&amp;layers=ch.kantone.cadastralwebmap-farbe,ch.swisstopo.amtliches-strassenverzeichnis,ch.bfs.gebaeude_wohnungs_register,KML||https://tinyurl.com/yy7ya4g9/TG/4616_bdg_erw.kml" TargetMode="External"/><Relationship Id="rId122" Type="http://schemas.openxmlformats.org/officeDocument/2006/relationships/hyperlink" Target="https://map.geo.admin.ch/?zoom=13&amp;E=2714949.463&amp;N=1257984.232&amp;layers=ch.kantone.cadastralwebmap-farbe,ch.swisstopo.amtliches-strassenverzeichnis,ch.bfs.gebaeude_wohnungs_register,KML||https://tinyurl.com/yy7ya4g9/TG/4724_bdg_erw.kml" TargetMode="External"/><Relationship Id="rId143" Type="http://schemas.openxmlformats.org/officeDocument/2006/relationships/hyperlink" Target="https://map.geo.admin.ch/?zoom=13&amp;E=2719433.535&amp;N=1257581.761&amp;layers=ch.kantone.cadastralwebmap-farbe,ch.swisstopo.amtliches-strassenverzeichnis,ch.bfs.gebaeude_wohnungs_register,KML||https://tinyurl.com/yy7ya4g9/TG/4761_bdg_erw.kml" TargetMode="External"/><Relationship Id="rId148" Type="http://schemas.openxmlformats.org/officeDocument/2006/relationships/hyperlink" Target="https://map.geo.admin.ch/?zoom=13&amp;E=2720574.589&amp;N=1257163.598&amp;layers=ch.kantone.cadastralwebmap-farbe,ch.swisstopo.amtliches-strassenverzeichnis,ch.bfs.gebaeude_wohnungs_register,KML||https://tinyurl.com/yy7ya4g9/TG/4786_bdg_erw.kml" TargetMode="External"/><Relationship Id="rId164" Type="http://schemas.openxmlformats.org/officeDocument/2006/relationships/hyperlink" Target="https://map.geo.admin.ch/?zoom=13&amp;E=2717612.559&amp;N=1275880.519&amp;layers=ch.kantone.cadastralwebmap-farbe,ch.swisstopo.amtliches-strassenverzeichnis,ch.bfs.gebaeude_wohnungs_register,KML||https://tinyurl.com/yy7ya4g9/TG/4816_bdg_erw.kml" TargetMode="External"/><Relationship Id="rId169" Type="http://schemas.openxmlformats.org/officeDocument/2006/relationships/hyperlink" Target="https://map.geo.admin.ch/?zoom=13&amp;E=2717736.973&amp;N=1274073.267&amp;layers=ch.kantone.cadastralwebmap-farbe,ch.swisstopo.amtliches-strassenverzeichnis,ch.bfs.gebaeude_wohnungs_register,KML||https://tinyurl.com/yy7ya4g9/TG/4831_bdg_erw.kml" TargetMode="External"/><Relationship Id="rId185" Type="http://schemas.openxmlformats.org/officeDocument/2006/relationships/hyperlink" Target="https://map.geo.admin.ch/?zoom=13&amp;E=2715740.687&amp;N=1280086.397&amp;layers=ch.kantone.cadastralwebmap-farbe,ch.swisstopo.amtliches-strassenverzeichnis,ch.bfs.gebaeude_wohnungs_register,KML||https://tinyurl.com/yy7ya4g9/TG/4864_bdg_erw.kml" TargetMode="External"/><Relationship Id="rId4" Type="http://schemas.openxmlformats.org/officeDocument/2006/relationships/hyperlink" Target="https://map.geo.admin.ch/?zoom=13&amp;E=2748652.399&amp;N=1263641.999&amp;layers=ch.kantone.cadastralwebmap-farbe,ch.swisstopo.amtliches-strassenverzeichnis,ch.bfs.gebaeude_wohnungs_register,KML||https://tinyurl.com/yy7ya4g9/TG/4401_bdg_erw.kml" TargetMode="External"/><Relationship Id="rId9" Type="http://schemas.openxmlformats.org/officeDocument/2006/relationships/hyperlink" Target="https://map.geo.admin.ch/?zoom=13&amp;E=2741841.013&amp;N=1273159.622&amp;layers=ch.kantone.cadastralwebmap-farbe,ch.swisstopo.amtliches-strassenverzeichnis,ch.bfs.gebaeude_wohnungs_register,KML||https://tinyurl.com/yy7ya4g9/TG/4426_bdg_erw.kml" TargetMode="External"/><Relationship Id="rId180" Type="http://schemas.openxmlformats.org/officeDocument/2006/relationships/hyperlink" Target="https://map.geo.admin.ch/?zoom=13&amp;E=2721190.219&amp;N=1281262.668&amp;layers=ch.kantone.cadastralwebmap-farbe,ch.swisstopo.amtliches-strassenverzeichnis,ch.bfs.gebaeude_wohnungs_register,KML||https://tinyurl.com/yy7ya4g9/TG/4851_bdg_erw.kml" TargetMode="External"/><Relationship Id="rId210" Type="http://schemas.openxmlformats.org/officeDocument/2006/relationships/hyperlink" Target="https://map.geo.admin.ch/?zoom=13&amp;E=2725874.921&amp;N=1268953.441&amp;layers=ch.kantone.cadastralwebmap-farbe,ch.swisstopo.amtliches-strassenverzeichnis,ch.bfs.gebaeude_wohnungs_register,KML||https://tinyurl.com/yy7ya4g9/TG/4946_bdg_erw.kml" TargetMode="External"/><Relationship Id="rId215" Type="http://schemas.openxmlformats.org/officeDocument/2006/relationships/hyperlink" Target="https://map.geo.admin.ch/?zoom=13&amp;E=2724538.766&amp;N=1271194.724&amp;layers=ch.kantone.cadastralwebmap-farbe,ch.swisstopo.amtliches-strassenverzeichnis,ch.bfs.gebaeude_wohnungs_register,KML||https://tinyurl.com/yy7ya4g9/TG/4946_bdg_erw.kml" TargetMode="External"/><Relationship Id="rId26" Type="http://schemas.openxmlformats.org/officeDocument/2006/relationships/hyperlink" Target="https://map.geo.admin.ch/?zoom=13&amp;E=2744563.476&amp;N=1268273.023&amp;layers=ch.kantone.cadastralwebmap-farbe,ch.swisstopo.amtliches-strassenverzeichnis,ch.bfs.gebaeude_wohnungs_register,KML||https://tinyurl.com/yy7ya4g9/TG/4441_bdg_erw.kml" TargetMode="External"/><Relationship Id="rId47" Type="http://schemas.openxmlformats.org/officeDocument/2006/relationships/hyperlink" Target="https://map.geo.admin.ch/?zoom=13&amp;E=2730764.44&amp;N=1263784.166&amp;layers=ch.kantone.cadastralwebmap-farbe,ch.swisstopo.amtliches-strassenverzeichnis,ch.bfs.gebaeude_wohnungs_register,KML||https://tinyurl.com/yy7ya4g9/TG/4501_bdg_erw.kml" TargetMode="External"/><Relationship Id="rId68" Type="http://schemas.openxmlformats.org/officeDocument/2006/relationships/hyperlink" Target="https://map.geo.admin.ch/?zoom=13&amp;E=2709942.689&amp;N=1259936.7&amp;layers=ch.kantone.cadastralwebmap-farbe,ch.swisstopo.amtliches-strassenverzeichnis,ch.bfs.gebaeude_wohnungs_register,KML||https://tinyurl.com/yy7ya4g9/TG/4551_bdg_erw.kml" TargetMode="External"/><Relationship Id="rId89" Type="http://schemas.openxmlformats.org/officeDocument/2006/relationships/hyperlink" Target="https://map.geo.admin.ch/?zoom=13&amp;E=2712039.288&amp;N=1264257.266&amp;layers=ch.kantone.cadastralwebmap-farbe,ch.swisstopo.amtliches-strassenverzeichnis,ch.bfs.gebaeude_wohnungs_register,KML||https://tinyurl.com/yy7ya4g9/TG/4591_bdg_erw.kml" TargetMode="External"/><Relationship Id="rId112" Type="http://schemas.openxmlformats.org/officeDocument/2006/relationships/hyperlink" Target="https://map.geo.admin.ch/?zoom=13&amp;E=2737350.325&amp;N=1274868.337&amp;layers=ch.kantone.cadastralwebmap-farbe,ch.swisstopo.amtliches-strassenverzeichnis,ch.bfs.gebaeude_wohnungs_register,KML||https://tinyurl.com/yy7ya4g9/TG/4641_bdg_erw.kml" TargetMode="External"/><Relationship Id="rId133" Type="http://schemas.openxmlformats.org/officeDocument/2006/relationships/hyperlink" Target="https://map.geo.admin.ch/?zoom=13&amp;E=2714540.072&amp;N=1254378.618&amp;layers=ch.kantone.cadastralwebmap-farbe,ch.swisstopo.amtliches-strassenverzeichnis,ch.bfs.gebaeude_wohnungs_register,KML||https://tinyurl.com/yy7ya4g9/TG/4726_bdg_erw.kml" TargetMode="External"/><Relationship Id="rId154" Type="http://schemas.openxmlformats.org/officeDocument/2006/relationships/hyperlink" Target="https://map.geo.admin.ch/?zoom=13&amp;E=2724253.795&amp;N=1261053.619&amp;layers=ch.kantone.cadastralwebmap-farbe,ch.swisstopo.amtliches-strassenverzeichnis,ch.bfs.gebaeude_wohnungs_register,KML||https://tinyurl.com/yy7ya4g9/TG/4791_bdg_erw.kml" TargetMode="External"/><Relationship Id="rId175" Type="http://schemas.openxmlformats.org/officeDocument/2006/relationships/hyperlink" Target="https://map.geo.admin.ch/?zoom=13&amp;E=2718178.356&amp;N=1273854.189&amp;layers=ch.kantone.cadastralwebmap-farbe,ch.swisstopo.amtliches-strassenverzeichnis,ch.bfs.gebaeude_wohnungs_register,KML||https://tinyurl.com/yy7ya4g9/TG/4831_bdg_erw.kml" TargetMode="External"/><Relationship Id="rId196" Type="http://schemas.openxmlformats.org/officeDocument/2006/relationships/hyperlink" Target="https://map.geo.admin.ch/?zoom=13&amp;E=2730163.078&amp;N=1271457.323&amp;layers=ch.kantone.cadastralwebmap-farbe,ch.swisstopo.amtliches-strassenverzeichnis,ch.bfs.gebaeude_wohnungs_register,KML||https://tinyurl.com/yy7ya4g9/TG/4891_bdg_erw.kml" TargetMode="External"/><Relationship Id="rId200" Type="http://schemas.openxmlformats.org/officeDocument/2006/relationships/hyperlink" Target="https://map.geo.admin.ch/?zoom=13&amp;E=2729454.215&amp;N=1267830.632&amp;layers=ch.kantone.cadastralwebmap-farbe,ch.swisstopo.amtliches-strassenverzeichnis,ch.bfs.gebaeude_wohnungs_register,KML||https://tinyurl.com/yy7ya4g9/TG/4911_bdg_erw.kml" TargetMode="External"/><Relationship Id="rId16" Type="http://schemas.openxmlformats.org/officeDocument/2006/relationships/hyperlink" Target="https://map.geo.admin.ch/?zoom=13&amp;E=2745414.884&amp;N=1270866.299&amp;layers=ch.kantone.cadastralwebmap-farbe,ch.swisstopo.amtliches-strassenverzeichnis,ch.bfs.gebaeude_wohnungs_register,KML||https://tinyurl.com/yy7ya4g9/TG/4436_bdg_erw.kml" TargetMode="External"/><Relationship Id="rId37" Type="http://schemas.openxmlformats.org/officeDocument/2006/relationships/hyperlink" Target="https://map.geo.admin.ch/?zoom=13&amp;E=2738679.135&amp;N=1269185.756&amp;layers=ch.kantone.cadastralwebmap-farbe,ch.swisstopo.amtliches-strassenverzeichnis,ch.bfs.gebaeude_wohnungs_register,KML||https://tinyurl.com/yy7ya4g9/TG/4461_bdg_erw.kml" TargetMode="External"/><Relationship Id="rId58" Type="http://schemas.openxmlformats.org/officeDocument/2006/relationships/hyperlink" Target="https://map.geo.admin.ch/?zoom=13&amp;E=2698302.372&amp;N=1280325.075&amp;layers=ch.kantone.cadastralwebmap-farbe,ch.swisstopo.amtliches-strassenverzeichnis,ch.bfs.gebaeude_wohnungs_register,KML||https://tinyurl.com/yy7ya4g9/TG/4536_bdg_erw.kml" TargetMode="External"/><Relationship Id="rId79" Type="http://schemas.openxmlformats.org/officeDocument/2006/relationships/hyperlink" Target="https://map.geo.admin.ch/?zoom=13&amp;E=2711278.405&amp;N=1267879.205&amp;layers=ch.kantone.cadastralwebmap-farbe,ch.swisstopo.amtliches-strassenverzeichnis,ch.bfs.gebaeude_wohnungs_register,KML||https://tinyurl.com/yy7ya4g9/TG/4566_bdg_erw.kml" TargetMode="External"/><Relationship Id="rId102" Type="http://schemas.openxmlformats.org/officeDocument/2006/relationships/hyperlink" Target="https://map.geo.admin.ch/?zoom=13&amp;E=2703638.407&amp;N=1271762.359&amp;layers=ch.kantone.cadastralwebmap-farbe,ch.swisstopo.amtliches-strassenverzeichnis,ch.bfs.gebaeude_wohnungs_register,KML||https://tinyurl.com/yy7ya4g9/TG/4616_bdg_erw.kml" TargetMode="External"/><Relationship Id="rId123" Type="http://schemas.openxmlformats.org/officeDocument/2006/relationships/hyperlink" Target="https://map.geo.admin.ch/?zoom=13&amp;E=2715850.952&amp;N=1258279.688&amp;layers=ch.kantone.cadastralwebmap-farbe,ch.swisstopo.amtliches-strassenverzeichnis,ch.bfs.gebaeude_wohnungs_register,KML||https://tinyurl.com/yy7ya4g9/TG/4724_bdg_erw.kml" TargetMode="External"/><Relationship Id="rId144" Type="http://schemas.openxmlformats.org/officeDocument/2006/relationships/hyperlink" Target="https://map.geo.admin.ch/?zoom=13&amp;E=2717190.998&amp;N=1258570.324&amp;layers=ch.kantone.cadastralwebmap-farbe,ch.swisstopo.amtliches-strassenverzeichnis,ch.bfs.gebaeude_wohnungs_register,KML||https://tinyurl.com/yy7ya4g9/TG/4761_bdg_erw.kml" TargetMode="External"/><Relationship Id="rId90" Type="http://schemas.openxmlformats.org/officeDocument/2006/relationships/hyperlink" Target="https://map.geo.admin.ch/?zoom=13&amp;E=2702120.243&amp;N=1273265.396&amp;layers=ch.kantone.cadastralwebmap-farbe,ch.swisstopo.amtliches-strassenverzeichnis,ch.bfs.gebaeude_wohnungs_register,KML||https://tinyurl.com/yy7ya4g9/TG/4601_bdg_erw.kml" TargetMode="External"/><Relationship Id="rId165" Type="http://schemas.openxmlformats.org/officeDocument/2006/relationships/hyperlink" Target="https://map.geo.admin.ch/?zoom=13&amp;E=2713385.119&amp;N=1277886.444&amp;layers=ch.kantone.cadastralwebmap-farbe,ch.swisstopo.amtliches-strassenverzeichnis,ch.bfs.gebaeude_wohnungs_register,KML||https://tinyurl.com/yy7ya4g9/TG/4816_bdg_erw.kml" TargetMode="External"/><Relationship Id="rId186" Type="http://schemas.openxmlformats.org/officeDocument/2006/relationships/hyperlink" Target="https://map.geo.admin.ch/?zoom=13&amp;E=2715951.797&amp;N=1280390.178&amp;layers=ch.kantone.cadastralwebmap-farbe,ch.swisstopo.amtliches-strassenverzeichnis,ch.bfs.gebaeude_wohnungs_register,KML||https://tinyurl.com/yy7ya4g9/TG/4864_bdg_erw.kml" TargetMode="External"/><Relationship Id="rId211" Type="http://schemas.openxmlformats.org/officeDocument/2006/relationships/hyperlink" Target="https://map.geo.admin.ch/?zoom=13&amp;E=2725874.921&amp;N=1268953.441&amp;layers=ch.kantone.cadastralwebmap-farbe,ch.swisstopo.amtliches-strassenverzeichnis,ch.bfs.gebaeude_wohnungs_register,KML||https://tinyurl.com/yy7ya4g9/TG/4946_bdg_erw.kml" TargetMode="External"/><Relationship Id="rId27" Type="http://schemas.openxmlformats.org/officeDocument/2006/relationships/hyperlink" Target="https://map.geo.admin.ch/?zoom=13&amp;E=2745264.473&amp;N=1268892.408&amp;layers=ch.kantone.cadastralwebmap-farbe,ch.swisstopo.amtliches-strassenverzeichnis,ch.bfs.gebaeude_wohnungs_register,KML||https://tinyurl.com/yy7ya4g9/TG/4441_bdg_erw.kml" TargetMode="External"/><Relationship Id="rId48" Type="http://schemas.openxmlformats.org/officeDocument/2006/relationships/hyperlink" Target="https://map.geo.admin.ch/?zoom=13&amp;E=2732005.261&amp;N=1265618.88&amp;layers=ch.kantone.cadastralwebmap-farbe,ch.swisstopo.amtliches-strassenverzeichnis,ch.bfs.gebaeude_wohnungs_register,KML||https://tinyurl.com/yy7ya4g9/TG/4501_bdg_erw.kml" TargetMode="External"/><Relationship Id="rId69" Type="http://schemas.openxmlformats.org/officeDocument/2006/relationships/hyperlink" Target="https://map.geo.admin.ch/?zoom=13&amp;E=2710382.31&amp;N=1260209.077&amp;layers=ch.kantone.cadastralwebmap-farbe,ch.swisstopo.amtliches-strassenverzeichnis,ch.bfs.gebaeude_wohnungs_register,KML||https://tinyurl.com/yy7ya4g9/TG/4551_bdg_erw.kml" TargetMode="External"/><Relationship Id="rId113" Type="http://schemas.openxmlformats.org/officeDocument/2006/relationships/hyperlink" Target="https://map.geo.admin.ch/?zoom=13&amp;E=2727069.688&amp;N=1273189.973&amp;layers=ch.kantone.cadastralwebmap-farbe,ch.swisstopo.amtliches-strassenverzeichnis,ch.bfs.gebaeude_wohnungs_register,KML||https://tinyurl.com/yy7ya4g9/TG/4666_bdg_erw.kml" TargetMode="External"/><Relationship Id="rId134" Type="http://schemas.openxmlformats.org/officeDocument/2006/relationships/hyperlink" Target="https://map.geo.admin.ch/?zoom=13&amp;E=2717292.213&amp;N=1264709.489&amp;layers=ch.kantone.cadastralwebmap-farbe,ch.swisstopo.amtliches-strassenverzeichnis,ch.bfs.gebaeude_wohnungs_register,KML||https://tinyurl.com/yy7ya4g9/TG/4741_bdg_erw.kml" TargetMode="External"/><Relationship Id="rId80" Type="http://schemas.openxmlformats.org/officeDocument/2006/relationships/hyperlink" Target="https://map.geo.admin.ch/?zoom=13&amp;E=2709746.924&amp;N=1267899.249&amp;layers=ch.kantone.cadastralwebmap-farbe,ch.swisstopo.amtliches-strassenverzeichnis,ch.bfs.gebaeude_wohnungs_register,KML||https://tinyurl.com/yy7ya4g9/TG/4566_bdg_erw.kml" TargetMode="External"/><Relationship Id="rId155" Type="http://schemas.openxmlformats.org/officeDocument/2006/relationships/hyperlink" Target="https://map.geo.admin.ch/?zoom=13&amp;E=2706981.281&amp;N=1278865.935&amp;layers=ch.kantone.cadastralwebmap-farbe,ch.swisstopo.amtliches-strassenverzeichnis,ch.bfs.gebaeude_wohnungs_register,KML||https://tinyurl.com/yy7ya4g9/TG/4806_bdg_erw.kml" TargetMode="External"/><Relationship Id="rId176" Type="http://schemas.openxmlformats.org/officeDocument/2006/relationships/hyperlink" Target="https://map.geo.admin.ch/?zoom=13&amp;E=2722229.677&amp;N=1279872.718&amp;layers=ch.kantone.cadastralwebmap-farbe,ch.swisstopo.amtliches-strassenverzeichnis,ch.bfs.gebaeude_wohnungs_register,KML||https://tinyurl.com/yy7ya4g9/TG/4851_bdg_erw.kml" TargetMode="External"/><Relationship Id="rId197" Type="http://schemas.openxmlformats.org/officeDocument/2006/relationships/hyperlink" Target="https://map.geo.admin.ch/?zoom=13&amp;E=2728780.705&amp;N=1269518.759&amp;layers=ch.kantone.cadastralwebmap-farbe,ch.swisstopo.amtliches-strassenverzeichnis,ch.bfs.gebaeude_wohnungs_register,KML||https://tinyurl.com/yy7ya4g9/TG/4891_bdg_erw.kml" TargetMode="External"/><Relationship Id="rId201" Type="http://schemas.openxmlformats.org/officeDocument/2006/relationships/hyperlink" Target="https://map.geo.admin.ch/?zoom=13&amp;E=2729193.175&amp;N=1268078.12&amp;layers=ch.kantone.cadastralwebmap-farbe,ch.swisstopo.amtliches-strassenverzeichnis,ch.bfs.gebaeude_wohnungs_register,KML||https://tinyurl.com/yy7ya4g9/TG/4911_bdg_erw.kml" TargetMode="External"/><Relationship Id="rId17" Type="http://schemas.openxmlformats.org/officeDocument/2006/relationships/hyperlink" Target="https://map.geo.admin.ch/?zoom=13&amp;E=2745378.976&amp;N=1269650.847&amp;layers=ch.kantone.cadastralwebmap-farbe,ch.swisstopo.amtliches-strassenverzeichnis,ch.bfs.gebaeude_wohnungs_register,KML||https://tinyurl.com/yy7ya4g9/TG/4436_bdg_erw.kml" TargetMode="External"/><Relationship Id="rId38" Type="http://schemas.openxmlformats.org/officeDocument/2006/relationships/hyperlink" Target="https://map.geo.admin.ch/?zoom=13&amp;E=2740733.809&amp;N=1268215.488&amp;layers=ch.kantone.cadastralwebmap-farbe,ch.swisstopo.amtliches-strassenverzeichnis,ch.bfs.gebaeude_wohnungs_register,KML||https://tinyurl.com/yy7ya4g9/TG/4461_bdg_erw.kml" TargetMode="External"/><Relationship Id="rId59" Type="http://schemas.openxmlformats.org/officeDocument/2006/relationships/hyperlink" Target="https://map.geo.admin.ch/?zoom=13&amp;E=2700059.402&amp;N=1280623.989&amp;layers=ch.kantone.cadastralwebmap-farbe,ch.swisstopo.amtliches-strassenverzeichnis,ch.bfs.gebaeude_wohnungs_register,KML||https://tinyurl.com/yy7ya4g9/TG/4536_bdg_erw.kml" TargetMode="External"/><Relationship Id="rId103" Type="http://schemas.openxmlformats.org/officeDocument/2006/relationships/hyperlink" Target="https://map.geo.admin.ch/?zoom=13&amp;E=2704875.541&amp;N=1272835.162&amp;layers=ch.kantone.cadastralwebmap-farbe,ch.swisstopo.amtliches-strassenverzeichnis,ch.bfs.gebaeude_wohnungs_register,KML||https://tinyurl.com/yy7ya4g9/TG/4616_bdg_erw.kml" TargetMode="External"/><Relationship Id="rId124" Type="http://schemas.openxmlformats.org/officeDocument/2006/relationships/hyperlink" Target="https://map.geo.admin.ch/?zoom=13&amp;E=2715850.952&amp;N=1258279.688&amp;layers=ch.kantone.cadastralwebmap-farbe,ch.swisstopo.amtliches-strassenverzeichnis,ch.bfs.gebaeude_wohnungs_register,KML||https://tinyurl.com/yy7ya4g9/TG/4724_bdg_erw.kml" TargetMode="External"/><Relationship Id="rId70" Type="http://schemas.openxmlformats.org/officeDocument/2006/relationships/hyperlink" Target="https://map.geo.admin.ch/?zoom=13&amp;E=2710104.287&amp;N=1261023.4&amp;layers=ch.kantone.cadastralwebmap-farbe,ch.swisstopo.amtliches-strassenverzeichnis,ch.bfs.gebaeude_wohnungs_register,KML||https://tinyurl.com/yy7ya4g9/TG/4551_bdg_erw.kml" TargetMode="External"/><Relationship Id="rId91" Type="http://schemas.openxmlformats.org/officeDocument/2006/relationships/hyperlink" Target="https://map.geo.admin.ch/?zoom=13&amp;E=2702564.273&amp;N=1273146.99&amp;layers=ch.kantone.cadastralwebmap-farbe,ch.swisstopo.amtliches-strassenverzeichnis,ch.bfs.gebaeude_wohnungs_register,KML||https://tinyurl.com/yy7ya4g9/TG/4601_bdg_erw.kml" TargetMode="External"/><Relationship Id="rId145" Type="http://schemas.openxmlformats.org/officeDocument/2006/relationships/hyperlink" Target="https://map.geo.admin.ch/?zoom=13&amp;E=2717921.203&amp;N=1258187.324&amp;layers=ch.kantone.cadastralwebmap-farbe,ch.swisstopo.amtliches-strassenverzeichnis,ch.bfs.gebaeude_wohnungs_register,KML||https://tinyurl.com/yy7ya4g9/TG/4761_bdg_erw.kml" TargetMode="External"/><Relationship Id="rId166" Type="http://schemas.openxmlformats.org/officeDocument/2006/relationships/hyperlink" Target="https://map.geo.admin.ch/?zoom=13&amp;E=2707736.234&amp;N=1273850.248&amp;layers=ch.kantone.cadastralwebmap-farbe,ch.swisstopo.amtliches-strassenverzeichnis,ch.bfs.gebaeude_wohnungs_register,KML||https://tinyurl.com/yy7ya4g9/TG/4821_bdg_erw.kml" TargetMode="External"/><Relationship Id="rId187" Type="http://schemas.openxmlformats.org/officeDocument/2006/relationships/hyperlink" Target="https://map.geo.admin.ch/?zoom=13&amp;E=2704803.353&amp;N=1278987.225&amp;layers=ch.kantone.cadastralwebmap-farbe,ch.swisstopo.amtliches-strassenverzeichnis,ch.bfs.gebaeude_wohnungs_register,KML||https://tinyurl.com/yy7ya4g9/TG/4871_bdg_erw.kml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212" Type="http://schemas.openxmlformats.org/officeDocument/2006/relationships/hyperlink" Target="https://map.geo.admin.ch/?zoom=13&amp;E=2725032.106&amp;N=1270184.241&amp;layers=ch.kantone.cadastralwebmap-farbe,ch.swisstopo.amtliches-strassenverzeichnis,ch.bfs.gebaeude_wohnungs_register,KML||https://tinyurl.com/yy7ya4g9/TG/4946_bdg_erw.kml" TargetMode="External"/><Relationship Id="rId28" Type="http://schemas.openxmlformats.org/officeDocument/2006/relationships/hyperlink" Target="https://map.geo.admin.ch/?zoom=13&amp;E=2745453.798&amp;N=1268859.114&amp;layers=ch.kantone.cadastralwebmap-farbe,ch.swisstopo.amtliches-strassenverzeichnis,ch.bfs.gebaeude_wohnungs_register,KML||https://tinyurl.com/yy7ya4g9/TG/4441_bdg_erw.kml" TargetMode="External"/><Relationship Id="rId49" Type="http://schemas.openxmlformats.org/officeDocument/2006/relationships/hyperlink" Target="https://map.geo.admin.ch/?zoom=13&amp;E=2730837.752&amp;N=1267487.926&amp;layers=ch.kantone.cadastralwebmap-farbe,ch.swisstopo.amtliches-strassenverzeichnis,ch.bfs.gebaeude_wohnungs_register,KML||https://tinyurl.com/yy7ya4g9/TG/4506_bdg_erw.kml" TargetMode="External"/><Relationship Id="rId114" Type="http://schemas.openxmlformats.org/officeDocument/2006/relationships/hyperlink" Target="https://map.geo.admin.ch/?zoom=13&amp;E=2735419.853&amp;N=1274471.742&amp;layers=ch.kantone.cadastralwebmap-farbe,ch.swisstopo.amtliches-strassenverzeichnis,ch.bfs.gebaeude_wohnungs_register,KML||https://tinyurl.com/yy7ya4g9/TG/4681_bdg_erw.kml" TargetMode="External"/><Relationship Id="rId60" Type="http://schemas.openxmlformats.org/officeDocument/2006/relationships/hyperlink" Target="https://map.geo.admin.ch/?zoom=13&amp;E=2700468.941&amp;N=1280379.334&amp;layers=ch.kantone.cadastralwebmap-farbe,ch.swisstopo.amtliches-strassenverzeichnis,ch.bfs.gebaeude_wohnungs_register,KML||https://tinyurl.com/yy7ya4g9/TG/4536_bdg_erw.kml" TargetMode="External"/><Relationship Id="rId81" Type="http://schemas.openxmlformats.org/officeDocument/2006/relationships/hyperlink" Target="https://map.geo.admin.ch/?zoom=13&amp;E=2708423.144&amp;N=1266082.043&amp;layers=ch.kantone.cadastralwebmap-farbe,ch.swisstopo.amtliches-strassenverzeichnis,ch.bfs.gebaeude_wohnungs_register,KML||https://tinyurl.com/yy7ya4g9/TG/4566_bdg_erw.kml" TargetMode="External"/><Relationship Id="rId135" Type="http://schemas.openxmlformats.org/officeDocument/2006/relationships/hyperlink" Target="https://map.geo.admin.ch/?zoom=13&amp;E=2717585.138&amp;N=1259273.111&amp;layers=ch.kantone.cadastralwebmap-farbe,ch.swisstopo.amtliches-strassenverzeichnis,ch.bfs.gebaeude_wohnungs_register,KML||https://tinyurl.com/yy7ya4g9/TG/4746_bdg_erw.kml" TargetMode="External"/><Relationship Id="rId156" Type="http://schemas.openxmlformats.org/officeDocument/2006/relationships/hyperlink" Target="https://map.geo.admin.ch/?zoom=13&amp;E=2708383.713&amp;N=1278712.375&amp;layers=ch.kantone.cadastralwebmap-farbe,ch.swisstopo.amtliches-strassenverzeichnis,ch.bfs.gebaeude_wohnungs_register,KML||https://tinyurl.com/yy7ya4g9/TG/4806_bdg_erw.kml" TargetMode="External"/><Relationship Id="rId177" Type="http://schemas.openxmlformats.org/officeDocument/2006/relationships/hyperlink" Target="https://map.geo.admin.ch/?zoom=13&amp;E=2722169.387&amp;N=1280642.915&amp;layers=ch.kantone.cadastralwebmap-farbe,ch.swisstopo.amtliches-strassenverzeichnis,ch.bfs.gebaeude_wohnungs_register,KML||https://tinyurl.com/yy7ya4g9/TG/4851_bdg_erw.kml" TargetMode="External"/><Relationship Id="rId198" Type="http://schemas.openxmlformats.org/officeDocument/2006/relationships/hyperlink" Target="https://map.geo.admin.ch/?zoom=13&amp;E=2729047.579&amp;N=1269952.188&amp;layers=ch.kantone.cadastralwebmap-farbe,ch.swisstopo.amtliches-strassenverzeichnis,ch.bfs.gebaeude_wohnungs_register,KML||https://tinyurl.com/yy7ya4g9/TG/4891_bdg_erw.kml" TargetMode="External"/><Relationship Id="rId202" Type="http://schemas.openxmlformats.org/officeDocument/2006/relationships/hyperlink" Target="https://map.geo.admin.ch/?zoom=13&amp;E=2723928.875&amp;N=1268649.991&amp;layers=ch.kantone.cadastralwebmap-farbe,ch.swisstopo.amtliches-strassenverzeichnis,ch.bfs.gebaeude_wohnungs_register,KML||https://tinyurl.com/yy7ya4g9/TG/4921_bdg_erw.kml" TargetMode="External"/><Relationship Id="rId18" Type="http://schemas.openxmlformats.org/officeDocument/2006/relationships/hyperlink" Target="https://map.geo.admin.ch/?zoom=13&amp;E=2745259.436&amp;N=1269872.002&amp;layers=ch.kantone.cadastralwebmap-farbe,ch.swisstopo.amtliches-strassenverzeichnis,ch.bfs.gebaeude_wohnungs_register,KML||https://tinyurl.com/yy7ya4g9/TG/4436_bdg_erw.kml" TargetMode="External"/><Relationship Id="rId39" Type="http://schemas.openxmlformats.org/officeDocument/2006/relationships/hyperlink" Target="https://map.geo.admin.ch/?zoom=13&amp;E=2740961.341&amp;N=1266785.629&amp;layers=ch.kantone.cadastralwebmap-farbe,ch.swisstopo.amtliches-strassenverzeichnis,ch.bfs.gebaeude_wohnungs_register,KML||https://tinyurl.com/yy7ya4g9/TG/4461_bdg_erw.kml" TargetMode="External"/><Relationship Id="rId50" Type="http://schemas.openxmlformats.org/officeDocument/2006/relationships/hyperlink" Target="https://map.geo.admin.ch/?zoom=13&amp;E=2730855.136&amp;N=1267552.115&amp;layers=ch.kantone.cadastralwebmap-farbe,ch.swisstopo.amtliches-strassenverzeichnis,ch.bfs.gebaeude_wohnungs_register,KML||https://tinyurl.com/yy7ya4g9/TG/4506_bdg_erw.kml" TargetMode="External"/><Relationship Id="rId104" Type="http://schemas.openxmlformats.org/officeDocument/2006/relationships/hyperlink" Target="https://map.geo.admin.ch/?zoom=13&amp;E=2703577.401&amp;N=1270507.886&amp;layers=ch.kantone.cadastralwebmap-farbe,ch.swisstopo.amtliches-strassenverzeichnis,ch.bfs.gebaeude_wohnungs_register,KML||https://tinyurl.com/yy7ya4g9/TG/4616_bdg_erw.kml" TargetMode="External"/><Relationship Id="rId125" Type="http://schemas.openxmlformats.org/officeDocument/2006/relationships/hyperlink" Target="https://map.geo.admin.ch/?zoom=13&amp;E=2715850.952&amp;N=1258279.688&amp;layers=ch.kantone.cadastralwebmap-farbe,ch.swisstopo.amtliches-strassenverzeichnis,ch.bfs.gebaeude_wohnungs_register,KML||https://tinyurl.com/yy7ya4g9/TG/4724_bdg_erw.kml" TargetMode="External"/><Relationship Id="rId146" Type="http://schemas.openxmlformats.org/officeDocument/2006/relationships/hyperlink" Target="https://map.geo.admin.ch/?zoom=13&amp;E=2719882.853&amp;N=1263164.782&amp;layers=ch.kantone.cadastralwebmap-farbe,ch.swisstopo.amtliches-strassenverzeichnis,ch.bfs.gebaeude_wohnungs_register,KML||https://tinyurl.com/yy7ya4g9/TG/4776_bdg_erw.kml" TargetMode="External"/><Relationship Id="rId167" Type="http://schemas.openxmlformats.org/officeDocument/2006/relationships/hyperlink" Target="https://map.geo.admin.ch/?zoom=13&amp;E=2707553.273&amp;N=1273904.233&amp;layers=ch.kantone.cadastralwebmap-farbe,ch.swisstopo.amtliches-strassenverzeichnis,ch.bfs.gebaeude_wohnungs_register,KML||https://tinyurl.com/yy7ya4g9/TG/4821_bdg_erw.kml" TargetMode="External"/><Relationship Id="rId188" Type="http://schemas.openxmlformats.org/officeDocument/2006/relationships/hyperlink" Target="https://map.geo.admin.ch/?zoom=13&amp;E=2704414.37&amp;N=1280160.651&amp;layers=ch.kantone.cadastralwebmap-farbe,ch.swisstopo.amtliches-strassenverzeichnis,ch.bfs.gebaeude_wohnungs_register,KML||https://tinyurl.com/yy7ya4g9/TG/4871_bdg_erw.kml" TargetMode="External"/><Relationship Id="rId71" Type="http://schemas.openxmlformats.org/officeDocument/2006/relationships/hyperlink" Target="https://map.geo.admin.ch/?zoom=13&amp;E=2710102.429&amp;N=1261017.412&amp;layers=ch.kantone.cadastralwebmap-farbe,ch.swisstopo.amtliches-strassenverzeichnis,ch.bfs.gebaeude_wohnungs_register,KML||https://tinyurl.com/yy7ya4g9/TG/4551_bdg_erw.kml" TargetMode="External"/><Relationship Id="rId92" Type="http://schemas.openxmlformats.org/officeDocument/2006/relationships/hyperlink" Target="https://map.geo.admin.ch/?zoom=13&amp;E=2699146.111&amp;N=1273693.585&amp;layers=ch.kantone.cadastralwebmap-farbe,ch.swisstopo.amtliches-strassenverzeichnis,ch.bfs.gebaeude_wohnungs_register,KML||https://tinyurl.com/yy7ya4g9/TG/4601_bdg_erw.kml" TargetMode="External"/><Relationship Id="rId213" Type="http://schemas.openxmlformats.org/officeDocument/2006/relationships/hyperlink" Target="https://map.geo.admin.ch/?zoom=13&amp;E=2725541.759&amp;N=1269454.901&amp;layers=ch.kantone.cadastralwebmap-farbe,ch.swisstopo.amtliches-strassenverzeichnis,ch.bfs.gebaeude_wohnungs_register,KML||https://tinyurl.com/yy7ya4g9/TG/4946_bdg_erw.kml" TargetMode="External"/><Relationship Id="rId2" Type="http://schemas.openxmlformats.org/officeDocument/2006/relationships/hyperlink" Target="https://www.housing-stat.ch/files/Traitement_erreurs_DE.pdf" TargetMode="External"/><Relationship Id="rId29" Type="http://schemas.openxmlformats.org/officeDocument/2006/relationships/hyperlink" Target="https://map.geo.admin.ch/?zoom=13&amp;E=2743033.409&amp;N=1272111.798&amp;layers=ch.kantone.cadastralwebmap-farbe,ch.swisstopo.amtliches-strassenverzeichnis,ch.bfs.gebaeude_wohnungs_register,KML||https://tinyurl.com/yy7ya4g9/TG/4451_bdg_erw.kml" TargetMode="External"/><Relationship Id="rId40" Type="http://schemas.openxmlformats.org/officeDocument/2006/relationships/hyperlink" Target="https://map.geo.admin.ch/?zoom=13&amp;E=2739108.165&amp;N=1267770.927&amp;layers=ch.kantone.cadastralwebmap-farbe,ch.swisstopo.amtliches-strassenverzeichnis,ch.bfs.gebaeude_wohnungs_register,KML||https://tinyurl.com/yy7ya4g9/TG/4461_bdg_erw.kml" TargetMode="External"/><Relationship Id="rId115" Type="http://schemas.openxmlformats.org/officeDocument/2006/relationships/hyperlink" Target="https://map.geo.admin.ch/?zoom=13&amp;E=2734704.952&amp;N=1275263.31&amp;layers=ch.kantone.cadastralwebmap-farbe,ch.swisstopo.amtliches-strassenverzeichnis,ch.bfs.gebaeude_wohnungs_register,KML||https://tinyurl.com/yy7ya4g9/TG/4681_bdg_erw.kml" TargetMode="External"/><Relationship Id="rId136" Type="http://schemas.openxmlformats.org/officeDocument/2006/relationships/hyperlink" Target="https://map.geo.admin.ch/?zoom=13&amp;E=2721480.483&amp;N=1256385.552&amp;layers=ch.kantone.cadastralwebmap-farbe,ch.swisstopo.amtliches-strassenverzeichnis,ch.bfs.gebaeude_wohnungs_register,KML||https://tinyurl.com/yy7ya4g9/TG/4751_bdg_erw.kml" TargetMode="External"/><Relationship Id="rId157" Type="http://schemas.openxmlformats.org/officeDocument/2006/relationships/hyperlink" Target="https://map.geo.admin.ch/?zoom=13&amp;E=2708666.474&amp;N=1277435.747&amp;layers=ch.kantone.cadastralwebmap-farbe,ch.swisstopo.amtliches-strassenverzeichnis,ch.bfs.gebaeude_wohnungs_register,KML||https://tinyurl.com/yy7ya4g9/TG/4806_bdg_erw.kml" TargetMode="External"/><Relationship Id="rId178" Type="http://schemas.openxmlformats.org/officeDocument/2006/relationships/hyperlink" Target="https://map.geo.admin.ch/?zoom=13&amp;E=2721373.331&amp;N=1281250.266&amp;layers=ch.kantone.cadastralwebmap-farbe,ch.swisstopo.amtliches-strassenverzeichnis,ch.bfs.gebaeude_wohnungs_register,KML||https://tinyurl.com/yy7ya4g9/TG/4851_bdg_erw.kml" TargetMode="External"/><Relationship Id="rId61" Type="http://schemas.openxmlformats.org/officeDocument/2006/relationships/hyperlink" Target="https://map.geo.admin.ch/?zoom=13&amp;E=2700463.784&amp;N=1280380.04&amp;layers=ch.kantone.cadastralwebmap-farbe,ch.swisstopo.amtliches-strassenverzeichnis,ch.bfs.gebaeude_wohnungs_register,KML||https://tinyurl.com/yy7ya4g9/TG/4536_bdg_erw.kml" TargetMode="External"/><Relationship Id="rId82" Type="http://schemas.openxmlformats.org/officeDocument/2006/relationships/hyperlink" Target="https://map.geo.admin.ch/?zoom=13&amp;E=2708423.144&amp;N=1266082.043&amp;layers=ch.kantone.cadastralwebmap-farbe,ch.swisstopo.amtliches-strassenverzeichnis,ch.bfs.gebaeude_wohnungs_register,KML||https://tinyurl.com/yy7ya4g9/TG/4566_bdg_erw.kml" TargetMode="External"/><Relationship Id="rId199" Type="http://schemas.openxmlformats.org/officeDocument/2006/relationships/hyperlink" Target="https://map.geo.admin.ch/?zoom=13&amp;E=2731781.082&amp;N=1269208.755&amp;layers=ch.kantone.cadastralwebmap-farbe,ch.swisstopo.amtliches-strassenverzeichnis,ch.bfs.gebaeude_wohnungs_register,KML||https://tinyurl.com/yy7ya4g9/TG/4911_bdg_erw.kml" TargetMode="External"/><Relationship Id="rId203" Type="http://schemas.openxmlformats.org/officeDocument/2006/relationships/hyperlink" Target="https://map.geo.admin.ch/?zoom=13&amp;E=2722094.215&amp;N=1272033.492&amp;layers=ch.kantone.cadastralwebmap-farbe,ch.swisstopo.amtliches-strassenverzeichnis,ch.bfs.gebaeude_wohnungs_register,KML||https://tinyurl.com/yy7ya4g9/TG/4941_bdg_erw.kml" TargetMode="External"/><Relationship Id="rId19" Type="http://schemas.openxmlformats.org/officeDocument/2006/relationships/hyperlink" Target="https://map.geo.admin.ch/?zoom=13&amp;E=2746217.897&amp;N=1269987.564&amp;layers=ch.kantone.cadastralwebmap-farbe,ch.swisstopo.amtliches-strassenverzeichnis,ch.bfs.gebaeude_wohnungs_register,KML||https://tinyurl.com/yy7ya4g9/TG/4436_bdg_erw.k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D47"/>
  <sheetViews>
    <sheetView zoomScaleNormal="100" workbookViewId="0"/>
  </sheetViews>
  <sheetFormatPr baseColWidth="10" defaultColWidth="10.5" defaultRowHeight="15" x14ac:dyDescent="0.2"/>
  <cols>
    <col min="1" max="1" width="1.875" style="27" customWidth="1"/>
    <col min="2" max="2" width="14" style="28" customWidth="1"/>
    <col min="3" max="3" width="37.875" style="27" customWidth="1"/>
    <col min="4" max="4" width="87.25" style="27" bestFit="1" customWidth="1"/>
    <col min="5" max="16384" width="10.5" style="27"/>
  </cols>
  <sheetData>
    <row r="1" spans="2:4" s="2" customFormat="1" ht="18.75" x14ac:dyDescent="0.2">
      <c r="B1" s="1" t="s">
        <v>0</v>
      </c>
      <c r="C1" s="2" t="s">
        <v>1</v>
      </c>
      <c r="D1" s="2" t="s">
        <v>2</v>
      </c>
    </row>
    <row r="2" spans="2:4" s="5" customFormat="1" x14ac:dyDescent="0.2">
      <c r="B2" s="3" t="s">
        <v>3</v>
      </c>
      <c r="C2" s="3" t="s">
        <v>4</v>
      </c>
      <c r="D2" s="4" t="s">
        <v>5</v>
      </c>
    </row>
    <row r="3" spans="2:4" s="5" customFormat="1" x14ac:dyDescent="0.2">
      <c r="B3" s="6" t="s">
        <v>6</v>
      </c>
      <c r="C3" s="6" t="s">
        <v>7</v>
      </c>
      <c r="D3" s="7" t="s">
        <v>8</v>
      </c>
    </row>
    <row r="4" spans="2:4" s="5" customFormat="1" x14ac:dyDescent="0.2">
      <c r="B4" s="8" t="s">
        <v>9</v>
      </c>
      <c r="C4" s="8" t="s">
        <v>10</v>
      </c>
      <c r="D4" s="9" t="s">
        <v>11</v>
      </c>
    </row>
    <row r="5" spans="2:4" s="5" customFormat="1" ht="30" x14ac:dyDescent="0.2">
      <c r="B5" s="10" t="s">
        <v>12</v>
      </c>
      <c r="C5" s="10" t="s">
        <v>13</v>
      </c>
      <c r="D5" s="11" t="s">
        <v>14</v>
      </c>
    </row>
    <row r="6" spans="2:4" s="5" customFormat="1" x14ac:dyDescent="0.2">
      <c r="B6" s="12" t="s">
        <v>15</v>
      </c>
      <c r="C6" s="12" t="s">
        <v>16</v>
      </c>
      <c r="D6" s="12" t="s">
        <v>17</v>
      </c>
    </row>
    <row r="7" spans="2:4" s="5" customFormat="1" x14ac:dyDescent="0.2">
      <c r="B7" s="13" t="s">
        <v>18</v>
      </c>
      <c r="C7" s="13" t="s">
        <v>19</v>
      </c>
      <c r="D7" s="13" t="s">
        <v>20</v>
      </c>
    </row>
    <row r="9" spans="2:4" s="2" customFormat="1" ht="18.75" x14ac:dyDescent="0.2">
      <c r="B9" s="14" t="s">
        <v>21</v>
      </c>
      <c r="C9" s="15" t="s">
        <v>2</v>
      </c>
    </row>
    <row r="10" spans="2:4" s="17" customFormat="1" x14ac:dyDescent="0.2">
      <c r="B10" s="16" t="s">
        <v>22</v>
      </c>
      <c r="C10" s="18" t="s">
        <v>23</v>
      </c>
    </row>
    <row r="11" spans="2:4" s="17" customFormat="1" x14ac:dyDescent="0.2">
      <c r="B11" s="16" t="s">
        <v>24</v>
      </c>
      <c r="C11" s="18" t="s">
        <v>25</v>
      </c>
    </row>
    <row r="12" spans="2:4" s="17" customFormat="1" x14ac:dyDescent="0.2">
      <c r="B12" s="16" t="s">
        <v>26</v>
      </c>
      <c r="C12" s="18" t="s">
        <v>27</v>
      </c>
    </row>
    <row r="13" spans="2:4" s="17" customFormat="1" x14ac:dyDescent="0.2">
      <c r="B13" s="16" t="s">
        <v>28</v>
      </c>
      <c r="C13" s="18" t="s">
        <v>29</v>
      </c>
    </row>
    <row r="14" spans="2:4" s="17" customFormat="1" x14ac:dyDescent="0.2">
      <c r="B14" s="16" t="s">
        <v>30</v>
      </c>
      <c r="C14" s="18" t="s">
        <v>31</v>
      </c>
    </row>
    <row r="15" spans="2:4" s="17" customFormat="1" x14ac:dyDescent="0.2">
      <c r="B15" s="16" t="s">
        <v>32</v>
      </c>
      <c r="C15" s="18" t="s">
        <v>19</v>
      </c>
    </row>
    <row r="16" spans="2:4" s="17" customFormat="1" x14ac:dyDescent="0.2">
      <c r="B16" s="16" t="s">
        <v>33</v>
      </c>
      <c r="C16" s="18" t="s">
        <v>34</v>
      </c>
    </row>
    <row r="17" spans="2:3" s="17" customFormat="1" x14ac:dyDescent="0.2">
      <c r="B17" s="16" t="s">
        <v>35</v>
      </c>
      <c r="C17" s="18" t="s">
        <v>36</v>
      </c>
    </row>
    <row r="18" spans="2:3" s="17" customFormat="1" x14ac:dyDescent="0.2">
      <c r="B18" s="16" t="s">
        <v>37</v>
      </c>
      <c r="C18" s="18" t="s">
        <v>38</v>
      </c>
    </row>
    <row r="19" spans="2:3" s="17" customFormat="1" x14ac:dyDescent="0.2">
      <c r="B19" s="19" t="s">
        <v>39</v>
      </c>
      <c r="C19" s="18" t="s">
        <v>40</v>
      </c>
    </row>
    <row r="20" spans="2:3" s="17" customFormat="1" x14ac:dyDescent="0.2">
      <c r="B20" s="16" t="s">
        <v>41</v>
      </c>
      <c r="C20" s="18" t="s">
        <v>42</v>
      </c>
    </row>
    <row r="21" spans="2:3" s="17" customFormat="1" x14ac:dyDescent="0.2">
      <c r="B21" s="16" t="s">
        <v>43</v>
      </c>
      <c r="C21" s="18" t="s">
        <v>44</v>
      </c>
    </row>
    <row r="22" spans="2:3" s="17" customFormat="1" x14ac:dyDescent="0.2">
      <c r="B22" s="16" t="s">
        <v>45</v>
      </c>
      <c r="C22" s="18" t="s">
        <v>46</v>
      </c>
    </row>
    <row r="23" spans="2:3" s="17" customFormat="1" x14ac:dyDescent="0.2">
      <c r="B23" s="16" t="s">
        <v>47</v>
      </c>
      <c r="C23" s="18" t="s">
        <v>48</v>
      </c>
    </row>
    <row r="24" spans="2:3" s="17" customFormat="1" x14ac:dyDescent="0.2">
      <c r="B24" s="16" t="s">
        <v>49</v>
      </c>
      <c r="C24" s="18" t="s">
        <v>50</v>
      </c>
    </row>
    <row r="25" spans="2:3" s="17" customFormat="1" x14ac:dyDescent="0.2">
      <c r="B25" s="20" t="s">
        <v>51</v>
      </c>
      <c r="C25" s="18" t="s">
        <v>52</v>
      </c>
    </row>
    <row r="26" spans="2:3" s="17" customFormat="1" x14ac:dyDescent="0.2">
      <c r="B26" s="16" t="s">
        <v>53</v>
      </c>
      <c r="C26" s="18" t="s">
        <v>54</v>
      </c>
    </row>
    <row r="27" spans="2:3" s="17" customFormat="1" x14ac:dyDescent="0.2">
      <c r="B27" s="16" t="s">
        <v>55</v>
      </c>
      <c r="C27" s="18" t="s">
        <v>56</v>
      </c>
    </row>
    <row r="28" spans="2:3" s="17" customFormat="1" x14ac:dyDescent="0.2">
      <c r="B28" s="16" t="s">
        <v>57</v>
      </c>
      <c r="C28" s="18" t="s">
        <v>58</v>
      </c>
    </row>
    <row r="29" spans="2:3" s="17" customFormat="1" x14ac:dyDescent="0.2">
      <c r="B29" s="16" t="s">
        <v>59</v>
      </c>
      <c r="C29" s="18" t="s">
        <v>38</v>
      </c>
    </row>
    <row r="30" spans="2:3" s="17" customFormat="1" x14ac:dyDescent="0.2">
      <c r="B30" s="16" t="s">
        <v>60</v>
      </c>
      <c r="C30" s="18" t="s">
        <v>61</v>
      </c>
    </row>
    <row r="31" spans="2:3" s="17" customFormat="1" x14ac:dyDescent="0.2">
      <c r="B31" s="21" t="s">
        <v>62</v>
      </c>
      <c r="C31" s="18" t="s">
        <v>63</v>
      </c>
    </row>
    <row r="32" spans="2:3" s="17" customFormat="1" x14ac:dyDescent="0.2">
      <c r="B32" s="21" t="s">
        <v>64</v>
      </c>
      <c r="C32" s="18" t="s">
        <v>65</v>
      </c>
    </row>
    <row r="33" spans="2:3" s="17" customFormat="1" x14ac:dyDescent="0.2">
      <c r="B33" s="22" t="s">
        <v>66</v>
      </c>
      <c r="C33" s="18" t="s">
        <v>67</v>
      </c>
    </row>
    <row r="34" spans="2:3" s="17" customFormat="1" x14ac:dyDescent="0.2">
      <c r="B34" s="16" t="s">
        <v>68</v>
      </c>
      <c r="C34" s="18" t="s">
        <v>69</v>
      </c>
    </row>
    <row r="35" spans="2:3" s="17" customFormat="1" x14ac:dyDescent="0.25">
      <c r="B35" s="23" t="s">
        <v>70</v>
      </c>
      <c r="C35" s="18" t="s">
        <v>71</v>
      </c>
    </row>
    <row r="36" spans="2:3" s="17" customFormat="1" x14ac:dyDescent="0.25">
      <c r="B36" s="23" t="s">
        <v>72</v>
      </c>
      <c r="C36" s="18" t="s">
        <v>73</v>
      </c>
    </row>
    <row r="37" spans="2:3" s="17" customFormat="1" x14ac:dyDescent="0.25">
      <c r="B37" s="23" t="s">
        <v>74</v>
      </c>
      <c r="C37" s="18" t="s">
        <v>75</v>
      </c>
    </row>
    <row r="38" spans="2:3" s="17" customFormat="1" x14ac:dyDescent="0.2">
      <c r="B38" s="24" t="s">
        <v>76</v>
      </c>
      <c r="C38" s="18" t="s">
        <v>77</v>
      </c>
    </row>
    <row r="39" spans="2:3" s="17" customFormat="1" x14ac:dyDescent="0.2">
      <c r="B39" s="24" t="s">
        <v>78</v>
      </c>
      <c r="C39" s="18" t="s">
        <v>79</v>
      </c>
    </row>
    <row r="40" spans="2:3" s="17" customFormat="1" x14ac:dyDescent="0.2">
      <c r="B40" s="24" t="s">
        <v>80</v>
      </c>
      <c r="C40" s="18" t="s">
        <v>81</v>
      </c>
    </row>
    <row r="41" spans="2:3" s="17" customFormat="1" ht="30" x14ac:dyDescent="0.2">
      <c r="B41" s="24" t="s">
        <v>82</v>
      </c>
      <c r="C41" s="25" t="s">
        <v>83</v>
      </c>
    </row>
    <row r="42" spans="2:3" s="17" customFormat="1" x14ac:dyDescent="0.2">
      <c r="B42" s="22" t="s">
        <v>23</v>
      </c>
      <c r="C42" s="18" t="s">
        <v>84</v>
      </c>
    </row>
    <row r="43" spans="2:3" s="17" customFormat="1" ht="30" x14ac:dyDescent="0.2">
      <c r="B43" s="22" t="s">
        <v>85</v>
      </c>
      <c r="C43" s="25" t="s">
        <v>86</v>
      </c>
    </row>
    <row r="44" spans="2:3" s="17" customFormat="1" ht="30" x14ac:dyDescent="0.2">
      <c r="B44" s="22" t="s">
        <v>1</v>
      </c>
      <c r="C44" s="25" t="s">
        <v>87</v>
      </c>
    </row>
    <row r="45" spans="2:3" x14ac:dyDescent="0.2">
      <c r="B45" s="26" t="s">
        <v>88</v>
      </c>
      <c r="C45" s="22" t="s">
        <v>89</v>
      </c>
    </row>
    <row r="46" spans="2:3" ht="30" x14ac:dyDescent="0.2">
      <c r="B46" s="26" t="s">
        <v>90</v>
      </c>
      <c r="C46" s="22" t="s">
        <v>91</v>
      </c>
    </row>
    <row r="47" spans="2:3" ht="30" x14ac:dyDescent="0.2">
      <c r="B47" s="26" t="s">
        <v>92</v>
      </c>
      <c r="C47" s="22" t="s">
        <v>93</v>
      </c>
    </row>
  </sheetData>
  <hyperlinks>
    <hyperlink ref="B46" r:id="rId1" xr:uid="{00000000-0004-0000-0000-000000000000}"/>
    <hyperlink ref="B47" r:id="rId2" xr:uid="{00000000-0004-0000-0000-000001000000}"/>
    <hyperlink ref="B45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BK34"/>
  <sheetViews>
    <sheetView tabSelected="1" workbookViewId="0"/>
  </sheetViews>
  <sheetFormatPr baseColWidth="10" defaultColWidth="10.5" defaultRowHeight="15" x14ac:dyDescent="0.25"/>
  <cols>
    <col min="1" max="1" width="1.625" style="29" customWidth="1"/>
    <col min="2" max="2" width="2.5" style="29" customWidth="1"/>
    <col min="3" max="3" width="19.75" style="29" customWidth="1"/>
    <col min="4" max="4" width="3.875" style="29" bestFit="1" customWidth="1"/>
    <col min="5" max="5" width="10.125" style="29" bestFit="1" customWidth="1"/>
    <col min="6" max="6" width="11" style="29" bestFit="1" customWidth="1"/>
    <col min="7" max="8" width="1.125" style="29" customWidth="1"/>
    <col min="9" max="9" width="9.125" style="29" customWidth="1"/>
    <col min="10" max="10" width="1.125" style="29" customWidth="1"/>
    <col min="11" max="11" width="9.125" style="29" customWidth="1"/>
    <col min="12" max="13" width="1.125" style="29" customWidth="1"/>
    <col min="14" max="14" width="9.75" style="29" customWidth="1"/>
    <col min="15" max="15" width="1.125" style="29" customWidth="1"/>
    <col min="16" max="16" width="9.625" style="29" customWidth="1"/>
    <col min="17" max="18" width="1.125" style="29" customWidth="1"/>
    <col min="19" max="19" width="9.125" style="29" customWidth="1"/>
    <col min="20" max="20" width="1.125" style="29" customWidth="1"/>
    <col min="21" max="21" width="9.125" style="29" customWidth="1"/>
    <col min="22" max="23" width="1.125" style="29" customWidth="1"/>
    <col min="24" max="24" width="9.125" style="29" customWidth="1"/>
    <col min="25" max="25" width="1.125" style="29" customWidth="1"/>
    <col min="26" max="26" width="9.125" style="29" customWidth="1"/>
    <col min="27" max="28" width="1.125" style="29" customWidth="1"/>
    <col min="29" max="29" width="9.125" style="29" customWidth="1"/>
    <col min="30" max="30" width="1.125" style="29" customWidth="1"/>
    <col min="31" max="31" width="9.125" style="29" customWidth="1"/>
    <col min="32" max="33" width="1.125" style="29" customWidth="1"/>
    <col min="34" max="34" width="9.125" style="29" customWidth="1"/>
    <col min="35" max="35" width="1.125" style="29" customWidth="1"/>
    <col min="36" max="36" width="9.125" style="29" customWidth="1"/>
    <col min="37" max="39" width="1.125" style="29" customWidth="1"/>
    <col min="40" max="40" width="7.875" style="29" customWidth="1"/>
    <col min="41" max="41" width="1.375" style="29" customWidth="1"/>
    <col min="42" max="42" width="10.25" style="29" customWidth="1"/>
    <col min="43" max="45" width="1.125" style="29" customWidth="1"/>
    <col min="46" max="46" width="10.25" style="29" customWidth="1"/>
    <col min="47" max="47" width="1.125" style="29" customWidth="1"/>
    <col min="48" max="49" width="1" style="29" customWidth="1"/>
    <col min="50" max="51" width="9.75" style="29" customWidth="1"/>
    <col min="52" max="52" width="7.875" style="29" customWidth="1"/>
    <col min="53" max="53" width="9.75" style="29" customWidth="1"/>
    <col min="54" max="54" width="7.875" style="29" customWidth="1"/>
    <col min="55" max="56" width="1.125" style="29" customWidth="1"/>
    <col min="57" max="58" width="9.75" style="29" customWidth="1"/>
    <col min="59" max="59" width="7.875" style="29" customWidth="1"/>
    <col min="60" max="60" width="9.75" style="29" customWidth="1"/>
    <col min="61" max="61" width="7.875" style="29" customWidth="1"/>
    <col min="62" max="62" width="1.125" style="29" customWidth="1"/>
    <col min="63" max="16384" width="10.5" style="29"/>
  </cols>
  <sheetData>
    <row r="1" spans="1:63" ht="19.5" thickBot="1" x14ac:dyDescent="0.35">
      <c r="B1" s="30" t="s">
        <v>2389</v>
      </c>
      <c r="AW1" s="244" t="s">
        <v>94</v>
      </c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6"/>
      <c r="BK1" s="5"/>
    </row>
    <row r="2" spans="1:63" ht="15.95" customHeight="1" thickTop="1" x14ac:dyDescent="0.25">
      <c r="AL2" s="31"/>
      <c r="AM2" s="31"/>
      <c r="AN2" s="31"/>
      <c r="AO2" s="31"/>
      <c r="AP2" s="5"/>
      <c r="AQ2" s="31"/>
      <c r="AR2" s="5"/>
      <c r="AS2" s="180"/>
      <c r="AT2" s="180"/>
      <c r="AU2" s="180"/>
      <c r="AV2" s="5"/>
      <c r="AW2" s="181"/>
      <c r="AX2" s="247" t="s">
        <v>95</v>
      </c>
      <c r="AY2" s="247"/>
      <c r="AZ2" s="247"/>
      <c r="BA2" s="247"/>
      <c r="BB2" s="247"/>
      <c r="BC2" s="32"/>
      <c r="BD2" s="33"/>
      <c r="BE2" s="247" t="s">
        <v>96</v>
      </c>
      <c r="BF2" s="247"/>
      <c r="BG2" s="247"/>
      <c r="BH2" s="247"/>
      <c r="BI2" s="247"/>
      <c r="BJ2" s="34"/>
      <c r="BK2" s="35"/>
    </row>
    <row r="3" spans="1:63" ht="7.5" customHeight="1" x14ac:dyDescent="0.25">
      <c r="A3" s="36"/>
      <c r="B3" s="37"/>
      <c r="C3" s="37"/>
      <c r="D3" s="37"/>
      <c r="E3" s="37"/>
      <c r="F3" s="37"/>
      <c r="G3" s="37"/>
      <c r="H3" s="38"/>
      <c r="I3" s="37"/>
      <c r="J3" s="37"/>
      <c r="K3" s="37"/>
      <c r="L3" s="39"/>
      <c r="M3" s="38"/>
      <c r="N3" s="37"/>
      <c r="O3" s="37"/>
      <c r="P3" s="37"/>
      <c r="Q3" s="39"/>
      <c r="R3" s="38"/>
      <c r="S3" s="37"/>
      <c r="T3" s="37"/>
      <c r="U3" s="37"/>
      <c r="V3" s="39"/>
      <c r="W3" s="38"/>
      <c r="X3" s="37"/>
      <c r="Y3" s="37"/>
      <c r="Z3" s="37"/>
      <c r="AA3" s="39"/>
      <c r="AB3" s="40"/>
      <c r="AC3" s="41"/>
      <c r="AD3" s="41"/>
      <c r="AE3" s="41"/>
      <c r="AF3" s="42"/>
      <c r="AG3" s="40"/>
      <c r="AH3" s="41"/>
      <c r="AI3" s="41"/>
      <c r="AJ3" s="41"/>
      <c r="AK3" s="42"/>
      <c r="AL3" s="31"/>
      <c r="AM3" s="43"/>
      <c r="AN3" s="44"/>
      <c r="AO3" s="44"/>
      <c r="AP3" s="45"/>
      <c r="AQ3" s="46"/>
      <c r="AR3" s="5"/>
      <c r="AS3" s="182"/>
      <c r="AT3" s="183"/>
      <c r="AU3" s="184"/>
      <c r="AV3" s="5"/>
      <c r="AW3" s="51"/>
      <c r="AX3" s="248"/>
      <c r="AY3" s="248"/>
      <c r="AZ3" s="248"/>
      <c r="BA3" s="248"/>
      <c r="BB3" s="248"/>
      <c r="BC3" s="47"/>
      <c r="BD3" s="48"/>
      <c r="BE3" s="248"/>
      <c r="BF3" s="248"/>
      <c r="BG3" s="248"/>
      <c r="BH3" s="248"/>
      <c r="BI3" s="248"/>
      <c r="BJ3" s="185"/>
      <c r="BK3" s="5"/>
    </row>
    <row r="4" spans="1:63" ht="33.75" customHeight="1" x14ac:dyDescent="0.25">
      <c r="A4" s="49"/>
      <c r="B4" s="249" t="s">
        <v>23</v>
      </c>
      <c r="C4" s="249"/>
      <c r="D4" s="249"/>
      <c r="E4" s="50" t="s">
        <v>97</v>
      </c>
      <c r="F4" s="50" t="s">
        <v>98</v>
      </c>
      <c r="G4" s="50"/>
      <c r="H4" s="51"/>
      <c r="I4" s="250" t="s">
        <v>99</v>
      </c>
      <c r="J4" s="250"/>
      <c r="K4" s="250"/>
      <c r="L4" s="52"/>
      <c r="M4" s="51"/>
      <c r="N4" s="250" t="s">
        <v>100</v>
      </c>
      <c r="O4" s="250"/>
      <c r="P4" s="250"/>
      <c r="Q4" s="52"/>
      <c r="R4" s="51"/>
      <c r="S4" s="250" t="s">
        <v>101</v>
      </c>
      <c r="T4" s="250"/>
      <c r="U4" s="250"/>
      <c r="V4" s="52"/>
      <c r="W4" s="51"/>
      <c r="X4" s="250" t="s">
        <v>102</v>
      </c>
      <c r="Y4" s="250"/>
      <c r="Z4" s="250"/>
      <c r="AA4" s="52"/>
      <c r="AB4" s="53"/>
      <c r="AC4" s="250" t="s">
        <v>103</v>
      </c>
      <c r="AD4" s="250"/>
      <c r="AE4" s="250"/>
      <c r="AF4" s="54"/>
      <c r="AG4" s="55"/>
      <c r="AH4" s="250" t="s">
        <v>104</v>
      </c>
      <c r="AI4" s="250"/>
      <c r="AJ4" s="250"/>
      <c r="AK4" s="56"/>
      <c r="AL4" s="57"/>
      <c r="AM4" s="55"/>
      <c r="AN4" s="251" t="s">
        <v>105</v>
      </c>
      <c r="AO4" s="251"/>
      <c r="AP4" s="251"/>
      <c r="AQ4" s="54"/>
      <c r="AR4" s="58"/>
      <c r="AS4" s="51"/>
      <c r="AT4" s="59" t="s">
        <v>106</v>
      </c>
      <c r="AU4" s="60"/>
      <c r="AV4" s="5"/>
      <c r="AW4" s="51"/>
      <c r="AX4" s="59" t="s">
        <v>107</v>
      </c>
      <c r="AY4" s="252" t="s">
        <v>108</v>
      </c>
      <c r="AZ4" s="252"/>
      <c r="BA4" s="252" t="s">
        <v>109</v>
      </c>
      <c r="BB4" s="252"/>
      <c r="BC4" s="61"/>
      <c r="BD4" s="62"/>
      <c r="BE4" s="59" t="s">
        <v>107</v>
      </c>
      <c r="BF4" s="252" t="s">
        <v>108</v>
      </c>
      <c r="BG4" s="252"/>
      <c r="BH4" s="252" t="s">
        <v>109</v>
      </c>
      <c r="BI4" s="252"/>
      <c r="BJ4" s="185"/>
      <c r="BK4" s="5"/>
    </row>
    <row r="5" spans="1:63" ht="9.75" customHeight="1" x14ac:dyDescent="0.25">
      <c r="A5" s="63"/>
      <c r="B5" s="64"/>
      <c r="C5" s="65"/>
      <c r="D5" s="64"/>
      <c r="E5" s="64"/>
      <c r="F5" s="64"/>
      <c r="G5" s="64"/>
      <c r="H5" s="66"/>
      <c r="I5" s="67"/>
      <c r="J5" s="67"/>
      <c r="K5" s="68"/>
      <c r="L5" s="52"/>
      <c r="M5" s="66"/>
      <c r="N5" s="67"/>
      <c r="O5" s="67"/>
      <c r="P5" s="68"/>
      <c r="Q5" s="52"/>
      <c r="R5" s="66"/>
      <c r="S5" s="67"/>
      <c r="T5" s="67"/>
      <c r="U5" s="68"/>
      <c r="V5" s="52"/>
      <c r="W5" s="66"/>
      <c r="X5" s="67"/>
      <c r="Y5" s="67"/>
      <c r="Z5" s="68"/>
      <c r="AA5" s="52"/>
      <c r="AB5" s="69"/>
      <c r="AC5" s="70"/>
      <c r="AD5" s="70"/>
      <c r="AE5" s="71"/>
      <c r="AF5" s="56"/>
      <c r="AG5" s="69"/>
      <c r="AH5" s="70"/>
      <c r="AI5" s="70"/>
      <c r="AJ5" s="71"/>
      <c r="AK5" s="56"/>
      <c r="AL5" s="57"/>
      <c r="AM5" s="72"/>
      <c r="AN5" s="27"/>
      <c r="AO5" s="73"/>
      <c r="AP5" s="73"/>
      <c r="AQ5" s="54"/>
      <c r="AR5" s="74"/>
      <c r="AS5" s="51"/>
      <c r="AT5" s="5"/>
      <c r="AU5" s="185"/>
      <c r="AV5" s="5"/>
      <c r="AW5" s="51"/>
      <c r="AX5" s="5"/>
      <c r="AY5" s="186"/>
      <c r="AZ5" s="187"/>
      <c r="BA5" s="5"/>
      <c r="BB5" s="5"/>
      <c r="BC5" s="185"/>
      <c r="BD5" s="51"/>
      <c r="BE5" s="5"/>
      <c r="BF5" s="186"/>
      <c r="BG5" s="187"/>
      <c r="BH5" s="5"/>
      <c r="BI5" s="5"/>
      <c r="BJ5" s="185"/>
      <c r="BK5" s="5"/>
    </row>
    <row r="6" spans="1:63" s="27" customFormat="1" ht="15.95" customHeight="1" x14ac:dyDescent="0.2">
      <c r="A6" s="51"/>
      <c r="B6" s="5"/>
      <c r="C6" s="3" t="s">
        <v>110</v>
      </c>
      <c r="D6" s="75" t="s">
        <v>111</v>
      </c>
      <c r="E6" s="3">
        <v>266443</v>
      </c>
      <c r="F6" s="3">
        <v>273112</v>
      </c>
      <c r="G6" s="3"/>
      <c r="H6" s="76"/>
      <c r="I6" s="3">
        <v>2</v>
      </c>
      <c r="J6" s="3"/>
      <c r="K6" s="188">
        <v>7.506295905690898E-6</v>
      </c>
      <c r="L6" s="77"/>
      <c r="M6" s="76"/>
      <c r="N6" s="3">
        <v>0</v>
      </c>
      <c r="O6" s="3"/>
      <c r="P6" s="188">
        <v>0</v>
      </c>
      <c r="Q6" s="77"/>
      <c r="R6" s="76"/>
      <c r="S6" s="3">
        <v>3</v>
      </c>
      <c r="T6" s="3"/>
      <c r="U6" s="188">
        <v>1.1259443858536348E-5</v>
      </c>
      <c r="V6" s="77"/>
      <c r="W6" s="76"/>
      <c r="X6" s="3">
        <v>747</v>
      </c>
      <c r="Y6" s="3"/>
      <c r="Z6" s="188">
        <v>2.7351416268783504E-3</v>
      </c>
      <c r="AA6" s="77"/>
      <c r="AB6" s="78"/>
      <c r="AC6" s="79">
        <v>1354</v>
      </c>
      <c r="AD6" s="80"/>
      <c r="AE6" s="81">
        <v>5.0819999999999997E-3</v>
      </c>
      <c r="AF6" s="82"/>
      <c r="AG6" s="83"/>
      <c r="AH6" s="79">
        <v>450</v>
      </c>
      <c r="AI6" s="79"/>
      <c r="AJ6" s="81">
        <v>1.689E-3</v>
      </c>
      <c r="AK6" s="84"/>
      <c r="AL6" s="3"/>
      <c r="AM6" s="76"/>
      <c r="AN6" s="85">
        <v>197</v>
      </c>
      <c r="AO6" s="85"/>
      <c r="AP6" s="86">
        <v>1</v>
      </c>
      <c r="AQ6" s="77"/>
      <c r="AR6" s="3"/>
      <c r="AS6" s="76"/>
      <c r="AT6" s="189">
        <v>1256</v>
      </c>
      <c r="AU6" s="190"/>
      <c r="AV6" s="3"/>
      <c r="AW6" s="76"/>
      <c r="AX6" s="189">
        <v>104895</v>
      </c>
      <c r="AY6" s="189">
        <v>101337</v>
      </c>
      <c r="AZ6" s="87">
        <v>0.96608036608036607</v>
      </c>
      <c r="BA6" s="189">
        <v>99550</v>
      </c>
      <c r="BB6" s="191">
        <v>0.94904428237761573</v>
      </c>
      <c r="BC6" s="192"/>
      <c r="BD6" s="193"/>
      <c r="BE6" s="189">
        <v>49760</v>
      </c>
      <c r="BF6" s="189">
        <v>47005</v>
      </c>
      <c r="BG6" s="191">
        <v>0.94463424437299037</v>
      </c>
      <c r="BH6" s="189">
        <v>46658</v>
      </c>
      <c r="BI6" s="191">
        <v>0.93766077170418005</v>
      </c>
      <c r="BJ6" s="185"/>
      <c r="BK6" s="5"/>
    </row>
    <row r="7" spans="1:63" s="27" customFormat="1" ht="15.95" customHeight="1" x14ac:dyDescent="0.2">
      <c r="A7" s="51"/>
      <c r="B7" s="5"/>
      <c r="C7" s="31" t="s">
        <v>112</v>
      </c>
      <c r="D7" s="88" t="s">
        <v>113</v>
      </c>
      <c r="E7" s="31">
        <v>9600</v>
      </c>
      <c r="F7" s="31">
        <v>9761</v>
      </c>
      <c r="G7" s="194"/>
      <c r="H7" s="49"/>
      <c r="I7" s="31">
        <v>0</v>
      </c>
      <c r="J7" s="31"/>
      <c r="K7" s="188">
        <v>0</v>
      </c>
      <c r="L7" s="89"/>
      <c r="M7" s="49"/>
      <c r="N7" s="31">
        <v>0</v>
      </c>
      <c r="O7" s="31"/>
      <c r="P7" s="188">
        <v>0</v>
      </c>
      <c r="Q7" s="89"/>
      <c r="R7" s="49"/>
      <c r="S7" s="31">
        <v>0</v>
      </c>
      <c r="T7" s="31"/>
      <c r="U7" s="188">
        <v>0</v>
      </c>
      <c r="V7" s="89"/>
      <c r="W7" s="49"/>
      <c r="X7" s="31">
        <v>0</v>
      </c>
      <c r="Y7" s="31"/>
      <c r="Z7" s="188">
        <v>0</v>
      </c>
      <c r="AA7" s="89"/>
      <c r="AB7" s="90"/>
      <c r="AC7" s="91">
        <v>2</v>
      </c>
      <c r="AD7" s="92"/>
      <c r="AE7" s="93">
        <v>2.0799999999999999E-4</v>
      </c>
      <c r="AF7" s="94"/>
      <c r="AG7" s="95"/>
      <c r="AH7" s="91">
        <v>0</v>
      </c>
      <c r="AI7" s="96"/>
      <c r="AJ7" s="93">
        <v>0</v>
      </c>
      <c r="AK7" s="97"/>
      <c r="AL7" s="31"/>
      <c r="AM7" s="49"/>
      <c r="AN7" s="98">
        <v>5</v>
      </c>
      <c r="AO7" s="98"/>
      <c r="AP7" s="99">
        <v>1</v>
      </c>
      <c r="AQ7" s="89"/>
      <c r="AR7" s="5"/>
      <c r="AS7" s="51"/>
      <c r="AT7" s="195">
        <v>3</v>
      </c>
      <c r="AU7" s="196"/>
      <c r="AV7" s="5"/>
      <c r="AW7" s="51"/>
      <c r="AX7" s="195">
        <v>3940</v>
      </c>
      <c r="AY7" s="195">
        <v>3937</v>
      </c>
      <c r="AZ7" s="100">
        <v>0.99923857868020305</v>
      </c>
      <c r="BA7" s="195">
        <v>3818</v>
      </c>
      <c r="BB7" s="197">
        <v>0.96903553299492384</v>
      </c>
      <c r="BC7" s="198"/>
      <c r="BD7" s="199"/>
      <c r="BE7" s="195">
        <v>2722</v>
      </c>
      <c r="BF7" s="195">
        <v>2721</v>
      </c>
      <c r="BG7" s="197">
        <v>0.9996326230712711</v>
      </c>
      <c r="BH7" s="195">
        <v>2675</v>
      </c>
      <c r="BI7" s="197">
        <v>0.98273328434974283</v>
      </c>
      <c r="BJ7" s="185"/>
      <c r="BK7" s="5"/>
    </row>
    <row r="8" spans="1:63" s="27" customFormat="1" ht="15.95" customHeight="1" x14ac:dyDescent="0.2">
      <c r="A8" s="51"/>
      <c r="B8" s="5"/>
      <c r="C8" s="3" t="s">
        <v>114</v>
      </c>
      <c r="D8" s="75" t="s">
        <v>115</v>
      </c>
      <c r="E8" s="3">
        <v>27802</v>
      </c>
      <c r="F8" s="3">
        <v>28175</v>
      </c>
      <c r="G8" s="191"/>
      <c r="H8" s="76"/>
      <c r="I8" s="3">
        <v>0</v>
      </c>
      <c r="J8" s="3"/>
      <c r="K8" s="188">
        <v>0</v>
      </c>
      <c r="L8" s="77"/>
      <c r="M8" s="76"/>
      <c r="N8" s="3">
        <v>0</v>
      </c>
      <c r="O8" s="3"/>
      <c r="P8" s="188">
        <v>0</v>
      </c>
      <c r="Q8" s="77"/>
      <c r="R8" s="76"/>
      <c r="S8" s="3">
        <v>3</v>
      </c>
      <c r="T8" s="3"/>
      <c r="U8" s="188">
        <v>1.0790590604992446E-4</v>
      </c>
      <c r="V8" s="77"/>
      <c r="W8" s="76"/>
      <c r="X8" s="3">
        <v>20</v>
      </c>
      <c r="Y8" s="3"/>
      <c r="Z8" s="188">
        <v>7.0984915705412602E-4</v>
      </c>
      <c r="AA8" s="77"/>
      <c r="AB8" s="101"/>
      <c r="AC8" s="102">
        <v>99</v>
      </c>
      <c r="AD8" s="103"/>
      <c r="AE8" s="81">
        <v>3.5609999999999999E-3</v>
      </c>
      <c r="AF8" s="104"/>
      <c r="AG8" s="105"/>
      <c r="AH8" s="102">
        <v>39</v>
      </c>
      <c r="AI8" s="106"/>
      <c r="AJ8" s="81">
        <v>1.403E-3</v>
      </c>
      <c r="AK8" s="107"/>
      <c r="AL8" s="3"/>
      <c r="AM8" s="76"/>
      <c r="AN8" s="85">
        <v>20</v>
      </c>
      <c r="AO8" s="85"/>
      <c r="AP8" s="86">
        <v>1</v>
      </c>
      <c r="AQ8" s="77"/>
      <c r="AR8" s="3"/>
      <c r="AS8" s="76"/>
      <c r="AT8" s="189">
        <v>8</v>
      </c>
      <c r="AU8" s="190"/>
      <c r="AV8" s="3"/>
      <c r="AW8" s="76"/>
      <c r="AX8" s="189">
        <v>11050</v>
      </c>
      <c r="AY8" s="189">
        <v>10636</v>
      </c>
      <c r="AZ8" s="87">
        <v>0.96253393665158371</v>
      </c>
      <c r="BA8" s="189">
        <v>9277</v>
      </c>
      <c r="BB8" s="191">
        <v>0.83954751131221717</v>
      </c>
      <c r="BC8" s="192"/>
      <c r="BD8" s="193"/>
      <c r="BE8" s="189">
        <v>6342</v>
      </c>
      <c r="BF8" s="189">
        <v>6036</v>
      </c>
      <c r="BG8" s="191">
        <v>0.95175023651844848</v>
      </c>
      <c r="BH8" s="189">
        <v>5329</v>
      </c>
      <c r="BI8" s="191">
        <v>0.84027120782087672</v>
      </c>
      <c r="BJ8" s="185"/>
      <c r="BK8" s="5"/>
    </row>
    <row r="9" spans="1:63" s="27" customFormat="1" ht="15.95" customHeight="1" x14ac:dyDescent="0.2">
      <c r="A9" s="51"/>
      <c r="B9" s="5"/>
      <c r="C9" s="31" t="s">
        <v>116</v>
      </c>
      <c r="D9" s="88" t="s">
        <v>117</v>
      </c>
      <c r="E9" s="31">
        <v>457546</v>
      </c>
      <c r="F9" s="31">
        <v>462890</v>
      </c>
      <c r="G9" s="194"/>
      <c r="H9" s="49"/>
      <c r="I9" s="31">
        <v>1</v>
      </c>
      <c r="J9" s="31"/>
      <c r="K9" s="188">
        <v>2.1855725981649933E-6</v>
      </c>
      <c r="L9" s="108"/>
      <c r="M9" s="49"/>
      <c r="N9" s="31">
        <v>0</v>
      </c>
      <c r="O9" s="31"/>
      <c r="P9" s="188">
        <v>0</v>
      </c>
      <c r="Q9" s="108"/>
      <c r="R9" s="49"/>
      <c r="S9" s="31">
        <v>69</v>
      </c>
      <c r="T9" s="31"/>
      <c r="U9" s="188">
        <v>1.5080450927338455E-4</v>
      </c>
      <c r="V9" s="108"/>
      <c r="W9" s="49"/>
      <c r="X9" s="31">
        <v>112</v>
      </c>
      <c r="Y9" s="31"/>
      <c r="Z9" s="188">
        <v>2.4195813260169803E-4</v>
      </c>
      <c r="AA9" s="108"/>
      <c r="AB9" s="90"/>
      <c r="AC9" s="91">
        <v>1133</v>
      </c>
      <c r="AD9" s="92"/>
      <c r="AE9" s="93">
        <v>2.4759999999999999E-3</v>
      </c>
      <c r="AF9" s="109"/>
      <c r="AG9" s="95"/>
      <c r="AH9" s="91">
        <v>338</v>
      </c>
      <c r="AI9" s="96"/>
      <c r="AJ9" s="93">
        <v>7.3899999999999997E-4</v>
      </c>
      <c r="AK9" s="109"/>
      <c r="AL9" s="110"/>
      <c r="AM9" s="49"/>
      <c r="AN9" s="98">
        <v>335</v>
      </c>
      <c r="AO9" s="98"/>
      <c r="AP9" s="99">
        <v>1</v>
      </c>
      <c r="AQ9" s="108"/>
      <c r="AR9" s="5"/>
      <c r="AS9" s="51"/>
      <c r="AT9" s="195">
        <v>1045</v>
      </c>
      <c r="AU9" s="196"/>
      <c r="AV9" s="5"/>
      <c r="AW9" s="51"/>
      <c r="AX9" s="195">
        <v>190763</v>
      </c>
      <c r="AY9" s="195">
        <v>161081</v>
      </c>
      <c r="AZ9" s="100">
        <v>0.84440378899472124</v>
      </c>
      <c r="BA9" s="195">
        <v>148011</v>
      </c>
      <c r="BB9" s="197">
        <v>0.77588945445395596</v>
      </c>
      <c r="BC9" s="198"/>
      <c r="BD9" s="199"/>
      <c r="BE9" s="195">
        <v>109318</v>
      </c>
      <c r="BF9" s="195">
        <v>103334</v>
      </c>
      <c r="BG9" s="197">
        <v>0.94526061581807208</v>
      </c>
      <c r="BH9" s="195">
        <v>97169</v>
      </c>
      <c r="BI9" s="197">
        <v>0.88886551162663052</v>
      </c>
      <c r="BJ9" s="185"/>
      <c r="BK9" s="5"/>
    </row>
    <row r="10" spans="1:63" s="27" customFormat="1" ht="15.95" customHeight="1" x14ac:dyDescent="0.2">
      <c r="A10" s="51"/>
      <c r="B10" s="5"/>
      <c r="C10" s="3" t="s">
        <v>118</v>
      </c>
      <c r="D10" s="75" t="s">
        <v>119</v>
      </c>
      <c r="E10" s="3">
        <v>115242</v>
      </c>
      <c r="F10" s="3">
        <v>122164</v>
      </c>
      <c r="G10" s="3"/>
      <c r="H10" s="76"/>
      <c r="I10" s="3">
        <v>0</v>
      </c>
      <c r="J10" s="3"/>
      <c r="K10" s="188">
        <v>0</v>
      </c>
      <c r="L10" s="77"/>
      <c r="M10" s="76"/>
      <c r="N10" s="3">
        <v>0</v>
      </c>
      <c r="O10" s="3"/>
      <c r="P10" s="188">
        <v>0</v>
      </c>
      <c r="Q10" s="77"/>
      <c r="R10" s="76"/>
      <c r="S10" s="3">
        <v>9</v>
      </c>
      <c r="T10" s="3"/>
      <c r="U10" s="188">
        <v>7.8096527307752387E-5</v>
      </c>
      <c r="V10" s="77"/>
      <c r="W10" s="76"/>
      <c r="X10" s="3">
        <v>20</v>
      </c>
      <c r="Y10" s="3"/>
      <c r="Z10" s="188">
        <v>1.637143512000262E-4</v>
      </c>
      <c r="AA10" s="77"/>
      <c r="AB10" s="78"/>
      <c r="AC10" s="79">
        <v>463</v>
      </c>
      <c r="AD10" s="80"/>
      <c r="AE10" s="81">
        <v>4.0179999999999999E-3</v>
      </c>
      <c r="AF10" s="82"/>
      <c r="AG10" s="83"/>
      <c r="AH10" s="79">
        <v>83</v>
      </c>
      <c r="AI10" s="79"/>
      <c r="AJ10" s="81">
        <v>7.2000000000000005E-4</v>
      </c>
      <c r="AK10" s="84"/>
      <c r="AL10" s="3"/>
      <c r="AM10" s="76"/>
      <c r="AN10" s="85">
        <v>86</v>
      </c>
      <c r="AO10" s="85"/>
      <c r="AP10" s="86">
        <v>1</v>
      </c>
      <c r="AQ10" s="77"/>
      <c r="AR10" s="3"/>
      <c r="AS10" s="76"/>
      <c r="AT10" s="189">
        <v>9</v>
      </c>
      <c r="AU10" s="190"/>
      <c r="AV10" s="3"/>
      <c r="AW10" s="76"/>
      <c r="AX10" s="189">
        <v>36292</v>
      </c>
      <c r="AY10" s="189">
        <v>36292</v>
      </c>
      <c r="AZ10" s="87">
        <v>1</v>
      </c>
      <c r="BA10" s="189">
        <v>28953</v>
      </c>
      <c r="BB10" s="191">
        <v>0.79777912487600577</v>
      </c>
      <c r="BC10" s="192"/>
      <c r="BD10" s="193"/>
      <c r="BE10" s="189">
        <v>15487</v>
      </c>
      <c r="BF10" s="189">
        <v>15487</v>
      </c>
      <c r="BG10" s="191">
        <v>1</v>
      </c>
      <c r="BH10" s="189">
        <v>14052</v>
      </c>
      <c r="BI10" s="191">
        <v>0.90734164137663842</v>
      </c>
      <c r="BJ10" s="185"/>
      <c r="BK10" s="5"/>
    </row>
    <row r="11" spans="1:63" s="27" customFormat="1" ht="15.95" customHeight="1" x14ac:dyDescent="0.2">
      <c r="A11" s="51"/>
      <c r="B11" s="5"/>
      <c r="C11" s="31" t="s">
        <v>120</v>
      </c>
      <c r="D11" s="88" t="s">
        <v>121</v>
      </c>
      <c r="E11" s="31">
        <v>30467</v>
      </c>
      <c r="F11" s="31">
        <v>32135</v>
      </c>
      <c r="G11" s="31"/>
      <c r="H11" s="49"/>
      <c r="I11" s="31">
        <v>0</v>
      </c>
      <c r="J11" s="31"/>
      <c r="K11" s="200">
        <v>0</v>
      </c>
      <c r="L11" s="89"/>
      <c r="M11" s="49"/>
      <c r="N11" s="31">
        <v>0</v>
      </c>
      <c r="O11" s="31"/>
      <c r="P11" s="200">
        <v>0</v>
      </c>
      <c r="Q11" s="89"/>
      <c r="R11" s="49"/>
      <c r="S11" s="31">
        <v>0</v>
      </c>
      <c r="T11" s="31"/>
      <c r="U11" s="200">
        <v>0</v>
      </c>
      <c r="V11" s="89"/>
      <c r="W11" s="49"/>
      <c r="X11" s="31">
        <v>0</v>
      </c>
      <c r="Y11" s="31"/>
      <c r="Z11" s="200">
        <v>0</v>
      </c>
      <c r="AA11" s="89"/>
      <c r="AB11" s="90"/>
      <c r="AC11" s="96">
        <v>3</v>
      </c>
      <c r="AD11" s="92"/>
      <c r="AE11" s="111">
        <v>9.7999999999999997E-5</v>
      </c>
      <c r="AF11" s="94"/>
      <c r="AG11" s="95"/>
      <c r="AH11" s="96">
        <v>2</v>
      </c>
      <c r="AI11" s="96"/>
      <c r="AJ11" s="111">
        <v>6.6000000000000005E-5</v>
      </c>
      <c r="AK11" s="97"/>
      <c r="AL11" s="31"/>
      <c r="AM11" s="49"/>
      <c r="AN11" s="98">
        <v>3</v>
      </c>
      <c r="AO11" s="98"/>
      <c r="AP11" s="99">
        <v>1</v>
      </c>
      <c r="AQ11" s="89"/>
      <c r="AR11" s="31"/>
      <c r="AS11" s="49"/>
      <c r="AT11" s="201">
        <v>1</v>
      </c>
      <c r="AU11" s="202"/>
      <c r="AV11" s="31"/>
      <c r="AW11" s="49"/>
      <c r="AX11" s="201">
        <v>6200</v>
      </c>
      <c r="AY11" s="201">
        <v>6200</v>
      </c>
      <c r="AZ11" s="100">
        <v>1</v>
      </c>
      <c r="BA11" s="201">
        <v>6197</v>
      </c>
      <c r="BB11" s="194">
        <v>0.99951612903225806</v>
      </c>
      <c r="BC11" s="203"/>
      <c r="BD11" s="204"/>
      <c r="BE11" s="201">
        <v>3965</v>
      </c>
      <c r="BF11" s="201">
        <v>3965</v>
      </c>
      <c r="BG11" s="194">
        <v>1</v>
      </c>
      <c r="BH11" s="201">
        <v>3963</v>
      </c>
      <c r="BI11" s="194">
        <v>0.99949558638083225</v>
      </c>
      <c r="BJ11" s="185"/>
      <c r="BK11" s="5"/>
    </row>
    <row r="12" spans="1:63" s="27" customFormat="1" ht="15.95" customHeight="1" x14ac:dyDescent="0.2">
      <c r="A12" s="51"/>
      <c r="B12" s="5"/>
      <c r="C12" s="3" t="s">
        <v>122</v>
      </c>
      <c r="D12" s="75" t="s">
        <v>123</v>
      </c>
      <c r="E12" s="3">
        <v>149357</v>
      </c>
      <c r="F12" s="3">
        <v>151358</v>
      </c>
      <c r="G12" s="191"/>
      <c r="H12" s="76"/>
      <c r="I12" s="3">
        <v>0</v>
      </c>
      <c r="J12" s="3"/>
      <c r="K12" s="188">
        <v>0</v>
      </c>
      <c r="L12" s="77"/>
      <c r="M12" s="76"/>
      <c r="N12" s="3">
        <v>0</v>
      </c>
      <c r="O12" s="3"/>
      <c r="P12" s="188">
        <v>0</v>
      </c>
      <c r="Q12" s="77"/>
      <c r="R12" s="76"/>
      <c r="S12" s="3">
        <v>0</v>
      </c>
      <c r="T12" s="3"/>
      <c r="U12" s="188">
        <v>0</v>
      </c>
      <c r="V12" s="77"/>
      <c r="W12" s="76"/>
      <c r="X12" s="3">
        <v>7</v>
      </c>
      <c r="Y12" s="3"/>
      <c r="Z12" s="188">
        <v>4.6247968392817032E-5</v>
      </c>
      <c r="AA12" s="77"/>
      <c r="AB12" s="101"/>
      <c r="AC12" s="106">
        <v>2047</v>
      </c>
      <c r="AD12" s="103"/>
      <c r="AE12" s="112">
        <v>1.3705E-2</v>
      </c>
      <c r="AF12" s="104"/>
      <c r="AG12" s="105"/>
      <c r="AH12" s="106">
        <v>1116</v>
      </c>
      <c r="AI12" s="106"/>
      <c r="AJ12" s="112">
        <v>7.4720000000000003E-3</v>
      </c>
      <c r="AK12" s="107"/>
      <c r="AL12" s="3"/>
      <c r="AM12" s="76"/>
      <c r="AN12" s="85">
        <v>127</v>
      </c>
      <c r="AO12" s="85"/>
      <c r="AP12" s="86">
        <v>1</v>
      </c>
      <c r="AQ12" s="77"/>
      <c r="AR12" s="3"/>
      <c r="AS12" s="76"/>
      <c r="AT12" s="189">
        <v>2499</v>
      </c>
      <c r="AU12" s="190"/>
      <c r="AV12" s="3"/>
      <c r="AW12" s="76"/>
      <c r="AX12" s="189">
        <v>64540</v>
      </c>
      <c r="AY12" s="189">
        <v>62291</v>
      </c>
      <c r="AZ12" s="87">
        <v>0.96515339324449956</v>
      </c>
      <c r="BA12" s="189">
        <v>45669</v>
      </c>
      <c r="BB12" s="191">
        <v>0.70760768515649208</v>
      </c>
      <c r="BC12" s="192"/>
      <c r="BD12" s="193"/>
      <c r="BE12" s="189">
        <v>30927</v>
      </c>
      <c r="BF12" s="189">
        <v>28933</v>
      </c>
      <c r="BG12" s="191">
        <v>0.93552559252433154</v>
      </c>
      <c r="BH12" s="189">
        <v>23605</v>
      </c>
      <c r="BI12" s="191">
        <v>0.76324894105474184</v>
      </c>
      <c r="BJ12" s="185"/>
      <c r="BK12" s="5"/>
    </row>
    <row r="13" spans="1:63" s="27" customFormat="1" ht="15.95" customHeight="1" x14ac:dyDescent="0.2">
      <c r="A13" s="51"/>
      <c r="B13" s="5"/>
      <c r="C13" s="31" t="s">
        <v>124</v>
      </c>
      <c r="D13" s="88" t="s">
        <v>125</v>
      </c>
      <c r="E13" s="31">
        <v>64407</v>
      </c>
      <c r="F13" s="31">
        <v>67844</v>
      </c>
      <c r="G13" s="31"/>
      <c r="H13" s="49"/>
      <c r="I13" s="31">
        <v>0</v>
      </c>
      <c r="J13" s="31"/>
      <c r="K13" s="200">
        <v>0</v>
      </c>
      <c r="L13" s="89"/>
      <c r="M13" s="49"/>
      <c r="N13" s="31">
        <v>0</v>
      </c>
      <c r="O13" s="31"/>
      <c r="P13" s="200">
        <v>0</v>
      </c>
      <c r="Q13" s="89"/>
      <c r="R13" s="49"/>
      <c r="S13" s="31">
        <v>1</v>
      </c>
      <c r="T13" s="31"/>
      <c r="U13" s="200">
        <v>1.5526262673311908E-5</v>
      </c>
      <c r="V13" s="89"/>
      <c r="W13" s="49"/>
      <c r="X13" s="31">
        <v>1349</v>
      </c>
      <c r="Y13" s="31"/>
      <c r="Z13" s="200">
        <v>1.9883851188019573E-2</v>
      </c>
      <c r="AA13" s="89"/>
      <c r="AB13" s="90"/>
      <c r="AC13" s="96">
        <v>254</v>
      </c>
      <c r="AD13" s="92"/>
      <c r="AE13" s="111">
        <v>3.9439999999999996E-3</v>
      </c>
      <c r="AF13" s="94"/>
      <c r="AG13" s="95"/>
      <c r="AH13" s="96">
        <v>23</v>
      </c>
      <c r="AI13" s="96"/>
      <c r="AJ13" s="111">
        <v>3.57E-4</v>
      </c>
      <c r="AK13" s="97"/>
      <c r="AL13" s="31"/>
      <c r="AM13" s="49"/>
      <c r="AN13" s="98">
        <v>0</v>
      </c>
      <c r="AO13" s="98"/>
      <c r="AP13" s="99">
        <v>0</v>
      </c>
      <c r="AQ13" s="89"/>
      <c r="AR13" s="31"/>
      <c r="AS13" s="49"/>
      <c r="AT13" s="201">
        <v>28589</v>
      </c>
      <c r="AU13" s="202"/>
      <c r="AV13" s="31"/>
      <c r="AW13" s="49"/>
      <c r="AX13" s="201">
        <v>19189</v>
      </c>
      <c r="AY13" s="201">
        <v>19087</v>
      </c>
      <c r="AZ13" s="100">
        <v>0.99468445463546828</v>
      </c>
      <c r="BA13" s="201">
        <v>17672</v>
      </c>
      <c r="BB13" s="194">
        <v>0.92094429100005215</v>
      </c>
      <c r="BC13" s="203"/>
      <c r="BD13" s="204"/>
      <c r="BE13" s="201">
        <v>12748</v>
      </c>
      <c r="BF13" s="201">
        <v>12660</v>
      </c>
      <c r="BG13" s="194">
        <v>0.99309695638531537</v>
      </c>
      <c r="BH13" s="201">
        <v>11831</v>
      </c>
      <c r="BI13" s="194">
        <v>0.92806714778788835</v>
      </c>
      <c r="BJ13" s="185"/>
      <c r="BK13" s="5"/>
    </row>
    <row r="14" spans="1:63" s="27" customFormat="1" ht="15.95" customHeight="1" x14ac:dyDescent="0.2">
      <c r="A14" s="51"/>
      <c r="B14" s="5"/>
      <c r="C14" s="3" t="s">
        <v>126</v>
      </c>
      <c r="D14" s="75" t="s">
        <v>127</v>
      </c>
      <c r="E14" s="3">
        <v>26792</v>
      </c>
      <c r="F14" s="3">
        <v>27582</v>
      </c>
      <c r="G14" s="191"/>
      <c r="H14" s="76"/>
      <c r="I14" s="3">
        <v>0</v>
      </c>
      <c r="J14" s="3"/>
      <c r="K14" s="188">
        <v>0</v>
      </c>
      <c r="L14" s="77"/>
      <c r="M14" s="76"/>
      <c r="N14" s="3">
        <v>0</v>
      </c>
      <c r="O14" s="3"/>
      <c r="P14" s="188">
        <v>0</v>
      </c>
      <c r="Q14" s="77"/>
      <c r="R14" s="76"/>
      <c r="S14" s="3">
        <v>8</v>
      </c>
      <c r="T14" s="3"/>
      <c r="U14" s="188">
        <v>2.9859659599880563E-4</v>
      </c>
      <c r="V14" s="77"/>
      <c r="W14" s="76"/>
      <c r="X14" s="3">
        <v>29</v>
      </c>
      <c r="Y14" s="3"/>
      <c r="Z14" s="188">
        <v>1.0514103400768617E-3</v>
      </c>
      <c r="AA14" s="77"/>
      <c r="AB14" s="101"/>
      <c r="AC14" s="106">
        <v>111</v>
      </c>
      <c r="AD14" s="103"/>
      <c r="AE14" s="112">
        <v>4.143E-3</v>
      </c>
      <c r="AF14" s="104"/>
      <c r="AG14" s="105"/>
      <c r="AH14" s="106">
        <v>103</v>
      </c>
      <c r="AI14" s="106"/>
      <c r="AJ14" s="112">
        <v>3.8440000000000002E-3</v>
      </c>
      <c r="AK14" s="107"/>
      <c r="AL14" s="3"/>
      <c r="AM14" s="76"/>
      <c r="AN14" s="85">
        <v>3</v>
      </c>
      <c r="AO14" s="85"/>
      <c r="AP14" s="86">
        <v>1</v>
      </c>
      <c r="AQ14" s="77"/>
      <c r="AR14" s="3"/>
      <c r="AS14" s="76"/>
      <c r="AT14" s="189">
        <v>9</v>
      </c>
      <c r="AU14" s="190"/>
      <c r="AV14" s="3"/>
      <c r="AW14" s="76"/>
      <c r="AX14" s="189">
        <v>12319</v>
      </c>
      <c r="AY14" s="189">
        <v>9703</v>
      </c>
      <c r="AZ14" s="87">
        <v>0.78764510106339802</v>
      </c>
      <c r="BA14" s="189">
        <v>9108</v>
      </c>
      <c r="BB14" s="191">
        <v>0.73934572611413263</v>
      </c>
      <c r="BC14" s="192"/>
      <c r="BD14" s="193"/>
      <c r="BE14" s="189">
        <v>7100</v>
      </c>
      <c r="BF14" s="189">
        <v>6459</v>
      </c>
      <c r="BG14" s="191">
        <v>0.90971830985915492</v>
      </c>
      <c r="BH14" s="189">
        <v>6052</v>
      </c>
      <c r="BI14" s="191">
        <v>0.85239436619718312</v>
      </c>
      <c r="BJ14" s="185"/>
      <c r="BK14" s="5"/>
    </row>
    <row r="15" spans="1:63" s="27" customFormat="1" ht="15.95" customHeight="1" x14ac:dyDescent="0.2">
      <c r="A15" s="51"/>
      <c r="B15" s="5"/>
      <c r="C15" s="31" t="s">
        <v>128</v>
      </c>
      <c r="D15" s="88" t="s">
        <v>129</v>
      </c>
      <c r="E15" s="31">
        <v>115752</v>
      </c>
      <c r="F15" s="31">
        <v>122725</v>
      </c>
      <c r="G15" s="194"/>
      <c r="H15" s="49"/>
      <c r="I15" s="31">
        <v>0</v>
      </c>
      <c r="J15" s="31"/>
      <c r="K15" s="200">
        <v>0</v>
      </c>
      <c r="L15" s="89"/>
      <c r="M15" s="49"/>
      <c r="N15" s="31">
        <v>0</v>
      </c>
      <c r="O15" s="31"/>
      <c r="P15" s="200">
        <v>0</v>
      </c>
      <c r="Q15" s="89"/>
      <c r="R15" s="49"/>
      <c r="S15" s="31">
        <v>62</v>
      </c>
      <c r="T15" s="31"/>
      <c r="U15" s="200">
        <v>5.3562789411846015E-4</v>
      </c>
      <c r="V15" s="89"/>
      <c r="W15" s="49"/>
      <c r="X15" s="31">
        <v>105</v>
      </c>
      <c r="Y15" s="31"/>
      <c r="Z15" s="200">
        <v>8.5557139947036061E-4</v>
      </c>
      <c r="AA15" s="89"/>
      <c r="AB15" s="90"/>
      <c r="AC15" s="96">
        <v>706</v>
      </c>
      <c r="AD15" s="92"/>
      <c r="AE15" s="111">
        <v>6.0990000000000003E-3</v>
      </c>
      <c r="AF15" s="94"/>
      <c r="AG15" s="95"/>
      <c r="AH15" s="96">
        <v>457</v>
      </c>
      <c r="AI15" s="96"/>
      <c r="AJ15" s="111">
        <v>3.9480000000000001E-3</v>
      </c>
      <c r="AK15" s="97"/>
      <c r="AL15" s="31"/>
      <c r="AM15" s="49"/>
      <c r="AN15" s="98">
        <v>40</v>
      </c>
      <c r="AO15" s="98"/>
      <c r="AP15" s="99">
        <v>0.39603960396039606</v>
      </c>
      <c r="AQ15" s="89"/>
      <c r="AR15" s="31"/>
      <c r="AS15" s="49"/>
      <c r="AT15" s="201">
        <v>31596</v>
      </c>
      <c r="AU15" s="202"/>
      <c r="AV15" s="31"/>
      <c r="AW15" s="49"/>
      <c r="AX15" s="201">
        <v>38377</v>
      </c>
      <c r="AY15" s="201">
        <v>36121</v>
      </c>
      <c r="AZ15" s="100">
        <v>0.94121479010865883</v>
      </c>
      <c r="BA15" s="201">
        <v>31904</v>
      </c>
      <c r="BB15" s="194">
        <v>0.83133126612293817</v>
      </c>
      <c r="BC15" s="203"/>
      <c r="BD15" s="204"/>
      <c r="BE15" s="201">
        <v>25333</v>
      </c>
      <c r="BF15" s="201">
        <v>23645</v>
      </c>
      <c r="BG15" s="194">
        <v>0.93336754430979352</v>
      </c>
      <c r="BH15" s="201">
        <v>20817</v>
      </c>
      <c r="BI15" s="194">
        <v>0.82173449650653296</v>
      </c>
      <c r="BJ15" s="185"/>
      <c r="BK15" s="5"/>
    </row>
    <row r="16" spans="1:63" s="27" customFormat="1" ht="15.95" customHeight="1" x14ac:dyDescent="0.2">
      <c r="A16" s="51"/>
      <c r="B16" s="5"/>
      <c r="C16" s="3" t="s">
        <v>130</v>
      </c>
      <c r="D16" s="75" t="s">
        <v>131</v>
      </c>
      <c r="E16" s="3">
        <v>47104</v>
      </c>
      <c r="F16" s="3">
        <v>47365</v>
      </c>
      <c r="G16" s="191"/>
      <c r="H16" s="76"/>
      <c r="I16" s="3">
        <v>0</v>
      </c>
      <c r="J16" s="3"/>
      <c r="K16" s="188">
        <v>0</v>
      </c>
      <c r="L16" s="77"/>
      <c r="M16" s="76"/>
      <c r="N16" s="3">
        <v>0</v>
      </c>
      <c r="O16" s="3"/>
      <c r="P16" s="188">
        <v>0</v>
      </c>
      <c r="Q16" s="77"/>
      <c r="R16" s="76"/>
      <c r="S16" s="3">
        <v>1</v>
      </c>
      <c r="T16" s="3"/>
      <c r="U16" s="188">
        <v>2.1229619565217391E-5</v>
      </c>
      <c r="V16" s="77"/>
      <c r="W16" s="76"/>
      <c r="X16" s="3">
        <v>0</v>
      </c>
      <c r="Y16" s="3"/>
      <c r="Z16" s="188">
        <v>0</v>
      </c>
      <c r="AA16" s="77"/>
      <c r="AB16" s="101"/>
      <c r="AC16" s="106">
        <v>238</v>
      </c>
      <c r="AD16" s="103"/>
      <c r="AE16" s="112">
        <v>5.0530000000000002E-3</v>
      </c>
      <c r="AF16" s="104"/>
      <c r="AG16" s="105"/>
      <c r="AH16" s="106">
        <v>27</v>
      </c>
      <c r="AI16" s="106"/>
      <c r="AJ16" s="112">
        <v>5.7300000000000005E-4</v>
      </c>
      <c r="AK16" s="107"/>
      <c r="AL16" s="3"/>
      <c r="AM16" s="76"/>
      <c r="AN16" s="85">
        <v>50</v>
      </c>
      <c r="AO16" s="85"/>
      <c r="AP16" s="86">
        <v>1</v>
      </c>
      <c r="AQ16" s="77"/>
      <c r="AR16" s="3"/>
      <c r="AS16" s="76"/>
      <c r="AT16" s="189">
        <v>208</v>
      </c>
      <c r="AU16" s="190"/>
      <c r="AV16" s="3"/>
      <c r="AW16" s="76"/>
      <c r="AX16" s="189">
        <v>23276</v>
      </c>
      <c r="AY16" s="189">
        <v>20655</v>
      </c>
      <c r="AZ16" s="87">
        <v>0.88739474136449559</v>
      </c>
      <c r="BA16" s="189">
        <v>19948</v>
      </c>
      <c r="BB16" s="191">
        <v>0.8570201065475167</v>
      </c>
      <c r="BC16" s="192"/>
      <c r="BD16" s="193"/>
      <c r="BE16" s="189">
        <v>11476</v>
      </c>
      <c r="BF16" s="189">
        <v>10207</v>
      </c>
      <c r="BG16" s="191">
        <v>0.88942140118508195</v>
      </c>
      <c r="BH16" s="189">
        <v>10038</v>
      </c>
      <c r="BI16" s="191">
        <v>0.8746950156849076</v>
      </c>
      <c r="BJ16" s="185"/>
      <c r="BK16" s="5"/>
    </row>
    <row r="17" spans="1:63" s="27" customFormat="1" ht="15.95" customHeight="1" x14ac:dyDescent="0.2">
      <c r="A17" s="51"/>
      <c r="B17" s="5"/>
      <c r="C17" s="31" t="s">
        <v>132</v>
      </c>
      <c r="D17" s="88" t="s">
        <v>133</v>
      </c>
      <c r="E17" s="31">
        <v>135551</v>
      </c>
      <c r="F17" s="31">
        <v>138622</v>
      </c>
      <c r="G17" s="194"/>
      <c r="H17" s="49"/>
      <c r="I17" s="31">
        <v>1</v>
      </c>
      <c r="J17" s="31"/>
      <c r="K17" s="200">
        <v>7.3772971058863451E-6</v>
      </c>
      <c r="L17" s="89"/>
      <c r="M17" s="49"/>
      <c r="N17" s="31">
        <v>0</v>
      </c>
      <c r="O17" s="31"/>
      <c r="P17" s="200">
        <v>0</v>
      </c>
      <c r="Q17" s="89"/>
      <c r="R17" s="49"/>
      <c r="S17" s="31">
        <v>0</v>
      </c>
      <c r="T17" s="31"/>
      <c r="U17" s="200">
        <v>0</v>
      </c>
      <c r="V17" s="89"/>
      <c r="W17" s="49"/>
      <c r="X17" s="31">
        <v>289</v>
      </c>
      <c r="Y17" s="31"/>
      <c r="Z17" s="200">
        <v>2.0848061635238275E-3</v>
      </c>
      <c r="AA17" s="89"/>
      <c r="AB17" s="90"/>
      <c r="AC17" s="96">
        <v>641</v>
      </c>
      <c r="AD17" s="92"/>
      <c r="AE17" s="111">
        <v>4.7289999999999997E-3</v>
      </c>
      <c r="AF17" s="94"/>
      <c r="AG17" s="95"/>
      <c r="AH17" s="96">
        <v>295</v>
      </c>
      <c r="AI17" s="96"/>
      <c r="AJ17" s="111">
        <v>2.176E-3</v>
      </c>
      <c r="AK17" s="97"/>
      <c r="AL17" s="31"/>
      <c r="AM17" s="49"/>
      <c r="AN17" s="98">
        <v>79</v>
      </c>
      <c r="AO17" s="98"/>
      <c r="AP17" s="99">
        <v>0.98750000000000004</v>
      </c>
      <c r="AQ17" s="89"/>
      <c r="AR17" s="31"/>
      <c r="AS17" s="49"/>
      <c r="AT17" s="201">
        <v>186</v>
      </c>
      <c r="AU17" s="202"/>
      <c r="AV17" s="31"/>
      <c r="AW17" s="49"/>
      <c r="AX17" s="201">
        <v>56780</v>
      </c>
      <c r="AY17" s="201">
        <v>54957</v>
      </c>
      <c r="AZ17" s="100">
        <v>0.96789362451567451</v>
      </c>
      <c r="BA17" s="201">
        <v>41067</v>
      </c>
      <c r="BB17" s="194">
        <v>0.72326523423740752</v>
      </c>
      <c r="BC17" s="203"/>
      <c r="BD17" s="204"/>
      <c r="BE17" s="201">
        <v>34768</v>
      </c>
      <c r="BF17" s="201">
        <v>33138</v>
      </c>
      <c r="BG17" s="194">
        <v>0.95311780947998159</v>
      </c>
      <c r="BH17" s="201">
        <v>27973</v>
      </c>
      <c r="BI17" s="194">
        <v>0.80456166589967781</v>
      </c>
      <c r="BJ17" s="185"/>
      <c r="BK17" s="5"/>
    </row>
    <row r="18" spans="1:63" s="27" customFormat="1" ht="15.95" customHeight="1" x14ac:dyDescent="0.2">
      <c r="A18" s="76"/>
      <c r="B18" s="3"/>
      <c r="C18" s="3" t="s">
        <v>134</v>
      </c>
      <c r="D18" s="75" t="s">
        <v>135</v>
      </c>
      <c r="E18" s="3">
        <v>62484</v>
      </c>
      <c r="F18" s="3">
        <v>63732</v>
      </c>
      <c r="G18" s="191"/>
      <c r="H18" s="76"/>
      <c r="I18" s="3">
        <v>0</v>
      </c>
      <c r="J18" s="3"/>
      <c r="K18" s="188">
        <v>0</v>
      </c>
      <c r="L18" s="77"/>
      <c r="M18" s="76"/>
      <c r="N18" s="3">
        <v>0</v>
      </c>
      <c r="O18" s="3"/>
      <c r="P18" s="188">
        <v>0</v>
      </c>
      <c r="Q18" s="77"/>
      <c r="R18" s="76"/>
      <c r="S18" s="3">
        <v>0</v>
      </c>
      <c r="T18" s="3"/>
      <c r="U18" s="188">
        <v>0</v>
      </c>
      <c r="V18" s="77"/>
      <c r="W18" s="76"/>
      <c r="X18" s="3">
        <v>55</v>
      </c>
      <c r="Y18" s="3"/>
      <c r="Z18" s="188">
        <v>8.6298876545534426E-4</v>
      </c>
      <c r="AA18" s="77"/>
      <c r="AB18" s="101"/>
      <c r="AC18" s="106">
        <v>1266</v>
      </c>
      <c r="AD18" s="103"/>
      <c r="AE18" s="112">
        <v>2.0261000000000001E-2</v>
      </c>
      <c r="AF18" s="104"/>
      <c r="AG18" s="105"/>
      <c r="AH18" s="106">
        <v>98</v>
      </c>
      <c r="AI18" s="106"/>
      <c r="AJ18" s="112">
        <v>1.5679999999999999E-3</v>
      </c>
      <c r="AK18" s="107"/>
      <c r="AL18" s="3"/>
      <c r="AM18" s="76"/>
      <c r="AN18" s="85">
        <v>20</v>
      </c>
      <c r="AO18" s="85"/>
      <c r="AP18" s="86">
        <v>0.7407407407407407</v>
      </c>
      <c r="AQ18" s="77"/>
      <c r="AR18" s="3"/>
      <c r="AS18" s="76"/>
      <c r="AT18" s="189">
        <v>432</v>
      </c>
      <c r="AU18" s="190"/>
      <c r="AV18" s="3"/>
      <c r="AW18" s="76"/>
      <c r="AX18" s="189">
        <v>25642</v>
      </c>
      <c r="AY18" s="189">
        <v>24271</v>
      </c>
      <c r="AZ18" s="87">
        <v>0.94653303174479375</v>
      </c>
      <c r="BA18" s="189">
        <v>15899</v>
      </c>
      <c r="BB18" s="191">
        <v>0.62003743857733407</v>
      </c>
      <c r="BC18" s="192"/>
      <c r="BD18" s="193"/>
      <c r="BE18" s="189">
        <v>12180</v>
      </c>
      <c r="BF18" s="189">
        <v>10874</v>
      </c>
      <c r="BG18" s="191">
        <v>0.89277504105090311</v>
      </c>
      <c r="BH18" s="189">
        <v>9431</v>
      </c>
      <c r="BI18" s="191">
        <v>0.77430213464696218</v>
      </c>
      <c r="BJ18" s="185"/>
      <c r="BK18" s="5"/>
    </row>
    <row r="19" spans="1:63" s="27" customFormat="1" ht="15.95" customHeight="1" x14ac:dyDescent="0.2">
      <c r="A19" s="76"/>
      <c r="B19" s="3"/>
      <c r="C19" s="31" t="s">
        <v>136</v>
      </c>
      <c r="D19" s="88" t="s">
        <v>137</v>
      </c>
      <c r="E19" s="31">
        <v>14753</v>
      </c>
      <c r="F19" s="31">
        <v>15093</v>
      </c>
      <c r="G19" s="194"/>
      <c r="H19" s="49"/>
      <c r="I19" s="31">
        <v>0</v>
      </c>
      <c r="J19" s="31"/>
      <c r="K19" s="200">
        <v>0</v>
      </c>
      <c r="L19" s="89"/>
      <c r="M19" s="49"/>
      <c r="N19" s="31">
        <v>0</v>
      </c>
      <c r="O19" s="31"/>
      <c r="P19" s="200">
        <v>0</v>
      </c>
      <c r="Q19" s="89"/>
      <c r="R19" s="49"/>
      <c r="S19" s="31">
        <v>2</v>
      </c>
      <c r="T19" s="31"/>
      <c r="U19" s="200">
        <v>1.3556564766488172E-4</v>
      </c>
      <c r="V19" s="89"/>
      <c r="W19" s="49"/>
      <c r="X19" s="31">
        <v>279</v>
      </c>
      <c r="Y19" s="31"/>
      <c r="Z19" s="200">
        <v>1.8485390578413835E-2</v>
      </c>
      <c r="AA19" s="89"/>
      <c r="AB19" s="90"/>
      <c r="AC19" s="96">
        <v>79</v>
      </c>
      <c r="AD19" s="92"/>
      <c r="AE19" s="111">
        <v>5.3550000000000004E-3</v>
      </c>
      <c r="AF19" s="94"/>
      <c r="AG19" s="95"/>
      <c r="AH19" s="96">
        <v>90</v>
      </c>
      <c r="AI19" s="96"/>
      <c r="AJ19" s="111">
        <v>6.1000000000000004E-3</v>
      </c>
      <c r="AK19" s="97"/>
      <c r="AL19" s="31"/>
      <c r="AM19" s="49"/>
      <c r="AN19" s="98">
        <v>4</v>
      </c>
      <c r="AO19" s="98"/>
      <c r="AP19" s="99">
        <v>0.36363636363636365</v>
      </c>
      <c r="AQ19" s="89"/>
      <c r="AR19" s="31"/>
      <c r="AS19" s="49"/>
      <c r="AT19" s="201">
        <v>32</v>
      </c>
      <c r="AU19" s="202"/>
      <c r="AV19" s="31"/>
      <c r="AW19" s="49"/>
      <c r="AX19" s="201">
        <v>6124</v>
      </c>
      <c r="AY19" s="201">
        <v>4727</v>
      </c>
      <c r="AZ19" s="100">
        <v>0.77188112344872628</v>
      </c>
      <c r="BA19" s="201">
        <v>3953</v>
      </c>
      <c r="BB19" s="194">
        <v>0.64549314173742656</v>
      </c>
      <c r="BC19" s="203"/>
      <c r="BD19" s="204"/>
      <c r="BE19" s="201">
        <v>3464</v>
      </c>
      <c r="BF19" s="201">
        <v>2889</v>
      </c>
      <c r="BG19" s="194">
        <v>0.83400692840646651</v>
      </c>
      <c r="BH19" s="201">
        <v>2428</v>
      </c>
      <c r="BI19" s="194">
        <v>0.70092378752886841</v>
      </c>
      <c r="BJ19" s="185"/>
      <c r="BK19" s="5"/>
    </row>
    <row r="20" spans="1:63" s="27" customFormat="1" ht="15.95" customHeight="1" x14ac:dyDescent="0.2">
      <c r="A20" s="51"/>
      <c r="B20" s="5"/>
      <c r="C20" s="3" t="s">
        <v>138</v>
      </c>
      <c r="D20" s="75" t="s">
        <v>139</v>
      </c>
      <c r="E20" s="3">
        <v>20572</v>
      </c>
      <c r="F20" s="3">
        <v>21000</v>
      </c>
      <c r="G20" s="191"/>
      <c r="H20" s="76"/>
      <c r="I20" s="3">
        <v>0</v>
      </c>
      <c r="J20" s="3"/>
      <c r="K20" s="188">
        <v>0</v>
      </c>
      <c r="L20" s="77"/>
      <c r="M20" s="76"/>
      <c r="N20" s="3">
        <v>0</v>
      </c>
      <c r="O20" s="3"/>
      <c r="P20" s="188">
        <v>0</v>
      </c>
      <c r="Q20" s="77"/>
      <c r="R20" s="76"/>
      <c r="S20" s="3">
        <v>7</v>
      </c>
      <c r="T20" s="3"/>
      <c r="U20" s="188">
        <v>3.4026832587983669E-4</v>
      </c>
      <c r="V20" s="77"/>
      <c r="W20" s="76"/>
      <c r="X20" s="3">
        <v>155</v>
      </c>
      <c r="Y20" s="3"/>
      <c r="Z20" s="188">
        <v>7.3809523809523813E-3</v>
      </c>
      <c r="AA20" s="77"/>
      <c r="AB20" s="101"/>
      <c r="AC20" s="106">
        <v>1189</v>
      </c>
      <c r="AD20" s="103"/>
      <c r="AE20" s="112">
        <v>5.7797000000000001E-2</v>
      </c>
      <c r="AF20" s="104"/>
      <c r="AG20" s="105"/>
      <c r="AH20" s="106">
        <v>182</v>
      </c>
      <c r="AI20" s="106"/>
      <c r="AJ20" s="112">
        <v>8.8470000000000007E-3</v>
      </c>
      <c r="AK20" s="107"/>
      <c r="AL20" s="3"/>
      <c r="AM20" s="76"/>
      <c r="AN20" s="85">
        <v>2</v>
      </c>
      <c r="AO20" s="85"/>
      <c r="AP20" s="86">
        <v>0.2857142857142857</v>
      </c>
      <c r="AQ20" s="77"/>
      <c r="AR20" s="3"/>
      <c r="AS20" s="76"/>
      <c r="AT20" s="189">
        <v>31</v>
      </c>
      <c r="AU20" s="190"/>
      <c r="AV20" s="3"/>
      <c r="AW20" s="76"/>
      <c r="AX20" s="189">
        <v>10187</v>
      </c>
      <c r="AY20" s="189">
        <v>7885</v>
      </c>
      <c r="AZ20" s="87">
        <v>0.77402571905369588</v>
      </c>
      <c r="BA20" s="189">
        <v>6764</v>
      </c>
      <c r="BB20" s="191">
        <v>0.66398350839304998</v>
      </c>
      <c r="BC20" s="192"/>
      <c r="BD20" s="193"/>
      <c r="BE20" s="189">
        <v>5687</v>
      </c>
      <c r="BF20" s="189">
        <v>4635</v>
      </c>
      <c r="BG20" s="191">
        <v>0.81501670476525412</v>
      </c>
      <c r="BH20" s="189">
        <v>4116</v>
      </c>
      <c r="BI20" s="191">
        <v>0.72375593458765608</v>
      </c>
      <c r="BJ20" s="185"/>
      <c r="BK20" s="5"/>
    </row>
    <row r="21" spans="1:63" s="27" customFormat="1" ht="15.95" customHeight="1" x14ac:dyDescent="0.2">
      <c r="A21" s="51"/>
      <c r="B21" s="5"/>
      <c r="C21" s="31" t="s">
        <v>140</v>
      </c>
      <c r="D21" s="88" t="s">
        <v>141</v>
      </c>
      <c r="E21" s="31">
        <v>208512</v>
      </c>
      <c r="F21" s="31">
        <v>213427</v>
      </c>
      <c r="G21" s="194"/>
      <c r="H21" s="49"/>
      <c r="I21" s="31">
        <v>0</v>
      </c>
      <c r="J21" s="31"/>
      <c r="K21" s="200">
        <v>0</v>
      </c>
      <c r="L21" s="89"/>
      <c r="M21" s="49"/>
      <c r="N21" s="31">
        <v>1</v>
      </c>
      <c r="O21" s="31"/>
      <c r="P21" s="200">
        <v>4.7958870472682623E-6</v>
      </c>
      <c r="Q21" s="89"/>
      <c r="R21" s="49"/>
      <c r="S21" s="31">
        <v>9</v>
      </c>
      <c r="T21" s="31"/>
      <c r="U21" s="200">
        <v>4.3162983425414363E-5</v>
      </c>
      <c r="V21" s="89"/>
      <c r="W21" s="49"/>
      <c r="X21" s="31">
        <v>91</v>
      </c>
      <c r="Y21" s="31"/>
      <c r="Z21" s="200">
        <v>4.2637529459721592E-4</v>
      </c>
      <c r="AA21" s="89"/>
      <c r="AB21" s="90"/>
      <c r="AC21" s="96">
        <v>593</v>
      </c>
      <c r="AD21" s="92"/>
      <c r="AE21" s="111">
        <v>2.8440000000000002E-3</v>
      </c>
      <c r="AF21" s="94"/>
      <c r="AG21" s="95"/>
      <c r="AH21" s="96">
        <v>254</v>
      </c>
      <c r="AI21" s="96"/>
      <c r="AJ21" s="111">
        <v>1.2179999999999999E-3</v>
      </c>
      <c r="AK21" s="97"/>
      <c r="AL21" s="31"/>
      <c r="AM21" s="49"/>
      <c r="AN21" s="98">
        <v>75</v>
      </c>
      <c r="AO21" s="98"/>
      <c r="AP21" s="99">
        <v>1</v>
      </c>
      <c r="AQ21" s="89"/>
      <c r="AR21" s="31"/>
      <c r="AS21" s="49"/>
      <c r="AT21" s="201">
        <v>64</v>
      </c>
      <c r="AU21" s="202"/>
      <c r="AV21" s="31"/>
      <c r="AW21" s="49"/>
      <c r="AX21" s="201">
        <v>83258</v>
      </c>
      <c r="AY21" s="201">
        <v>75706</v>
      </c>
      <c r="AZ21" s="100">
        <v>0.909294001777607</v>
      </c>
      <c r="BA21" s="201">
        <v>70015</v>
      </c>
      <c r="BB21" s="194">
        <v>0.84094020994979457</v>
      </c>
      <c r="BC21" s="203"/>
      <c r="BD21" s="204"/>
      <c r="BE21" s="201">
        <v>54673</v>
      </c>
      <c r="BF21" s="201">
        <v>50976</v>
      </c>
      <c r="BG21" s="194">
        <v>0.93237978526877985</v>
      </c>
      <c r="BH21" s="201">
        <v>48719</v>
      </c>
      <c r="BI21" s="194">
        <v>0.89109798255080208</v>
      </c>
      <c r="BJ21" s="185"/>
      <c r="BK21" s="5"/>
    </row>
    <row r="22" spans="1:63" s="27" customFormat="1" ht="15.95" customHeight="1" x14ac:dyDescent="0.2">
      <c r="A22" s="51"/>
      <c r="B22" s="5"/>
      <c r="C22" s="3" t="s">
        <v>142</v>
      </c>
      <c r="D22" s="75" t="s">
        <v>143</v>
      </c>
      <c r="E22" s="3">
        <v>33655</v>
      </c>
      <c r="F22" s="3">
        <v>36092</v>
      </c>
      <c r="G22" s="191"/>
      <c r="H22" s="76"/>
      <c r="I22" s="3">
        <v>1</v>
      </c>
      <c r="J22" s="3"/>
      <c r="K22" s="188">
        <v>2.9713266973703759E-5</v>
      </c>
      <c r="L22" s="77"/>
      <c r="M22" s="76"/>
      <c r="N22" s="3">
        <v>0</v>
      </c>
      <c r="O22" s="3"/>
      <c r="P22" s="188">
        <v>0</v>
      </c>
      <c r="Q22" s="77"/>
      <c r="R22" s="76"/>
      <c r="S22" s="3">
        <v>2</v>
      </c>
      <c r="T22" s="3"/>
      <c r="U22" s="188">
        <v>5.9426533947407518E-5</v>
      </c>
      <c r="V22" s="77"/>
      <c r="W22" s="76"/>
      <c r="X22" s="3">
        <v>1400</v>
      </c>
      <c r="Y22" s="3"/>
      <c r="Z22" s="188">
        <v>3.8789759503491075E-2</v>
      </c>
      <c r="AA22" s="77"/>
      <c r="AB22" s="101"/>
      <c r="AC22" s="106">
        <v>396</v>
      </c>
      <c r="AD22" s="103"/>
      <c r="AE22" s="112">
        <v>1.1766E-2</v>
      </c>
      <c r="AF22" s="104"/>
      <c r="AG22" s="105"/>
      <c r="AH22" s="106">
        <v>449</v>
      </c>
      <c r="AI22" s="106"/>
      <c r="AJ22" s="112">
        <v>1.3341E-2</v>
      </c>
      <c r="AK22" s="107"/>
      <c r="AL22" s="3"/>
      <c r="AM22" s="76"/>
      <c r="AN22" s="85">
        <v>26</v>
      </c>
      <c r="AO22" s="85"/>
      <c r="AP22" s="86">
        <v>1</v>
      </c>
      <c r="AQ22" s="77"/>
      <c r="AR22" s="3"/>
      <c r="AS22" s="76"/>
      <c r="AT22" s="189">
        <v>47</v>
      </c>
      <c r="AU22" s="190"/>
      <c r="AV22" s="3"/>
      <c r="AW22" s="76"/>
      <c r="AX22" s="189">
        <v>13490</v>
      </c>
      <c r="AY22" s="189">
        <v>11720</v>
      </c>
      <c r="AZ22" s="87">
        <v>0.86879169755374352</v>
      </c>
      <c r="BA22" s="189">
        <v>12962</v>
      </c>
      <c r="BB22" s="191">
        <v>0.96085989621942181</v>
      </c>
      <c r="BC22" s="192"/>
      <c r="BD22" s="193"/>
      <c r="BE22" s="189">
        <v>6206</v>
      </c>
      <c r="BF22" s="189">
        <v>5500</v>
      </c>
      <c r="BG22" s="191">
        <v>0.88623912342893973</v>
      </c>
      <c r="BH22" s="189">
        <v>5956</v>
      </c>
      <c r="BI22" s="191">
        <v>0.95971640348050269</v>
      </c>
      <c r="BJ22" s="185"/>
      <c r="BK22" s="5"/>
    </row>
    <row r="23" spans="1:63" s="27" customFormat="1" ht="15.95" customHeight="1" x14ac:dyDescent="0.2">
      <c r="A23" s="51"/>
      <c r="B23" s="5"/>
      <c r="C23" s="31" t="s">
        <v>144</v>
      </c>
      <c r="D23" s="88" t="s">
        <v>145</v>
      </c>
      <c r="E23" s="31">
        <v>112237</v>
      </c>
      <c r="F23" s="31">
        <v>113255</v>
      </c>
      <c r="G23" s="194"/>
      <c r="H23" s="49"/>
      <c r="I23" s="31">
        <v>0</v>
      </c>
      <c r="J23" s="31"/>
      <c r="K23" s="200">
        <v>0</v>
      </c>
      <c r="L23" s="89"/>
      <c r="M23" s="49"/>
      <c r="N23" s="31">
        <v>0</v>
      </c>
      <c r="O23" s="31"/>
      <c r="P23" s="200">
        <v>0</v>
      </c>
      <c r="Q23" s="89"/>
      <c r="R23" s="49"/>
      <c r="S23" s="31">
        <v>21</v>
      </c>
      <c r="T23" s="31"/>
      <c r="U23" s="200">
        <v>1.871040744139633E-4</v>
      </c>
      <c r="V23" s="89"/>
      <c r="W23" s="49"/>
      <c r="X23" s="31">
        <v>92</v>
      </c>
      <c r="Y23" s="31"/>
      <c r="Z23" s="200">
        <v>8.1232616661516051E-4</v>
      </c>
      <c r="AA23" s="89"/>
      <c r="AB23" s="90"/>
      <c r="AC23" s="96">
        <v>772</v>
      </c>
      <c r="AD23" s="92"/>
      <c r="AE23" s="111">
        <v>6.8780000000000004E-3</v>
      </c>
      <c r="AF23" s="94"/>
      <c r="AG23" s="95"/>
      <c r="AH23" s="96">
        <v>336</v>
      </c>
      <c r="AI23" s="96"/>
      <c r="AJ23" s="111">
        <v>2.9940000000000001E-3</v>
      </c>
      <c r="AK23" s="97"/>
      <c r="AL23" s="31"/>
      <c r="AM23" s="49"/>
      <c r="AN23" s="98">
        <v>104</v>
      </c>
      <c r="AO23" s="98"/>
      <c r="AP23" s="99">
        <v>0.98113207547169812</v>
      </c>
      <c r="AQ23" s="89"/>
      <c r="AR23" s="31"/>
      <c r="AS23" s="49"/>
      <c r="AT23" s="201">
        <v>513</v>
      </c>
      <c r="AU23" s="202"/>
      <c r="AV23" s="31"/>
      <c r="AW23" s="49"/>
      <c r="AX23" s="201">
        <v>40342</v>
      </c>
      <c r="AY23" s="201">
        <v>34801</v>
      </c>
      <c r="AZ23" s="100">
        <v>0.86264934807396754</v>
      </c>
      <c r="BA23" s="201">
        <v>33619</v>
      </c>
      <c r="BB23" s="194">
        <v>0.83334985870804623</v>
      </c>
      <c r="BC23" s="203"/>
      <c r="BD23" s="204"/>
      <c r="BE23" s="201">
        <v>18561</v>
      </c>
      <c r="BF23" s="201">
        <v>16777</v>
      </c>
      <c r="BG23" s="194">
        <v>0.90388448898227469</v>
      </c>
      <c r="BH23" s="201">
        <v>16292</v>
      </c>
      <c r="BI23" s="194">
        <v>0.87775443133451858</v>
      </c>
      <c r="BJ23" s="185"/>
      <c r="BK23" s="5"/>
    </row>
    <row r="24" spans="1:63" s="27" customFormat="1" ht="15.95" customHeight="1" x14ac:dyDescent="0.2">
      <c r="A24" s="51"/>
      <c r="B24" s="5"/>
      <c r="C24" s="3" t="s">
        <v>146</v>
      </c>
      <c r="D24" s="75" t="s">
        <v>147</v>
      </c>
      <c r="E24" s="3">
        <v>56208</v>
      </c>
      <c r="F24" s="3">
        <v>57740</v>
      </c>
      <c r="G24" s="191"/>
      <c r="H24" s="76"/>
      <c r="I24" s="3">
        <v>0</v>
      </c>
      <c r="J24" s="3"/>
      <c r="K24" s="188">
        <v>0</v>
      </c>
      <c r="L24" s="77"/>
      <c r="M24" s="76"/>
      <c r="N24" s="3">
        <v>0</v>
      </c>
      <c r="O24" s="3"/>
      <c r="P24" s="188">
        <v>0</v>
      </c>
      <c r="Q24" s="77"/>
      <c r="R24" s="76"/>
      <c r="S24" s="3">
        <v>7</v>
      </c>
      <c r="T24" s="3"/>
      <c r="U24" s="188">
        <v>1.2453743239396528E-4</v>
      </c>
      <c r="V24" s="77"/>
      <c r="W24" s="76"/>
      <c r="X24" s="3">
        <v>10</v>
      </c>
      <c r="Y24" s="3"/>
      <c r="Z24" s="188">
        <v>1.7319016279875303E-4</v>
      </c>
      <c r="AA24" s="77"/>
      <c r="AB24" s="101"/>
      <c r="AC24" s="106">
        <v>364</v>
      </c>
      <c r="AD24" s="103"/>
      <c r="AE24" s="112">
        <v>6.476E-3</v>
      </c>
      <c r="AF24" s="104"/>
      <c r="AG24" s="105"/>
      <c r="AH24" s="106">
        <v>196</v>
      </c>
      <c r="AI24" s="106"/>
      <c r="AJ24" s="112">
        <v>3.4870000000000001E-3</v>
      </c>
      <c r="AK24" s="107"/>
      <c r="AL24" s="3"/>
      <c r="AM24" s="76"/>
      <c r="AN24" s="85">
        <v>30</v>
      </c>
      <c r="AO24" s="85"/>
      <c r="AP24" s="86">
        <v>1</v>
      </c>
      <c r="AQ24" s="77"/>
      <c r="AR24" s="3"/>
      <c r="AS24" s="76"/>
      <c r="AT24" s="189">
        <v>68</v>
      </c>
      <c r="AU24" s="190"/>
      <c r="AV24" s="3"/>
      <c r="AW24" s="76"/>
      <c r="AX24" s="189">
        <v>23185</v>
      </c>
      <c r="AY24" s="189">
        <v>21098</v>
      </c>
      <c r="AZ24" s="87">
        <v>0.90998490403277976</v>
      </c>
      <c r="BA24" s="189">
        <v>19140</v>
      </c>
      <c r="BB24" s="191">
        <v>0.82553375026957088</v>
      </c>
      <c r="BC24" s="192"/>
      <c r="BD24" s="193"/>
      <c r="BE24" s="189">
        <v>14611</v>
      </c>
      <c r="BF24" s="189">
        <v>13093</v>
      </c>
      <c r="BG24" s="191">
        <v>0.89610567380740536</v>
      </c>
      <c r="BH24" s="189">
        <v>11851</v>
      </c>
      <c r="BI24" s="191">
        <v>0.81110122510437344</v>
      </c>
      <c r="BJ24" s="185"/>
      <c r="BK24" s="5"/>
    </row>
    <row r="25" spans="1:63" s="27" customFormat="1" ht="15.95" customHeight="1" x14ac:dyDescent="0.2">
      <c r="A25" s="51"/>
      <c r="B25" s="5"/>
      <c r="C25" s="31" t="s">
        <v>148</v>
      </c>
      <c r="D25" s="88" t="s">
        <v>149</v>
      </c>
      <c r="E25" s="31">
        <v>114436</v>
      </c>
      <c r="F25" s="31">
        <v>116893</v>
      </c>
      <c r="G25" s="194"/>
      <c r="H25" s="49"/>
      <c r="I25" s="31">
        <v>0</v>
      </c>
      <c r="J25" s="31"/>
      <c r="K25" s="200">
        <v>0</v>
      </c>
      <c r="L25" s="89"/>
      <c r="M25" s="49"/>
      <c r="N25" s="31">
        <v>0</v>
      </c>
      <c r="O25" s="31"/>
      <c r="P25" s="200">
        <v>0</v>
      </c>
      <c r="Q25" s="89"/>
      <c r="R25" s="49"/>
      <c r="S25" s="31">
        <v>10</v>
      </c>
      <c r="T25" s="31"/>
      <c r="U25" s="200">
        <v>8.7385088608479852E-5</v>
      </c>
      <c r="V25" s="89"/>
      <c r="W25" s="49"/>
      <c r="X25" s="31">
        <v>30</v>
      </c>
      <c r="Y25" s="31"/>
      <c r="Z25" s="200">
        <v>2.5664496590899368E-4</v>
      </c>
      <c r="AA25" s="89"/>
      <c r="AB25" s="90"/>
      <c r="AC25" s="96">
        <v>865</v>
      </c>
      <c r="AD25" s="92"/>
      <c r="AE25" s="111">
        <v>7.5589999999999997E-3</v>
      </c>
      <c r="AF25" s="94"/>
      <c r="AG25" s="95"/>
      <c r="AH25" s="96">
        <v>215</v>
      </c>
      <c r="AI25" s="96"/>
      <c r="AJ25" s="111">
        <v>1.879E-3</v>
      </c>
      <c r="AK25" s="97"/>
      <c r="AL25" s="31"/>
      <c r="AM25" s="49"/>
      <c r="AN25" s="98">
        <v>80</v>
      </c>
      <c r="AO25" s="98"/>
      <c r="AP25" s="99">
        <v>1</v>
      </c>
      <c r="AQ25" s="89"/>
      <c r="AR25" s="31"/>
      <c r="AS25" s="49"/>
      <c r="AT25" s="201">
        <v>45</v>
      </c>
      <c r="AU25" s="202"/>
      <c r="AV25" s="31"/>
      <c r="AW25" s="49"/>
      <c r="AX25" s="201">
        <v>46469</v>
      </c>
      <c r="AY25" s="201">
        <v>37040</v>
      </c>
      <c r="AZ25" s="100">
        <v>0.79709053347392889</v>
      </c>
      <c r="BA25" s="201">
        <v>34211</v>
      </c>
      <c r="BB25" s="194">
        <v>0.73621123759925977</v>
      </c>
      <c r="BC25" s="203"/>
      <c r="BD25" s="204"/>
      <c r="BE25" s="201">
        <v>28346</v>
      </c>
      <c r="BF25" s="201">
        <v>24664</v>
      </c>
      <c r="BG25" s="194">
        <v>0.8701051294715304</v>
      </c>
      <c r="BH25" s="201">
        <v>23720</v>
      </c>
      <c r="BI25" s="194">
        <v>0.83680237070486141</v>
      </c>
      <c r="BJ25" s="185"/>
      <c r="BK25" s="5"/>
    </row>
    <row r="26" spans="1:63" s="27" customFormat="1" ht="15.95" customHeight="1" x14ac:dyDescent="0.2">
      <c r="A26" s="51"/>
      <c r="B26" s="5"/>
      <c r="C26" s="3" t="s">
        <v>150</v>
      </c>
      <c r="D26" s="75" t="s">
        <v>151</v>
      </c>
      <c r="E26" s="3">
        <v>183092</v>
      </c>
      <c r="F26" s="3">
        <v>188557</v>
      </c>
      <c r="G26" s="3"/>
      <c r="H26" s="76"/>
      <c r="I26" s="3">
        <v>0</v>
      </c>
      <c r="J26" s="3"/>
      <c r="K26" s="188">
        <v>0</v>
      </c>
      <c r="L26" s="77"/>
      <c r="M26" s="76"/>
      <c r="N26" s="3">
        <v>3</v>
      </c>
      <c r="O26" s="3"/>
      <c r="P26" s="188">
        <v>1.6385205252004456E-5</v>
      </c>
      <c r="Q26" s="77"/>
      <c r="R26" s="76"/>
      <c r="S26" s="3">
        <v>5</v>
      </c>
      <c r="T26" s="3"/>
      <c r="U26" s="188">
        <v>2.7308675420007429E-5</v>
      </c>
      <c r="V26" s="77"/>
      <c r="W26" s="76"/>
      <c r="X26" s="3">
        <v>65662</v>
      </c>
      <c r="Y26" s="3"/>
      <c r="Z26" s="188">
        <v>0.34823422095175466</v>
      </c>
      <c r="AA26" s="77"/>
      <c r="AB26" s="101"/>
      <c r="AC26" s="106">
        <v>4414</v>
      </c>
      <c r="AD26" s="103"/>
      <c r="AE26" s="112">
        <v>2.4108000000000001E-2</v>
      </c>
      <c r="AF26" s="104"/>
      <c r="AG26" s="105"/>
      <c r="AH26" s="106">
        <v>370</v>
      </c>
      <c r="AI26" s="106"/>
      <c r="AJ26" s="112">
        <v>2.0209999999999998E-3</v>
      </c>
      <c r="AK26" s="107"/>
      <c r="AL26" s="3"/>
      <c r="AM26" s="76"/>
      <c r="AN26" s="85">
        <v>49</v>
      </c>
      <c r="AO26" s="85"/>
      <c r="AP26" s="86">
        <v>0.45370370370370372</v>
      </c>
      <c r="AQ26" s="77"/>
      <c r="AR26" s="3"/>
      <c r="AS26" s="76"/>
      <c r="AT26" s="189">
        <v>22393</v>
      </c>
      <c r="AU26" s="190"/>
      <c r="AV26" s="3"/>
      <c r="AW26" s="76"/>
      <c r="AX26" s="189">
        <v>68837</v>
      </c>
      <c r="AY26" s="189">
        <v>56694</v>
      </c>
      <c r="AZ26" s="87">
        <v>0.82359777445269255</v>
      </c>
      <c r="BA26" s="189">
        <v>63151</v>
      </c>
      <c r="BB26" s="191">
        <v>0.91739907317285763</v>
      </c>
      <c r="BC26" s="192"/>
      <c r="BD26" s="193"/>
      <c r="BE26" s="189">
        <v>37029</v>
      </c>
      <c r="BF26" s="189">
        <v>30583</v>
      </c>
      <c r="BG26" s="191">
        <v>0.82592022468875748</v>
      </c>
      <c r="BH26" s="189">
        <v>35067</v>
      </c>
      <c r="BI26" s="191">
        <v>0.94701450214696592</v>
      </c>
      <c r="BJ26" s="185"/>
      <c r="BK26" s="5"/>
    </row>
    <row r="27" spans="1:63" s="27" customFormat="1" ht="15.95" customHeight="1" x14ac:dyDescent="0.2">
      <c r="A27" s="51"/>
      <c r="B27" s="5"/>
      <c r="C27" s="31" t="s">
        <v>152</v>
      </c>
      <c r="D27" s="88" t="s">
        <v>153</v>
      </c>
      <c r="E27" s="31">
        <v>20675</v>
      </c>
      <c r="F27" s="31">
        <v>20806</v>
      </c>
      <c r="G27" s="194"/>
      <c r="H27" s="49"/>
      <c r="I27" s="31">
        <v>0</v>
      </c>
      <c r="J27" s="31"/>
      <c r="K27" s="200">
        <v>0</v>
      </c>
      <c r="L27" s="89"/>
      <c r="M27" s="49"/>
      <c r="N27" s="31">
        <v>0</v>
      </c>
      <c r="O27" s="31"/>
      <c r="P27" s="200">
        <v>0</v>
      </c>
      <c r="Q27" s="89"/>
      <c r="R27" s="49"/>
      <c r="S27" s="31">
        <v>0</v>
      </c>
      <c r="T27" s="31"/>
      <c r="U27" s="200">
        <v>0</v>
      </c>
      <c r="V27" s="89"/>
      <c r="W27" s="49"/>
      <c r="X27" s="31">
        <v>22</v>
      </c>
      <c r="Y27" s="31"/>
      <c r="Z27" s="200">
        <v>1.0573872921272711E-3</v>
      </c>
      <c r="AA27" s="89"/>
      <c r="AB27" s="90"/>
      <c r="AC27" s="96">
        <v>108</v>
      </c>
      <c r="AD27" s="92"/>
      <c r="AE27" s="111">
        <v>5.2240000000000003E-3</v>
      </c>
      <c r="AF27" s="94"/>
      <c r="AG27" s="95"/>
      <c r="AH27" s="96">
        <v>16</v>
      </c>
      <c r="AI27" s="96"/>
      <c r="AJ27" s="111">
        <v>7.7399999999999995E-4</v>
      </c>
      <c r="AK27" s="97"/>
      <c r="AL27" s="31"/>
      <c r="AM27" s="49"/>
      <c r="AN27" s="98">
        <v>16</v>
      </c>
      <c r="AO27" s="98"/>
      <c r="AP27" s="99">
        <v>0.84210526315789469</v>
      </c>
      <c r="AQ27" s="89"/>
      <c r="AR27" s="31"/>
      <c r="AS27" s="49"/>
      <c r="AT27" s="201">
        <v>1900</v>
      </c>
      <c r="AU27" s="202"/>
      <c r="AV27" s="31"/>
      <c r="AW27" s="49"/>
      <c r="AX27" s="201">
        <v>10183</v>
      </c>
      <c r="AY27" s="201">
        <v>9883</v>
      </c>
      <c r="AZ27" s="100">
        <v>0.97053913385053525</v>
      </c>
      <c r="BA27" s="201">
        <v>9011</v>
      </c>
      <c r="BB27" s="194">
        <v>0.88490621624275756</v>
      </c>
      <c r="BC27" s="203"/>
      <c r="BD27" s="204"/>
      <c r="BE27" s="201">
        <v>6190</v>
      </c>
      <c r="BF27" s="201">
        <v>5909</v>
      </c>
      <c r="BG27" s="194">
        <v>0.95460420032310178</v>
      </c>
      <c r="BH27" s="201">
        <v>5264</v>
      </c>
      <c r="BI27" s="194">
        <v>0.85040387722132471</v>
      </c>
      <c r="BJ27" s="185"/>
      <c r="BK27" s="5"/>
    </row>
    <row r="28" spans="1:63" s="27" customFormat="1" ht="15.95" customHeight="1" x14ac:dyDescent="0.2">
      <c r="A28" s="51"/>
      <c r="B28" s="5"/>
      <c r="C28" s="3" t="s">
        <v>154</v>
      </c>
      <c r="D28" s="75" t="s">
        <v>155</v>
      </c>
      <c r="E28" s="3">
        <v>232956</v>
      </c>
      <c r="F28" s="3">
        <v>249889</v>
      </c>
      <c r="G28" s="3"/>
      <c r="H28" s="76"/>
      <c r="I28" s="3">
        <v>0</v>
      </c>
      <c r="J28" s="3"/>
      <c r="K28" s="188">
        <v>0</v>
      </c>
      <c r="L28" s="77"/>
      <c r="M28" s="76"/>
      <c r="N28" s="3">
        <v>1</v>
      </c>
      <c r="O28" s="3"/>
      <c r="P28" s="188">
        <v>4.2926561239032266E-6</v>
      </c>
      <c r="Q28" s="77"/>
      <c r="R28" s="76"/>
      <c r="S28" s="3">
        <v>140</v>
      </c>
      <c r="T28" s="3"/>
      <c r="U28" s="188">
        <v>6.009718573464517E-4</v>
      </c>
      <c r="V28" s="77"/>
      <c r="W28" s="76"/>
      <c r="X28" s="3">
        <v>118</v>
      </c>
      <c r="Y28" s="3"/>
      <c r="Z28" s="188">
        <v>4.7220966108952375E-4</v>
      </c>
      <c r="AA28" s="77"/>
      <c r="AB28" s="101"/>
      <c r="AC28" s="106">
        <v>8997</v>
      </c>
      <c r="AD28" s="103"/>
      <c r="AE28" s="112">
        <v>3.8621000000000003E-2</v>
      </c>
      <c r="AF28" s="104"/>
      <c r="AG28" s="105"/>
      <c r="AH28" s="106">
        <v>239</v>
      </c>
      <c r="AI28" s="106"/>
      <c r="AJ28" s="112">
        <v>1.026E-3</v>
      </c>
      <c r="AK28" s="107"/>
      <c r="AL28" s="3"/>
      <c r="AM28" s="76"/>
      <c r="AN28" s="85">
        <v>217</v>
      </c>
      <c r="AO28" s="85"/>
      <c r="AP28" s="86">
        <v>0.72333333333333338</v>
      </c>
      <c r="AQ28" s="77"/>
      <c r="AR28" s="3"/>
      <c r="AS28" s="76"/>
      <c r="AT28" s="189">
        <v>2450</v>
      </c>
      <c r="AU28" s="190"/>
      <c r="AV28" s="3"/>
      <c r="AW28" s="76"/>
      <c r="AX28" s="189">
        <v>93227</v>
      </c>
      <c r="AY28" s="189">
        <v>83472</v>
      </c>
      <c r="AZ28" s="87">
        <v>0.89536293133963341</v>
      </c>
      <c r="BA28" s="189">
        <v>80346</v>
      </c>
      <c r="BB28" s="191">
        <v>0.86183187274072959</v>
      </c>
      <c r="BC28" s="192"/>
      <c r="BD28" s="193"/>
      <c r="BE28" s="189">
        <v>51919</v>
      </c>
      <c r="BF28" s="189">
        <v>48291</v>
      </c>
      <c r="BG28" s="191">
        <v>0.93012192068414257</v>
      </c>
      <c r="BH28" s="189">
        <v>48840</v>
      </c>
      <c r="BI28" s="191">
        <v>0.94069608428513651</v>
      </c>
      <c r="BJ28" s="185"/>
      <c r="BK28" s="5"/>
    </row>
    <row r="29" spans="1:63" s="27" customFormat="1" ht="15.95" customHeight="1" x14ac:dyDescent="0.2">
      <c r="A29" s="51"/>
      <c r="B29" s="5"/>
      <c r="C29" s="31" t="s">
        <v>156</v>
      </c>
      <c r="D29" s="88" t="s">
        <v>157</v>
      </c>
      <c r="E29" s="31">
        <v>177516</v>
      </c>
      <c r="F29" s="31">
        <v>184359</v>
      </c>
      <c r="G29" s="194"/>
      <c r="H29" s="49"/>
      <c r="I29" s="31">
        <v>0</v>
      </c>
      <c r="J29" s="31"/>
      <c r="K29" s="200">
        <v>0</v>
      </c>
      <c r="L29" s="108"/>
      <c r="M29" s="49"/>
      <c r="N29" s="31">
        <v>0</v>
      </c>
      <c r="O29" s="31"/>
      <c r="P29" s="200">
        <v>0</v>
      </c>
      <c r="Q29" s="108"/>
      <c r="R29" s="49"/>
      <c r="S29" s="31">
        <v>171</v>
      </c>
      <c r="T29" s="31"/>
      <c r="U29" s="200">
        <v>9.6329344960454266E-4</v>
      </c>
      <c r="V29" s="108"/>
      <c r="W29" s="49"/>
      <c r="X29" s="31">
        <v>1358</v>
      </c>
      <c r="Y29" s="31"/>
      <c r="Z29" s="200">
        <v>7.3660629532596731E-3</v>
      </c>
      <c r="AA29" s="108"/>
      <c r="AB29" s="90"/>
      <c r="AC29" s="96">
        <v>10698</v>
      </c>
      <c r="AD29" s="92"/>
      <c r="AE29" s="111">
        <v>6.0264999999999999E-2</v>
      </c>
      <c r="AF29" s="109"/>
      <c r="AG29" s="95"/>
      <c r="AH29" s="96">
        <v>683</v>
      </c>
      <c r="AI29" s="96"/>
      <c r="AJ29" s="111">
        <v>3.8479999999999999E-3</v>
      </c>
      <c r="AK29" s="109"/>
      <c r="AL29" s="110"/>
      <c r="AM29" s="49"/>
      <c r="AN29" s="98">
        <v>40</v>
      </c>
      <c r="AO29" s="98"/>
      <c r="AP29" s="99">
        <v>0.32786885245901637</v>
      </c>
      <c r="AQ29" s="108"/>
      <c r="AR29" s="31"/>
      <c r="AS29" s="49"/>
      <c r="AT29" s="201">
        <v>46163</v>
      </c>
      <c r="AU29" s="202"/>
      <c r="AV29" s="31"/>
      <c r="AW29" s="49"/>
      <c r="AX29" s="201">
        <v>55777</v>
      </c>
      <c r="AY29" s="201">
        <v>52410</v>
      </c>
      <c r="AZ29" s="100">
        <v>0.93963461641895407</v>
      </c>
      <c r="BA29" s="201">
        <v>32906</v>
      </c>
      <c r="BB29" s="194">
        <v>0.58995643365544936</v>
      </c>
      <c r="BC29" s="203"/>
      <c r="BD29" s="204"/>
      <c r="BE29" s="201">
        <v>28754</v>
      </c>
      <c r="BF29" s="201">
        <v>26584</v>
      </c>
      <c r="BG29" s="194">
        <v>0.92453223899283576</v>
      </c>
      <c r="BH29" s="201">
        <v>17842</v>
      </c>
      <c r="BI29" s="194">
        <v>0.62050497322111708</v>
      </c>
      <c r="BJ29" s="185"/>
      <c r="BK29" s="5"/>
    </row>
    <row r="30" spans="1:63" s="27" customFormat="1" ht="15.95" customHeight="1" x14ac:dyDescent="0.2">
      <c r="A30" s="51"/>
      <c r="B30" s="5"/>
      <c r="C30" s="3" t="s">
        <v>158</v>
      </c>
      <c r="D30" s="75" t="s">
        <v>159</v>
      </c>
      <c r="E30" s="3">
        <v>27069</v>
      </c>
      <c r="F30" s="3">
        <v>29128</v>
      </c>
      <c r="G30" s="191"/>
      <c r="H30" s="76"/>
      <c r="I30" s="3">
        <v>0</v>
      </c>
      <c r="J30" s="3"/>
      <c r="K30" s="188">
        <v>0</v>
      </c>
      <c r="L30" s="77"/>
      <c r="M30" s="76"/>
      <c r="N30" s="3">
        <v>0</v>
      </c>
      <c r="O30" s="3"/>
      <c r="P30" s="188">
        <v>0</v>
      </c>
      <c r="Q30" s="77"/>
      <c r="R30" s="76"/>
      <c r="S30" s="3">
        <v>0</v>
      </c>
      <c r="T30" s="3"/>
      <c r="U30" s="188">
        <v>0</v>
      </c>
      <c r="V30" s="77"/>
      <c r="W30" s="76"/>
      <c r="X30" s="3">
        <v>31</v>
      </c>
      <c r="Y30" s="3"/>
      <c r="Z30" s="188">
        <v>1.0642680582257623E-3</v>
      </c>
      <c r="AA30" s="77"/>
      <c r="AB30" s="101"/>
      <c r="AC30" s="106">
        <v>220</v>
      </c>
      <c r="AD30" s="103"/>
      <c r="AE30" s="112">
        <v>8.1270000000000005E-3</v>
      </c>
      <c r="AF30" s="104"/>
      <c r="AG30" s="105"/>
      <c r="AH30" s="106">
        <v>30</v>
      </c>
      <c r="AI30" s="106"/>
      <c r="AJ30" s="112">
        <v>1.108E-3</v>
      </c>
      <c r="AK30" s="107"/>
      <c r="AL30" s="3"/>
      <c r="AM30" s="76"/>
      <c r="AN30" s="85">
        <v>10</v>
      </c>
      <c r="AO30" s="85"/>
      <c r="AP30" s="86">
        <v>0.90909090909090906</v>
      </c>
      <c r="AQ30" s="77"/>
      <c r="AR30" s="3"/>
      <c r="AS30" s="76"/>
      <c r="AT30" s="189">
        <v>385</v>
      </c>
      <c r="AU30" s="190"/>
      <c r="AV30" s="3"/>
      <c r="AW30" s="76"/>
      <c r="AX30" s="189">
        <v>9822</v>
      </c>
      <c r="AY30" s="189">
        <v>9070</v>
      </c>
      <c r="AZ30" s="87">
        <v>0.9234371818366931</v>
      </c>
      <c r="BA30" s="189">
        <v>8677</v>
      </c>
      <c r="BB30" s="191">
        <v>0.88342496436570961</v>
      </c>
      <c r="BC30" s="192"/>
      <c r="BD30" s="193"/>
      <c r="BE30" s="189">
        <v>5938</v>
      </c>
      <c r="BF30" s="189">
        <v>5380</v>
      </c>
      <c r="BG30" s="191">
        <v>0.90602896598181204</v>
      </c>
      <c r="BH30" s="189">
        <v>5427</v>
      </c>
      <c r="BI30" s="191">
        <v>0.91394408891882783</v>
      </c>
      <c r="BJ30" s="185"/>
      <c r="BK30" s="5"/>
    </row>
    <row r="31" spans="1:63" s="27" customFormat="1" ht="15.95" customHeight="1" x14ac:dyDescent="0.2">
      <c r="A31" s="49"/>
      <c r="B31" s="31"/>
      <c r="C31" s="31" t="s">
        <v>160</v>
      </c>
      <c r="D31" s="88" t="s">
        <v>161</v>
      </c>
      <c r="E31" s="31">
        <v>365134</v>
      </c>
      <c r="F31" s="31">
        <v>380023</v>
      </c>
      <c r="G31" s="31"/>
      <c r="H31" s="49"/>
      <c r="I31" s="31">
        <v>1</v>
      </c>
      <c r="J31" s="31"/>
      <c r="K31" s="200">
        <v>2.738720579294177E-6</v>
      </c>
      <c r="L31" s="89"/>
      <c r="M31" s="49"/>
      <c r="N31" s="31">
        <v>0</v>
      </c>
      <c r="O31" s="31"/>
      <c r="P31" s="200">
        <v>0</v>
      </c>
      <c r="Q31" s="89"/>
      <c r="R31" s="49"/>
      <c r="S31" s="31">
        <v>15</v>
      </c>
      <c r="T31" s="31"/>
      <c r="U31" s="200">
        <v>4.1080808689412655E-5</v>
      </c>
      <c r="V31" s="89"/>
      <c r="W31" s="49"/>
      <c r="X31" s="31">
        <v>238</v>
      </c>
      <c r="Y31" s="31"/>
      <c r="Z31" s="200">
        <v>6.2627788318075483E-4</v>
      </c>
      <c r="AA31" s="89"/>
      <c r="AB31" s="90"/>
      <c r="AC31" s="96">
        <v>2206</v>
      </c>
      <c r="AD31" s="92"/>
      <c r="AE31" s="111">
        <v>6.0419999999999996E-3</v>
      </c>
      <c r="AF31" s="94"/>
      <c r="AG31" s="95"/>
      <c r="AH31" s="96">
        <v>1505</v>
      </c>
      <c r="AI31" s="96"/>
      <c r="AJ31" s="111">
        <v>4.1219999999999998E-3</v>
      </c>
      <c r="AK31" s="97"/>
      <c r="AL31" s="31"/>
      <c r="AM31" s="49"/>
      <c r="AN31" s="98">
        <v>128</v>
      </c>
      <c r="AO31" s="98"/>
      <c r="AP31" s="99">
        <v>0.8</v>
      </c>
      <c r="AQ31" s="89"/>
      <c r="AR31" s="31"/>
      <c r="AS31" s="49"/>
      <c r="AT31" s="201">
        <v>1155</v>
      </c>
      <c r="AU31" s="202"/>
      <c r="AV31" s="31"/>
      <c r="AW31" s="49"/>
      <c r="AX31" s="201">
        <v>112598</v>
      </c>
      <c r="AY31" s="201">
        <v>109388</v>
      </c>
      <c r="AZ31" s="100">
        <v>0.97149150073713564</v>
      </c>
      <c r="BA31" s="201">
        <v>87889</v>
      </c>
      <c r="BB31" s="194">
        <v>0.78055560489529119</v>
      </c>
      <c r="BC31" s="203"/>
      <c r="BD31" s="204"/>
      <c r="BE31" s="201">
        <v>57949</v>
      </c>
      <c r="BF31" s="201">
        <v>56577</v>
      </c>
      <c r="BG31" s="194">
        <v>0.97632400904243388</v>
      </c>
      <c r="BH31" s="201">
        <v>53490</v>
      </c>
      <c r="BI31" s="194">
        <v>0.92305302938791001</v>
      </c>
      <c r="BJ31" s="185"/>
      <c r="BK31" s="5"/>
    </row>
    <row r="32" spans="1:63" s="134" customFormat="1" ht="15.95" customHeight="1" x14ac:dyDescent="0.2">
      <c r="A32" s="113"/>
      <c r="B32" s="114"/>
      <c r="C32" s="114" t="s">
        <v>162</v>
      </c>
      <c r="D32" s="114"/>
      <c r="E32" s="115">
        <v>3075362</v>
      </c>
      <c r="F32" s="115">
        <v>3173727</v>
      </c>
      <c r="G32" s="116"/>
      <c r="H32" s="117"/>
      <c r="I32" s="115">
        <v>6</v>
      </c>
      <c r="J32" s="118"/>
      <c r="K32" s="119">
        <v>1.9509898346926313E-6</v>
      </c>
      <c r="L32" s="116"/>
      <c r="M32" s="117"/>
      <c r="N32" s="115">
        <v>5</v>
      </c>
      <c r="O32" s="118"/>
      <c r="P32" s="119">
        <v>1.6258248622438595E-6</v>
      </c>
      <c r="Q32" s="116"/>
      <c r="R32" s="117"/>
      <c r="S32" s="115">
        <v>545</v>
      </c>
      <c r="T32" s="118"/>
      <c r="U32" s="119">
        <v>1.7172239452227617E-4</v>
      </c>
      <c r="V32" s="116"/>
      <c r="W32" s="117"/>
      <c r="X32" s="115">
        <v>72219</v>
      </c>
      <c r="Y32" s="118"/>
      <c r="Z32" s="119">
        <v>2.2755265339457365E-2</v>
      </c>
      <c r="AA32" s="116"/>
      <c r="AB32" s="120"/>
      <c r="AC32" s="121">
        <v>39218</v>
      </c>
      <c r="AD32" s="122"/>
      <c r="AE32" s="123">
        <v>1.2752319889495935E-2</v>
      </c>
      <c r="AF32" s="124"/>
      <c r="AG32" s="120"/>
      <c r="AH32" s="121">
        <v>7596</v>
      </c>
      <c r="AI32" s="122"/>
      <c r="AJ32" s="123">
        <v>2.4699531307208712E-3</v>
      </c>
      <c r="AK32" s="124"/>
      <c r="AL32" s="125"/>
      <c r="AM32" s="117"/>
      <c r="AN32" s="126">
        <v>1746</v>
      </c>
      <c r="AO32" s="114"/>
      <c r="AP32" s="127">
        <v>0.81818181818181823</v>
      </c>
      <c r="AQ32" s="116"/>
      <c r="AR32" s="128"/>
      <c r="AS32" s="113"/>
      <c r="AT32" s="129">
        <v>141087</v>
      </c>
      <c r="AU32" s="130"/>
      <c r="AV32" s="128"/>
      <c r="AW32" s="113"/>
      <c r="AX32" s="129">
        <v>1166762</v>
      </c>
      <c r="AY32" s="129">
        <v>1060462</v>
      </c>
      <c r="AZ32" s="127">
        <v>0.90889315901614898</v>
      </c>
      <c r="BA32" s="129">
        <v>939717</v>
      </c>
      <c r="BB32" s="127">
        <v>0.80540590111779442</v>
      </c>
      <c r="BC32" s="131"/>
      <c r="BD32" s="132"/>
      <c r="BE32" s="129">
        <v>641453</v>
      </c>
      <c r="BF32" s="129">
        <v>596322</v>
      </c>
      <c r="BG32" s="127">
        <v>0.9296425459074944</v>
      </c>
      <c r="BH32" s="129">
        <v>558605</v>
      </c>
      <c r="BI32" s="127">
        <v>0.87084322623793164</v>
      </c>
      <c r="BJ32" s="133"/>
      <c r="BK32" s="128"/>
    </row>
    <row r="33" spans="3:63" x14ac:dyDescent="0.25">
      <c r="AL33" s="31"/>
      <c r="AM33" s="31"/>
      <c r="AN33" s="135"/>
      <c r="AO33" s="31"/>
      <c r="AP33" s="5"/>
      <c r="AQ33" s="31"/>
      <c r="AR33" s="5"/>
      <c r="AS33" s="31"/>
      <c r="AT33" s="136" t="s">
        <v>163</v>
      </c>
      <c r="AU33" s="31"/>
      <c r="AV33" s="27"/>
      <c r="AW33" s="27"/>
      <c r="AX33" s="27"/>
      <c r="AY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</row>
    <row r="34" spans="3:63" x14ac:dyDescent="0.25">
      <c r="C34" s="29" t="s">
        <v>164</v>
      </c>
      <c r="AL34" s="31"/>
      <c r="AM34" s="31"/>
      <c r="AN34" s="135"/>
      <c r="AO34" s="31"/>
      <c r="AP34" s="5"/>
      <c r="AQ34" s="31"/>
      <c r="AR34" s="5"/>
      <c r="AS34" s="31"/>
      <c r="AT34" s="136"/>
      <c r="AU34" s="31"/>
      <c r="AV34" s="27"/>
      <c r="AW34" s="27"/>
      <c r="AX34" s="27"/>
      <c r="AY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</row>
  </sheetData>
  <mergeCells count="15">
    <mergeCell ref="AW1:BJ1"/>
    <mergeCell ref="AX2:BB3"/>
    <mergeCell ref="BE2:BI3"/>
    <mergeCell ref="B4:D4"/>
    <mergeCell ref="I4:K4"/>
    <mergeCell ref="N4:P4"/>
    <mergeCell ref="S4:U4"/>
    <mergeCell ref="X4:Z4"/>
    <mergeCell ref="AC4:AE4"/>
    <mergeCell ref="AH4:AJ4"/>
    <mergeCell ref="AN4:AP4"/>
    <mergeCell ref="AY4:AZ4"/>
    <mergeCell ref="BA4:BB4"/>
    <mergeCell ref="BF4:BG4"/>
    <mergeCell ref="BH4:BI4"/>
  </mergeCells>
  <conditionalFormatting sqref="P6:P31">
    <cfRule type="cellIs" dxfId="36" priority="13" stopIfTrue="1" operator="equal">
      <formula>0</formula>
    </cfRule>
  </conditionalFormatting>
  <conditionalFormatting sqref="T7:T31">
    <cfRule type="cellIs" dxfId="35" priority="27" operator="equal">
      <formula>0</formula>
    </cfRule>
  </conditionalFormatting>
  <conditionalFormatting sqref="G6:G31">
    <cfRule type="dataBar" priority="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{4DB2F161-E498-4EDD-99EF-DA1087663DCF}</x14:id>
        </ext>
      </extLst>
    </cfRule>
  </conditionalFormatting>
  <conditionalFormatting sqref="I6:J31">
    <cfRule type="cellIs" dxfId="34" priority="26" operator="equal">
      <formula>0</formula>
    </cfRule>
  </conditionalFormatting>
  <conditionalFormatting sqref="K6:K31">
    <cfRule type="cellIs" dxfId="33" priority="24" stopIfTrue="1" operator="equal">
      <formula>0</formula>
    </cfRule>
  </conditionalFormatting>
  <conditionalFormatting sqref="K6:K31">
    <cfRule type="colorScale" priority="25">
      <colorScale>
        <cfvo type="min"/>
        <cfvo type="max"/>
        <color theme="7" tint="0.39997558519241921"/>
        <color theme="5"/>
      </colorScale>
    </cfRule>
  </conditionalFormatting>
  <conditionalFormatting sqref="T6 S7:S31">
    <cfRule type="cellIs" dxfId="32" priority="23" operator="equal">
      <formula>0</formula>
    </cfRule>
  </conditionalFormatting>
  <conditionalFormatting sqref="U6:U31">
    <cfRule type="cellIs" dxfId="31" priority="21" stopIfTrue="1" operator="equal">
      <formula>0</formula>
    </cfRule>
  </conditionalFormatting>
  <conditionalFormatting sqref="U6:U31">
    <cfRule type="colorScale" priority="22">
      <colorScale>
        <cfvo type="min"/>
        <cfvo type="max"/>
        <color theme="7" tint="0.39997558519241921"/>
        <color theme="5"/>
      </colorScale>
    </cfRule>
  </conditionalFormatting>
  <conditionalFormatting sqref="X7:Y31 Y6">
    <cfRule type="cellIs" dxfId="30" priority="20" operator="equal">
      <formula>0</formula>
    </cfRule>
  </conditionalFormatting>
  <conditionalFormatting sqref="Z6:Z31">
    <cfRule type="cellIs" dxfId="29" priority="18" stopIfTrue="1" operator="equal">
      <formula>0</formula>
    </cfRule>
  </conditionalFormatting>
  <conditionalFormatting sqref="Z6:Z31">
    <cfRule type="colorScale" priority="19">
      <colorScale>
        <cfvo type="min"/>
        <cfvo type="max"/>
        <color theme="7" tint="0.39997558519241921"/>
        <color theme="5"/>
      </colorScale>
    </cfRule>
  </conditionalFormatting>
  <conditionalFormatting sqref="O7:O31">
    <cfRule type="cellIs" dxfId="28" priority="17" operator="equal">
      <formula>0</formula>
    </cfRule>
  </conditionalFormatting>
  <conditionalFormatting sqref="O6">
    <cfRule type="cellIs" dxfId="27" priority="16" operator="equal">
      <formula>0</formula>
    </cfRule>
  </conditionalFormatting>
  <conditionalFormatting sqref="N7:N31">
    <cfRule type="cellIs" dxfId="26" priority="15" operator="equal">
      <formula>0</formula>
    </cfRule>
  </conditionalFormatting>
  <conditionalFormatting sqref="P6:P31">
    <cfRule type="colorScale" priority="14">
      <colorScale>
        <cfvo type="min"/>
        <cfvo type="max"/>
        <color theme="7" tint="0.39997558519241921"/>
        <color theme="5"/>
      </colorScale>
    </cfRule>
  </conditionalFormatting>
  <conditionalFormatting sqref="N6">
    <cfRule type="cellIs" dxfId="25" priority="12" operator="equal">
      <formula>0</formula>
    </cfRule>
  </conditionalFormatting>
  <conditionalFormatting sqref="S6">
    <cfRule type="cellIs" dxfId="24" priority="11" operator="equal">
      <formula>0</formula>
    </cfRule>
  </conditionalFormatting>
  <conditionalFormatting sqref="X6">
    <cfRule type="cellIs" dxfId="23" priority="10" operator="equal">
      <formula>0</formula>
    </cfRule>
  </conditionalFormatting>
  <conditionalFormatting sqref="AJ6:AJ31">
    <cfRule type="cellIs" dxfId="22" priority="8" stopIfTrue="1" operator="equal">
      <formula>0</formula>
    </cfRule>
    <cfRule type="colorScale" priority="9">
      <colorScale>
        <cfvo type="min"/>
        <cfvo type="max"/>
        <color rgb="FFFFD966"/>
        <color rgb="FFED7D31"/>
      </colorScale>
    </cfRule>
  </conditionalFormatting>
  <conditionalFormatting sqref="AE6:AE31">
    <cfRule type="cellIs" dxfId="21" priority="6" stopIfTrue="1" operator="equal">
      <formula>0</formula>
    </cfRule>
    <cfRule type="colorScale" priority="7">
      <colorScale>
        <cfvo type="min"/>
        <cfvo type="max"/>
        <color rgb="FFFFD966"/>
        <color rgb="FFED7D31"/>
      </colorScale>
    </cfRule>
  </conditionalFormatting>
  <conditionalFormatting sqref="AP6:AP31">
    <cfRule type="cellIs" dxfId="20" priority="3" stopIfTrue="1" operator="equal">
      <formula>1</formula>
    </cfRule>
    <cfRule type="dataBar" priority="4">
      <dataBar>
        <cfvo type="num" val="0"/>
        <cfvo type="percent" val="100"/>
        <color rgb="FF95C674"/>
      </dataBar>
      <extLst>
        <ext xmlns:x14="http://schemas.microsoft.com/office/spreadsheetml/2009/9/main" uri="{B025F937-C7B1-47D3-B67F-A62EFF666E3E}">
          <x14:id>{A9A9FAE1-5225-4C91-AA5B-3F16BF06B30B}</x14:id>
        </ext>
      </extLst>
    </cfRule>
    <cfRule type="cellIs" dxfId="19" priority="5" operator="greaterThan">
      <formula>0</formula>
    </cfRule>
  </conditionalFormatting>
  <conditionalFormatting sqref="AZ6:AZ31 BB6:BD31 BG6:BG31 BI6:BI31">
    <cfRule type="cellIs" dxfId="18" priority="1" stopIfTrue="1" operator="greaterThan">
      <formula>0.8</formula>
    </cfRule>
    <cfRule type="colorScale" priority="2">
      <colorScale>
        <cfvo type="num" val="0.4"/>
        <cfvo type="num" val="0.8"/>
        <color theme="5"/>
        <color theme="7" tint="0.59999389629810485"/>
      </colorScale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B2F161-E498-4EDD-99EF-DA1087663DC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G6:G31</xm:sqref>
        </x14:conditionalFormatting>
        <x14:conditionalFormatting xmlns:xm="http://schemas.microsoft.com/office/excel/2006/main">
          <x14:cfRule type="dataBar" id="{A9A9FAE1-5225-4C91-AA5B-3F16BF06B30B}">
            <x14:dataBar minLength="0" maxLength="100" border="1" gradient="0" direction="leftToRight" negativeBarBorderColorSameAsPositive="0">
              <x14:cfvo type="num">
                <xm:f>0</xm:f>
              </x14:cfvo>
              <x14:cfvo type="percent">
                <xm:f>100</xm:f>
              </x14:cfvo>
              <x14:borderColor rgb="FF95C674"/>
              <x14:negativeFillColor rgb="FFFF0000"/>
              <x14:negativeBorderColor rgb="FFFF0000"/>
              <x14:axisColor rgb="FF000000"/>
            </x14:dataBar>
          </x14:cfRule>
          <xm:sqref>AP6:AP31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BZ1000"/>
  <sheetViews>
    <sheetView zoomScaleNormal="100" workbookViewId="0"/>
  </sheetViews>
  <sheetFormatPr baseColWidth="10" defaultColWidth="10.5" defaultRowHeight="15" x14ac:dyDescent="0.25"/>
  <cols>
    <col min="1" max="1" width="1.625" style="222" customWidth="1"/>
    <col min="2" max="2" width="6.625" style="29" bestFit="1" customWidth="1"/>
    <col min="3" max="3" width="6.625" style="29" customWidth="1"/>
    <col min="4" max="4" width="16.625" style="29" customWidth="1"/>
    <col min="5" max="5" width="10" style="29" customWidth="1"/>
    <col min="6" max="6" width="8.375" style="29" customWidth="1"/>
    <col min="7" max="7" width="1" style="29" customWidth="1"/>
    <col min="8" max="8" width="10.5" style="29" customWidth="1"/>
    <col min="9" max="9" width="7.875" style="138" customWidth="1"/>
    <col min="10" max="10" width="1.625" style="222" customWidth="1"/>
    <col min="11" max="11" width="1.125" style="29" customWidth="1"/>
    <col min="12" max="12" width="9.625" style="29" customWidth="1"/>
    <col min="13" max="13" width="1.125" style="29" customWidth="1"/>
    <col min="14" max="14" width="9.625" style="29" customWidth="1"/>
    <col min="15" max="16" width="1.125" style="29" customWidth="1"/>
    <col min="17" max="17" width="9.625" style="29" customWidth="1"/>
    <col min="18" max="18" width="1.125" style="29" customWidth="1"/>
    <col min="19" max="19" width="9.625" style="29" customWidth="1"/>
    <col min="20" max="21" width="1.125" style="29" customWidth="1"/>
    <col min="22" max="22" width="9.625" style="29" customWidth="1"/>
    <col min="23" max="23" width="1.125" style="29" customWidth="1"/>
    <col min="24" max="24" width="9.625" style="29" customWidth="1"/>
    <col min="25" max="26" width="1.125" style="29" customWidth="1"/>
    <col min="27" max="27" width="9.625" style="29" customWidth="1"/>
    <col min="28" max="28" width="1.125" style="29" customWidth="1"/>
    <col min="29" max="29" width="9.625" style="29" customWidth="1"/>
    <col min="30" max="31" width="1.125" style="29" customWidth="1"/>
    <col min="32" max="32" width="9.625" style="29" customWidth="1"/>
    <col min="33" max="33" width="1.125" style="29" customWidth="1"/>
    <col min="34" max="34" width="9.625" style="29" customWidth="1"/>
    <col min="35" max="36" width="1.125" style="29" customWidth="1"/>
    <col min="37" max="37" width="9.625" style="29" customWidth="1"/>
    <col min="38" max="38" width="1.125" style="29" customWidth="1"/>
    <col min="39" max="39" width="9.625" style="29" customWidth="1"/>
    <col min="40" max="40" width="1.125" style="29" customWidth="1"/>
    <col min="41" max="41" width="10.5" style="221"/>
    <col min="42" max="43" width="1.5" style="222" customWidth="1"/>
    <col min="44" max="44" width="9.5" style="235" customWidth="1"/>
    <col min="45" max="45" width="1.5" style="222" customWidth="1"/>
    <col min="46" max="46" width="9.5" style="235" customWidth="1"/>
    <col min="47" max="50" width="1.5" style="222" customWidth="1"/>
    <col min="51" max="51" width="9.5" style="235" customWidth="1"/>
    <col min="52" max="52" width="1.5" style="222" customWidth="1"/>
    <col min="53" max="53" width="9.5" style="235" customWidth="1"/>
    <col min="54" max="55" width="1.5" style="222" customWidth="1"/>
    <col min="56" max="78" width="10.5" style="222"/>
    <col min="79" max="16384" width="10.5" style="29"/>
  </cols>
  <sheetData>
    <row r="1" spans="1:78" ht="19.5" thickBot="1" x14ac:dyDescent="0.35">
      <c r="B1" s="30" t="s">
        <v>2389</v>
      </c>
      <c r="E1" s="253" t="s">
        <v>165</v>
      </c>
      <c r="F1" s="253"/>
      <c r="G1" s="253"/>
      <c r="H1" s="253"/>
      <c r="J1" s="253" t="s">
        <v>166</v>
      </c>
      <c r="K1" s="253"/>
      <c r="L1" s="253"/>
      <c r="M1" s="253"/>
      <c r="N1" s="253"/>
      <c r="O1" s="253"/>
      <c r="P1" s="253"/>
      <c r="Q1" s="253"/>
      <c r="R1" s="253"/>
      <c r="S1" s="253"/>
      <c r="T1" s="139"/>
      <c r="U1" s="139"/>
      <c r="V1" s="254" t="s">
        <v>167</v>
      </c>
      <c r="W1" s="255"/>
      <c r="X1" s="255"/>
      <c r="Y1" s="255"/>
      <c r="Z1" s="255"/>
      <c r="AA1" s="255"/>
      <c r="AB1" s="255"/>
      <c r="AC1" s="255"/>
      <c r="AO1" s="29"/>
      <c r="AP1" s="256" t="s">
        <v>168</v>
      </c>
      <c r="AQ1" s="256"/>
      <c r="AR1" s="256"/>
      <c r="AS1" s="256"/>
      <c r="AT1" s="256"/>
      <c r="AU1" s="256"/>
      <c r="AV1" s="256"/>
      <c r="AW1" s="256"/>
      <c r="AX1" s="256"/>
      <c r="AY1" s="256"/>
      <c r="AZ1" s="256"/>
      <c r="BA1" s="256"/>
      <c r="BB1" s="256"/>
      <c r="BC1" s="256"/>
    </row>
    <row r="2" spans="1:78" ht="15.75" thickTop="1" x14ac:dyDescent="0.25">
      <c r="G2" s="140"/>
      <c r="H2" s="140"/>
      <c r="I2" s="141"/>
      <c r="AO2" s="29"/>
      <c r="AP2" s="257" t="s">
        <v>95</v>
      </c>
      <c r="AQ2" s="257"/>
      <c r="AR2" s="257"/>
      <c r="AS2" s="257"/>
      <c r="AT2" s="257"/>
      <c r="AU2" s="257"/>
      <c r="AV2" s="257"/>
      <c r="AW2" s="257" t="s">
        <v>96</v>
      </c>
      <c r="AX2" s="257"/>
      <c r="AY2" s="257"/>
      <c r="AZ2" s="257"/>
      <c r="BA2" s="257"/>
      <c r="BB2" s="257"/>
      <c r="BC2" s="257"/>
    </row>
    <row r="3" spans="1:78" ht="7.5" customHeight="1" x14ac:dyDescent="0.25">
      <c r="A3" s="223"/>
      <c r="B3" s="37"/>
      <c r="C3" s="37"/>
      <c r="D3" s="37"/>
      <c r="E3" s="37"/>
      <c r="F3" s="37"/>
      <c r="G3" s="37"/>
      <c r="H3" s="37"/>
      <c r="I3" s="142"/>
      <c r="J3" s="237"/>
      <c r="K3" s="38"/>
      <c r="L3" s="37"/>
      <c r="M3" s="37"/>
      <c r="N3" s="37"/>
      <c r="O3" s="39"/>
      <c r="P3" s="38"/>
      <c r="Q3" s="37"/>
      <c r="R3" s="37"/>
      <c r="S3" s="37"/>
      <c r="T3" s="39"/>
      <c r="U3" s="38"/>
      <c r="V3" s="37"/>
      <c r="W3" s="37"/>
      <c r="X3" s="37"/>
      <c r="Y3" s="39"/>
      <c r="Z3" s="38"/>
      <c r="AA3" s="37"/>
      <c r="AB3" s="37"/>
      <c r="AC3" s="37"/>
      <c r="AD3" s="39"/>
      <c r="AE3" s="40"/>
      <c r="AF3" s="41"/>
      <c r="AG3" s="41"/>
      <c r="AH3" s="41"/>
      <c r="AI3" s="41"/>
      <c r="AJ3" s="40"/>
      <c r="AK3" s="41"/>
      <c r="AL3" s="41"/>
      <c r="AM3" s="41"/>
      <c r="AN3" s="42"/>
      <c r="AO3" s="143"/>
      <c r="AP3" s="226"/>
      <c r="AQ3" s="226"/>
      <c r="AR3" s="232"/>
      <c r="AS3" s="226"/>
      <c r="AT3" s="232"/>
      <c r="AU3" s="226"/>
      <c r="AV3" s="226"/>
      <c r="AW3" s="226"/>
      <c r="AX3" s="226"/>
      <c r="AY3" s="232"/>
      <c r="AZ3" s="226"/>
      <c r="BA3" s="232"/>
      <c r="BB3" s="226"/>
      <c r="BC3" s="226"/>
    </row>
    <row r="4" spans="1:78" ht="33.75" customHeight="1" x14ac:dyDescent="0.25">
      <c r="A4" s="224"/>
      <c r="B4" s="50" t="s">
        <v>23</v>
      </c>
      <c r="C4" s="50" t="s">
        <v>169</v>
      </c>
      <c r="D4" s="50" t="s">
        <v>170</v>
      </c>
      <c r="E4" s="50" t="s">
        <v>171</v>
      </c>
      <c r="F4" s="50" t="s">
        <v>172</v>
      </c>
      <c r="G4" s="50"/>
      <c r="H4" s="50" t="s">
        <v>173</v>
      </c>
      <c r="I4" s="144" t="s">
        <v>174</v>
      </c>
      <c r="J4" s="238"/>
      <c r="K4" s="145"/>
      <c r="L4" s="250" t="s">
        <v>99</v>
      </c>
      <c r="M4" s="250"/>
      <c r="N4" s="250"/>
      <c r="O4" s="52"/>
      <c r="P4" s="51"/>
      <c r="Q4" s="250" t="s">
        <v>100</v>
      </c>
      <c r="R4" s="250"/>
      <c r="S4" s="250"/>
      <c r="T4" s="52"/>
      <c r="U4" s="51"/>
      <c r="V4" s="250" t="s">
        <v>101</v>
      </c>
      <c r="W4" s="250"/>
      <c r="X4" s="250"/>
      <c r="Y4" s="52"/>
      <c r="Z4" s="51"/>
      <c r="AA4" s="250" t="s">
        <v>102</v>
      </c>
      <c r="AB4" s="250"/>
      <c r="AC4" s="250"/>
      <c r="AD4" s="52"/>
      <c r="AE4" s="53"/>
      <c r="AF4" s="250" t="s">
        <v>103</v>
      </c>
      <c r="AG4" s="250"/>
      <c r="AH4" s="250"/>
      <c r="AI4" s="57"/>
      <c r="AJ4" s="55"/>
      <c r="AK4" s="250" t="s">
        <v>104</v>
      </c>
      <c r="AL4" s="250"/>
      <c r="AM4" s="250"/>
      <c r="AN4" s="56"/>
      <c r="AO4" s="146" t="s">
        <v>175</v>
      </c>
      <c r="AP4" s="227" t="s">
        <v>176</v>
      </c>
      <c r="AQ4" s="227" t="s">
        <v>177</v>
      </c>
      <c r="AR4" s="233" t="s">
        <v>178</v>
      </c>
      <c r="AS4" s="228" t="s">
        <v>179</v>
      </c>
      <c r="AT4" s="236" t="s">
        <v>180</v>
      </c>
      <c r="AU4" s="228" t="s">
        <v>181</v>
      </c>
      <c r="AV4" s="228" t="s">
        <v>182</v>
      </c>
      <c r="AW4" s="227" t="s">
        <v>176</v>
      </c>
      <c r="AX4" s="227" t="s">
        <v>177</v>
      </c>
      <c r="AY4" s="233" t="s">
        <v>178</v>
      </c>
      <c r="AZ4" s="228" t="s">
        <v>179</v>
      </c>
      <c r="BA4" s="236" t="s">
        <v>180</v>
      </c>
      <c r="BB4" s="228" t="s">
        <v>181</v>
      </c>
      <c r="BC4" s="228" t="s">
        <v>182</v>
      </c>
      <c r="BF4" s="222" t="s">
        <v>2388</v>
      </c>
    </row>
    <row r="5" spans="1:78" s="152" customFormat="1" ht="10.5" customHeight="1" x14ac:dyDescent="0.25">
      <c r="A5" s="224"/>
      <c r="B5" s="147"/>
      <c r="C5" s="147"/>
      <c r="D5" s="147"/>
      <c r="E5" s="147"/>
      <c r="F5" s="147"/>
      <c r="G5" s="148"/>
      <c r="H5" s="148"/>
      <c r="I5" s="138"/>
      <c r="J5" s="239"/>
      <c r="K5" s="49"/>
      <c r="L5" s="149"/>
      <c r="M5" s="149"/>
      <c r="N5" s="149"/>
      <c r="O5" s="52"/>
      <c r="P5" s="49"/>
      <c r="Q5" s="149"/>
      <c r="R5" s="149"/>
      <c r="S5" s="149"/>
      <c r="T5" s="52"/>
      <c r="U5" s="49"/>
      <c r="V5" s="149"/>
      <c r="W5" s="149"/>
      <c r="X5" s="149"/>
      <c r="Y5" s="52"/>
      <c r="Z5" s="49"/>
      <c r="AA5" s="149"/>
      <c r="AB5" s="149"/>
      <c r="AC5" s="149"/>
      <c r="AD5" s="52"/>
      <c r="AE5" s="69"/>
      <c r="AF5" s="70"/>
      <c r="AG5" s="70"/>
      <c r="AH5" s="71"/>
      <c r="AI5" s="150"/>
      <c r="AJ5" s="69"/>
      <c r="AK5" s="70"/>
      <c r="AL5" s="70"/>
      <c r="AM5" s="71"/>
      <c r="AN5" s="56"/>
      <c r="AO5" s="151"/>
      <c r="AP5" s="226"/>
      <c r="AQ5" s="226"/>
      <c r="AR5" s="232"/>
      <c r="AS5" s="226"/>
      <c r="AT5" s="232"/>
      <c r="AU5" s="226"/>
      <c r="AV5" s="226"/>
      <c r="AW5" s="226"/>
      <c r="AX5" s="226"/>
      <c r="AY5" s="232"/>
      <c r="AZ5" s="226"/>
      <c r="BA5" s="232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226"/>
      <c r="BS5" s="226"/>
      <c r="BT5" s="226"/>
      <c r="BU5" s="226"/>
      <c r="BV5" s="226"/>
      <c r="BW5" s="226"/>
      <c r="BX5" s="226"/>
      <c r="BY5" s="226"/>
      <c r="BZ5" s="226"/>
    </row>
    <row r="6" spans="1:78" x14ac:dyDescent="0.25">
      <c r="A6" s="225">
        <v>1</v>
      </c>
      <c r="B6" s="211" t="s">
        <v>149</v>
      </c>
      <c r="C6" s="211">
        <v>4401</v>
      </c>
      <c r="D6" s="211" t="s">
        <v>183</v>
      </c>
      <c r="E6" s="211">
        <v>3553</v>
      </c>
      <c r="F6" s="211">
        <v>3588</v>
      </c>
      <c r="G6" s="211"/>
      <c r="H6" s="219" t="str">
        <f>HYPERLINK("https://map.geo.admin.ch/?zoom=7&amp;E=750000&amp;N=264300&amp;layers=ch.kantone.cadastralwebmap-farbe,ch.swisstopo.amtliches-strassenverzeichnis,ch.bfs.gebaeude_wohnungs_register,KML||https://tinyurl.com/yy7ya4g9/TG/4401_bdg_erw.kml","KML building")</f>
        <v>KML building</v>
      </c>
      <c r="I6" s="154">
        <v>3</v>
      </c>
      <c r="J6" s="240" t="s">
        <v>580</v>
      </c>
      <c r="K6" s="63">
        <v>8.4435688150858433E-4</v>
      </c>
      <c r="L6" s="64">
        <v>0</v>
      </c>
      <c r="M6" s="64"/>
      <c r="N6" s="200">
        <v>0</v>
      </c>
      <c r="O6" s="155"/>
      <c r="P6" s="63"/>
      <c r="Q6" s="64">
        <v>0</v>
      </c>
      <c r="R6" s="64"/>
      <c r="S6" s="200">
        <v>0</v>
      </c>
      <c r="T6" s="155"/>
      <c r="U6" s="63"/>
      <c r="V6" s="64">
        <v>0</v>
      </c>
      <c r="W6" s="64"/>
      <c r="X6" s="200">
        <v>0</v>
      </c>
      <c r="Y6" s="155"/>
      <c r="Z6" s="63"/>
      <c r="AA6" s="64">
        <v>0</v>
      </c>
      <c r="AB6" s="64"/>
      <c r="AC6" s="200">
        <v>0</v>
      </c>
      <c r="AD6" s="155"/>
      <c r="AE6" s="153"/>
      <c r="AF6" s="140">
        <v>23</v>
      </c>
      <c r="AG6" s="140"/>
      <c r="AH6" s="200">
        <v>6.4999999999999997E-3</v>
      </c>
      <c r="AI6" s="140"/>
      <c r="AJ6" s="153"/>
      <c r="AK6" s="140">
        <v>2</v>
      </c>
      <c r="AL6" s="140"/>
      <c r="AM6" s="200">
        <v>5.9999999999999995E-4</v>
      </c>
      <c r="AN6" s="156"/>
      <c r="AO6" s="220">
        <v>7.0999999999999995E-3</v>
      </c>
      <c r="AP6" s="222">
        <v>1099</v>
      </c>
      <c r="AQ6" s="222">
        <v>793</v>
      </c>
      <c r="AR6" s="234">
        <v>0.72199999999999998</v>
      </c>
      <c r="AS6" s="222">
        <v>917</v>
      </c>
      <c r="AT6" s="234">
        <v>0.83399999999999996</v>
      </c>
      <c r="AU6" s="222">
        <v>765</v>
      </c>
      <c r="AV6" s="231">
        <v>0.69599999999999995</v>
      </c>
      <c r="AW6" s="222">
        <v>631</v>
      </c>
      <c r="AX6" s="222">
        <v>539</v>
      </c>
      <c r="AY6" s="234">
        <v>0.85399999999999998</v>
      </c>
      <c r="AZ6" s="222">
        <v>567</v>
      </c>
      <c r="BA6" s="234">
        <v>0.89900000000000002</v>
      </c>
      <c r="BB6" s="222">
        <v>525</v>
      </c>
      <c r="BC6" s="231">
        <v>0.83199999999999996</v>
      </c>
    </row>
    <row r="7" spans="1:78" x14ac:dyDescent="0.25">
      <c r="A7" s="225">
        <v>1</v>
      </c>
      <c r="B7" s="211" t="s">
        <v>149</v>
      </c>
      <c r="C7" s="211">
        <v>4406</v>
      </c>
      <c r="D7" s="211" t="s">
        <v>184</v>
      </c>
      <c r="E7" s="211">
        <v>344</v>
      </c>
      <c r="F7" s="211">
        <v>348</v>
      </c>
      <c r="G7" s="211"/>
      <c r="H7" s="219" t="str">
        <f>HYPERLINK("https://map.geo.admin.ch/?zoom=7&amp;E=741500&amp;N=271200&amp;layers=ch.kantone.cadastralwebmap-farbe,ch.swisstopo.amtliches-strassenverzeichnis,ch.bfs.gebaeude_wohnungs_register,KML||https://tinyurl.com/yy7ya4g9/TG/4406_bdg_erw.kml","KML building")</f>
        <v>KML building</v>
      </c>
      <c r="I7" s="154">
        <v>0</v>
      </c>
      <c r="J7" s="241" t="s">
        <v>581</v>
      </c>
      <c r="K7" s="63">
        <v>0</v>
      </c>
      <c r="L7" s="64">
        <v>0</v>
      </c>
      <c r="M7" s="64"/>
      <c r="N7" s="200">
        <v>0</v>
      </c>
      <c r="O7" s="155"/>
      <c r="P7" s="63"/>
      <c r="Q7" s="64">
        <v>0</v>
      </c>
      <c r="R7" s="64"/>
      <c r="S7" s="200">
        <v>0</v>
      </c>
      <c r="T7" s="155"/>
      <c r="U7" s="63"/>
      <c r="V7" s="64">
        <v>0</v>
      </c>
      <c r="W7" s="64"/>
      <c r="X7" s="200">
        <v>0</v>
      </c>
      <c r="Y7" s="155"/>
      <c r="Z7" s="63"/>
      <c r="AA7" s="64">
        <v>0</v>
      </c>
      <c r="AB7" s="64"/>
      <c r="AC7" s="200">
        <v>0</v>
      </c>
      <c r="AD7" s="155"/>
      <c r="AE7" s="153"/>
      <c r="AF7" s="140">
        <v>6</v>
      </c>
      <c r="AG7" s="140"/>
      <c r="AH7" s="200">
        <v>1.7399999999999999E-2</v>
      </c>
      <c r="AI7" s="140"/>
      <c r="AJ7" s="153"/>
      <c r="AK7" s="140">
        <v>0</v>
      </c>
      <c r="AL7" s="140"/>
      <c r="AM7" s="200">
        <v>0</v>
      </c>
      <c r="AN7" s="156"/>
      <c r="AO7" s="220">
        <v>1.7399999999999999E-2</v>
      </c>
      <c r="AP7" s="222">
        <v>139</v>
      </c>
      <c r="AQ7" s="222">
        <v>113</v>
      </c>
      <c r="AR7" s="234">
        <v>0.81299999999999994</v>
      </c>
      <c r="AS7" s="222">
        <v>92</v>
      </c>
      <c r="AT7" s="234">
        <v>0.66200000000000003</v>
      </c>
      <c r="AU7" s="222">
        <v>80</v>
      </c>
      <c r="AV7" s="231">
        <v>0.57599999999999996</v>
      </c>
      <c r="AW7" s="222">
        <v>86</v>
      </c>
      <c r="AX7" s="222">
        <v>70</v>
      </c>
      <c r="AY7" s="234">
        <v>0.81399999999999995</v>
      </c>
      <c r="AZ7" s="222">
        <v>67</v>
      </c>
      <c r="BA7" s="234">
        <v>0.77900000000000003</v>
      </c>
      <c r="BB7" s="222">
        <v>57</v>
      </c>
      <c r="BC7" s="231">
        <v>0.66300000000000003</v>
      </c>
    </row>
    <row r="8" spans="1:78" x14ac:dyDescent="0.25">
      <c r="A8" s="225">
        <v>1</v>
      </c>
      <c r="B8" s="211" t="s">
        <v>149</v>
      </c>
      <c r="C8" s="211">
        <v>4411</v>
      </c>
      <c r="D8" s="211" t="s">
        <v>185</v>
      </c>
      <c r="E8" s="211">
        <v>2520</v>
      </c>
      <c r="F8" s="211">
        <v>2561</v>
      </c>
      <c r="G8" s="211"/>
      <c r="H8" s="219" t="str">
        <f>HYPERLINK("https://map.geo.admin.ch/?zoom=7&amp;E=746000&amp;N=267400&amp;layers=ch.kantone.cadastralwebmap-farbe,ch.swisstopo.amtliches-strassenverzeichnis,ch.bfs.gebaeude_wohnungs_register,KML||https://tinyurl.com/yy7ya4g9/TG/4411_bdg_erw.kml","KML building")</f>
        <v>KML building</v>
      </c>
      <c r="I8" s="154">
        <v>0</v>
      </c>
      <c r="J8" s="241" t="s">
        <v>582</v>
      </c>
      <c r="K8" s="63">
        <v>0</v>
      </c>
      <c r="L8" s="64">
        <v>0</v>
      </c>
      <c r="M8" s="64"/>
      <c r="N8" s="200">
        <v>0</v>
      </c>
      <c r="O8" s="155"/>
      <c r="P8" s="63"/>
      <c r="Q8" s="64">
        <v>0</v>
      </c>
      <c r="R8" s="64"/>
      <c r="S8" s="200">
        <v>0</v>
      </c>
      <c r="T8" s="155"/>
      <c r="U8" s="63"/>
      <c r="V8" s="64">
        <v>0</v>
      </c>
      <c r="W8" s="64"/>
      <c r="X8" s="200">
        <v>0</v>
      </c>
      <c r="Y8" s="155"/>
      <c r="Z8" s="63"/>
      <c r="AA8" s="64">
        <v>0</v>
      </c>
      <c r="AB8" s="64"/>
      <c r="AC8" s="200">
        <v>0</v>
      </c>
      <c r="AD8" s="155"/>
      <c r="AE8" s="153"/>
      <c r="AF8" s="140">
        <v>7</v>
      </c>
      <c r="AG8" s="140"/>
      <c r="AH8" s="200">
        <v>2.8E-3</v>
      </c>
      <c r="AI8" s="140"/>
      <c r="AJ8" s="153"/>
      <c r="AK8" s="140">
        <v>0</v>
      </c>
      <c r="AL8" s="140"/>
      <c r="AM8" s="200">
        <v>0</v>
      </c>
      <c r="AN8" s="156"/>
      <c r="AO8" s="220">
        <v>2.8E-3</v>
      </c>
      <c r="AP8" s="222">
        <v>1096</v>
      </c>
      <c r="AQ8" s="222">
        <v>912</v>
      </c>
      <c r="AR8" s="234">
        <v>0.83199999999999996</v>
      </c>
      <c r="AS8" s="222">
        <v>881</v>
      </c>
      <c r="AT8" s="234">
        <v>0.80400000000000005</v>
      </c>
      <c r="AU8" s="222">
        <v>851</v>
      </c>
      <c r="AV8" s="231">
        <v>0.77600000000000002</v>
      </c>
      <c r="AW8" s="222">
        <v>727</v>
      </c>
      <c r="AX8" s="222">
        <v>666</v>
      </c>
      <c r="AY8" s="234">
        <v>0.91600000000000004</v>
      </c>
      <c r="AZ8" s="222">
        <v>665</v>
      </c>
      <c r="BA8" s="234">
        <v>0.91500000000000004</v>
      </c>
      <c r="BB8" s="222">
        <v>650</v>
      </c>
      <c r="BC8" s="231">
        <v>0.89400000000000002</v>
      </c>
    </row>
    <row r="9" spans="1:78" x14ac:dyDescent="0.25">
      <c r="A9" s="225">
        <v>1</v>
      </c>
      <c r="B9" s="211" t="s">
        <v>149</v>
      </c>
      <c r="C9" s="211">
        <v>4416</v>
      </c>
      <c r="D9" s="211" t="s">
        <v>186</v>
      </c>
      <c r="E9" s="211">
        <v>770</v>
      </c>
      <c r="F9" s="211">
        <v>773</v>
      </c>
      <c r="G9" s="211"/>
      <c r="H9" s="219" t="str">
        <f>HYPERLINK("https://map.geo.admin.ch/?zoom=7&amp;E=740000&amp;N=269900&amp;layers=ch.kantone.cadastralwebmap-farbe,ch.swisstopo.amtliches-strassenverzeichnis,ch.bfs.gebaeude_wohnungs_register,KML||https://tinyurl.com/yy7ya4g9/TG/4416_bdg_erw.kml","KML building")</f>
        <v>KML building</v>
      </c>
      <c r="I9" s="154">
        <v>0</v>
      </c>
      <c r="J9" s="241" t="s">
        <v>583</v>
      </c>
      <c r="K9" s="63">
        <v>0</v>
      </c>
      <c r="L9" s="64">
        <v>0</v>
      </c>
      <c r="M9" s="64"/>
      <c r="N9" s="200">
        <v>0</v>
      </c>
      <c r="O9" s="155"/>
      <c r="P9" s="63"/>
      <c r="Q9" s="64">
        <v>0</v>
      </c>
      <c r="R9" s="64"/>
      <c r="S9" s="200">
        <v>0</v>
      </c>
      <c r="T9" s="155"/>
      <c r="U9" s="63"/>
      <c r="V9" s="64">
        <v>0</v>
      </c>
      <c r="W9" s="64"/>
      <c r="X9" s="200">
        <v>0</v>
      </c>
      <c r="Y9" s="155"/>
      <c r="Z9" s="63"/>
      <c r="AA9" s="64">
        <v>0</v>
      </c>
      <c r="AB9" s="64"/>
      <c r="AC9" s="200">
        <v>0</v>
      </c>
      <c r="AD9" s="157"/>
      <c r="AE9" s="153"/>
      <c r="AF9" s="140">
        <v>7</v>
      </c>
      <c r="AG9" s="140"/>
      <c r="AH9" s="200">
        <v>9.1000000000000004E-3</v>
      </c>
      <c r="AI9" s="140"/>
      <c r="AJ9" s="153"/>
      <c r="AK9" s="140">
        <v>0</v>
      </c>
      <c r="AL9" s="140"/>
      <c r="AM9" s="200">
        <v>0</v>
      </c>
      <c r="AN9" s="156"/>
      <c r="AO9" s="220">
        <v>9.1000000000000004E-3</v>
      </c>
      <c r="AP9" s="222">
        <v>348</v>
      </c>
      <c r="AQ9" s="222">
        <v>250</v>
      </c>
      <c r="AR9" s="234">
        <v>0.71799999999999997</v>
      </c>
      <c r="AS9" s="222">
        <v>252</v>
      </c>
      <c r="AT9" s="234">
        <v>0.72399999999999998</v>
      </c>
      <c r="AU9" s="222">
        <v>241</v>
      </c>
      <c r="AV9" s="231">
        <v>0.69299999999999995</v>
      </c>
      <c r="AW9" s="222">
        <v>222</v>
      </c>
      <c r="AX9" s="222">
        <v>186</v>
      </c>
      <c r="AY9" s="234">
        <v>0.83799999999999997</v>
      </c>
      <c r="AZ9" s="222">
        <v>188</v>
      </c>
      <c r="BA9" s="234">
        <v>0.84699999999999998</v>
      </c>
      <c r="BB9" s="222">
        <v>181</v>
      </c>
      <c r="BC9" s="231">
        <v>0.81499999999999995</v>
      </c>
    </row>
    <row r="10" spans="1:78" x14ac:dyDescent="0.25">
      <c r="A10" s="225">
        <v>1</v>
      </c>
      <c r="B10" s="211" t="s">
        <v>149</v>
      </c>
      <c r="C10" s="211">
        <v>4421</v>
      </c>
      <c r="D10" s="211" t="s">
        <v>187</v>
      </c>
      <c r="E10" s="211">
        <v>725</v>
      </c>
      <c r="F10" s="211">
        <v>748</v>
      </c>
      <c r="G10" s="211"/>
      <c r="H10" s="219" t="str">
        <f>HYPERLINK("https://map.geo.admin.ch/?zoom=7&amp;E=752500&amp;N=262400&amp;layers=ch.kantone.cadastralwebmap-farbe,ch.swisstopo.amtliches-strassenverzeichnis,ch.bfs.gebaeude_wohnungs_register,KML||https://tinyurl.com/yy7ya4g9/TG/4421_bdg_erw.kml","KML building")</f>
        <v>KML building</v>
      </c>
      <c r="I10" s="154">
        <v>0</v>
      </c>
      <c r="J10" s="240" t="s">
        <v>584</v>
      </c>
      <c r="K10" s="63">
        <v>0</v>
      </c>
      <c r="L10" s="64">
        <v>0</v>
      </c>
      <c r="M10" s="64"/>
      <c r="N10" s="200">
        <v>0</v>
      </c>
      <c r="O10" s="155"/>
      <c r="P10" s="63"/>
      <c r="Q10" s="64">
        <v>0</v>
      </c>
      <c r="R10" s="64"/>
      <c r="S10" s="200">
        <v>0</v>
      </c>
      <c r="T10" s="155"/>
      <c r="U10" s="63"/>
      <c r="V10" s="64">
        <v>0</v>
      </c>
      <c r="W10" s="64"/>
      <c r="X10" s="200">
        <v>0</v>
      </c>
      <c r="Y10" s="155"/>
      <c r="Z10" s="63"/>
      <c r="AA10" s="64">
        <v>0</v>
      </c>
      <c r="AB10" s="64"/>
      <c r="AC10" s="200">
        <v>0</v>
      </c>
      <c r="AD10" s="155"/>
      <c r="AE10" s="153"/>
      <c r="AF10" s="140">
        <v>2</v>
      </c>
      <c r="AG10" s="140"/>
      <c r="AH10" s="200">
        <v>2.8E-3</v>
      </c>
      <c r="AI10" s="140"/>
      <c r="AJ10" s="153"/>
      <c r="AK10" s="140">
        <v>1</v>
      </c>
      <c r="AL10" s="140"/>
      <c r="AM10" s="200">
        <v>1.4E-3</v>
      </c>
      <c r="AN10" s="156"/>
      <c r="AO10" s="220">
        <v>4.1999999999999997E-3</v>
      </c>
      <c r="AP10" s="222">
        <v>269</v>
      </c>
      <c r="AQ10" s="222">
        <v>223</v>
      </c>
      <c r="AR10" s="234">
        <v>0.82899999999999996</v>
      </c>
      <c r="AS10" s="222">
        <v>233</v>
      </c>
      <c r="AT10" s="234">
        <v>0.86599999999999999</v>
      </c>
      <c r="AU10" s="222">
        <v>217</v>
      </c>
      <c r="AV10" s="231">
        <v>0.80700000000000005</v>
      </c>
      <c r="AW10" s="222">
        <v>197</v>
      </c>
      <c r="AX10" s="222">
        <v>179</v>
      </c>
      <c r="AY10" s="234">
        <v>0.90900000000000003</v>
      </c>
      <c r="AZ10" s="222">
        <v>181</v>
      </c>
      <c r="BA10" s="234">
        <v>0.91900000000000004</v>
      </c>
      <c r="BB10" s="222">
        <v>176</v>
      </c>
      <c r="BC10" s="231">
        <v>0.89300000000000002</v>
      </c>
    </row>
    <row r="11" spans="1:78" x14ac:dyDescent="0.25">
      <c r="A11" s="225">
        <v>1</v>
      </c>
      <c r="B11" s="211" t="s">
        <v>149</v>
      </c>
      <c r="C11" s="211">
        <v>4426</v>
      </c>
      <c r="D11" s="211" t="s">
        <v>188</v>
      </c>
      <c r="E11" s="211">
        <v>672</v>
      </c>
      <c r="F11" s="211">
        <v>675</v>
      </c>
      <c r="G11" s="211"/>
      <c r="H11" s="219" t="str">
        <f>HYPERLINK("https://map.geo.admin.ch/?zoom=7&amp;E=741300&amp;N=273100&amp;layers=ch.kantone.cadastralwebmap-farbe,ch.swisstopo.amtliches-strassenverzeichnis,ch.bfs.gebaeude_wohnungs_register,KML||https://tinyurl.com/yy7ya4g9/TG/4426_bdg_erw.kml","KML building")</f>
        <v>KML building</v>
      </c>
      <c r="I11" s="154">
        <v>0</v>
      </c>
      <c r="J11" s="240" t="s">
        <v>585</v>
      </c>
      <c r="K11" s="63">
        <v>0</v>
      </c>
      <c r="L11" s="64">
        <v>0</v>
      </c>
      <c r="M11" s="64"/>
      <c r="N11" s="200">
        <v>0</v>
      </c>
      <c r="O11" s="155"/>
      <c r="P11" s="63"/>
      <c r="Q11" s="64">
        <v>0</v>
      </c>
      <c r="R11" s="64"/>
      <c r="S11" s="200">
        <v>0</v>
      </c>
      <c r="T11" s="155"/>
      <c r="U11" s="63"/>
      <c r="V11" s="64">
        <v>0</v>
      </c>
      <c r="W11" s="64"/>
      <c r="X11" s="200">
        <v>0</v>
      </c>
      <c r="Y11" s="155"/>
      <c r="Z11" s="63"/>
      <c r="AA11" s="64">
        <v>0</v>
      </c>
      <c r="AB11" s="64"/>
      <c r="AC11" s="200">
        <v>0</v>
      </c>
      <c r="AD11" s="155"/>
      <c r="AE11" s="153"/>
      <c r="AF11" s="140">
        <v>7</v>
      </c>
      <c r="AG11" s="140"/>
      <c r="AH11" s="200">
        <v>1.04E-2</v>
      </c>
      <c r="AI11" s="140"/>
      <c r="AJ11" s="153"/>
      <c r="AK11" s="140">
        <v>3</v>
      </c>
      <c r="AL11" s="140"/>
      <c r="AM11" s="200">
        <v>4.4999999999999997E-3</v>
      </c>
      <c r="AN11" s="156"/>
      <c r="AO11" s="220">
        <v>1.49E-2</v>
      </c>
      <c r="AP11" s="222">
        <v>308</v>
      </c>
      <c r="AQ11" s="222">
        <v>246</v>
      </c>
      <c r="AR11" s="234">
        <v>0.79900000000000004</v>
      </c>
      <c r="AS11" s="222">
        <v>217</v>
      </c>
      <c r="AT11" s="234">
        <v>0.70499999999999996</v>
      </c>
      <c r="AU11" s="222">
        <v>183</v>
      </c>
      <c r="AV11" s="231">
        <v>0.59399999999999997</v>
      </c>
      <c r="AW11" s="222">
        <v>178</v>
      </c>
      <c r="AX11" s="222">
        <v>145</v>
      </c>
      <c r="AY11" s="234">
        <v>0.81499999999999995</v>
      </c>
      <c r="AZ11" s="222">
        <v>149</v>
      </c>
      <c r="BA11" s="234">
        <v>0.83699999999999997</v>
      </c>
      <c r="BB11" s="222">
        <v>129</v>
      </c>
      <c r="BC11" s="231">
        <v>0.72499999999999998</v>
      </c>
    </row>
    <row r="12" spans="1:78" x14ac:dyDescent="0.25">
      <c r="A12" s="225">
        <v>1</v>
      </c>
      <c r="B12" s="211" t="s">
        <v>149</v>
      </c>
      <c r="C12" s="211">
        <v>4431</v>
      </c>
      <c r="D12" s="211" t="s">
        <v>189</v>
      </c>
      <c r="E12" s="211">
        <v>1435</v>
      </c>
      <c r="F12" s="211">
        <v>1448</v>
      </c>
      <c r="G12" s="211"/>
      <c r="H12" s="219" t="str">
        <f>HYPERLINK("https://map.geo.admin.ch/?zoom=7&amp;E=747400&amp;N=262800&amp;layers=ch.kantone.cadastralwebmap-farbe,ch.swisstopo.amtliches-strassenverzeichnis,ch.bfs.gebaeude_wohnungs_register,KML||https://tinyurl.com/yy7ya4g9/TG/4431_bdg_erw.kml","KML building")</f>
        <v>KML building</v>
      </c>
      <c r="I12" s="154">
        <v>1</v>
      </c>
      <c r="J12" s="241" t="s">
        <v>586</v>
      </c>
      <c r="K12" s="63">
        <v>6.9686411149825784E-4</v>
      </c>
      <c r="L12" s="64">
        <v>0</v>
      </c>
      <c r="M12" s="64"/>
      <c r="N12" s="200">
        <v>0</v>
      </c>
      <c r="O12" s="155"/>
      <c r="P12" s="63"/>
      <c r="Q12" s="64">
        <v>0</v>
      </c>
      <c r="R12" s="64"/>
      <c r="S12" s="200">
        <v>0</v>
      </c>
      <c r="T12" s="155"/>
      <c r="U12" s="63"/>
      <c r="V12" s="64">
        <v>0</v>
      </c>
      <c r="W12" s="64"/>
      <c r="X12" s="200">
        <v>0</v>
      </c>
      <c r="Y12" s="155"/>
      <c r="Z12" s="63"/>
      <c r="AA12" s="64">
        <v>6</v>
      </c>
      <c r="AB12" s="64"/>
      <c r="AC12" s="200">
        <v>4.1000000000000003E-3</v>
      </c>
      <c r="AD12" s="155"/>
      <c r="AE12" s="153"/>
      <c r="AF12" s="140">
        <v>12</v>
      </c>
      <c r="AG12" s="140"/>
      <c r="AH12" s="200">
        <v>8.3999999999999995E-3</v>
      </c>
      <c r="AI12" s="140"/>
      <c r="AJ12" s="153"/>
      <c r="AK12" s="140">
        <v>6</v>
      </c>
      <c r="AL12" s="140"/>
      <c r="AM12" s="200">
        <v>4.1999999999999997E-3</v>
      </c>
      <c r="AN12" s="156"/>
      <c r="AO12" s="220">
        <v>1.67E-2</v>
      </c>
      <c r="AP12" s="222">
        <v>549</v>
      </c>
      <c r="AQ12" s="222">
        <v>446</v>
      </c>
      <c r="AR12" s="234">
        <v>0.81200000000000006</v>
      </c>
      <c r="AS12" s="222">
        <v>444</v>
      </c>
      <c r="AT12" s="234">
        <v>0.80900000000000005</v>
      </c>
      <c r="AU12" s="222">
        <v>428</v>
      </c>
      <c r="AV12" s="231">
        <v>0.78</v>
      </c>
      <c r="AW12" s="222">
        <v>365</v>
      </c>
      <c r="AX12" s="222">
        <v>331</v>
      </c>
      <c r="AY12" s="234">
        <v>0.90700000000000003</v>
      </c>
      <c r="AZ12" s="222">
        <v>330</v>
      </c>
      <c r="BA12" s="234">
        <v>0.90400000000000003</v>
      </c>
      <c r="BB12" s="222">
        <v>319</v>
      </c>
      <c r="BC12" s="231">
        <v>0.874</v>
      </c>
    </row>
    <row r="13" spans="1:78" x14ac:dyDescent="0.25">
      <c r="A13" s="225">
        <v>1</v>
      </c>
      <c r="B13" s="211" t="s">
        <v>149</v>
      </c>
      <c r="C13" s="211">
        <v>4436</v>
      </c>
      <c r="D13" s="211" t="s">
        <v>190</v>
      </c>
      <c r="E13" s="211">
        <v>3616</v>
      </c>
      <c r="F13" s="211">
        <v>3677</v>
      </c>
      <c r="G13" s="211"/>
      <c r="H13" s="219" t="str">
        <f>HYPERLINK("https://map.geo.admin.ch/?zoom=7&amp;E=745900&amp;N=270100&amp;layers=ch.kantone.cadastralwebmap-farbe,ch.swisstopo.amtliches-strassenverzeichnis,ch.bfs.gebaeude_wohnungs_register,KML||https://tinyurl.com/yy7ya4g9/TG/4436_bdg_erw.kml","KML building")</f>
        <v>KML building</v>
      </c>
      <c r="I13" s="154">
        <v>0</v>
      </c>
      <c r="J13" s="240" t="s">
        <v>587</v>
      </c>
      <c r="K13" s="63">
        <v>0</v>
      </c>
      <c r="L13" s="64">
        <v>0</v>
      </c>
      <c r="M13" s="64"/>
      <c r="N13" s="200">
        <v>0</v>
      </c>
      <c r="O13" s="155"/>
      <c r="P13" s="63"/>
      <c r="Q13" s="64">
        <v>0</v>
      </c>
      <c r="R13" s="64"/>
      <c r="S13" s="200">
        <v>0</v>
      </c>
      <c r="T13" s="155"/>
      <c r="U13" s="63"/>
      <c r="V13" s="64">
        <v>0</v>
      </c>
      <c r="W13" s="64"/>
      <c r="X13" s="200">
        <v>0</v>
      </c>
      <c r="Y13" s="155"/>
      <c r="Z13" s="63"/>
      <c r="AA13" s="64">
        <v>0</v>
      </c>
      <c r="AB13" s="64"/>
      <c r="AC13" s="200">
        <v>0</v>
      </c>
      <c r="AD13" s="155"/>
      <c r="AE13" s="153"/>
      <c r="AF13" s="140">
        <v>39</v>
      </c>
      <c r="AG13" s="140"/>
      <c r="AH13" s="200">
        <v>1.0800000000000001E-2</v>
      </c>
      <c r="AI13" s="140"/>
      <c r="AJ13" s="153"/>
      <c r="AK13" s="140">
        <v>8</v>
      </c>
      <c r="AL13" s="140"/>
      <c r="AM13" s="200">
        <v>2.2000000000000001E-3</v>
      </c>
      <c r="AN13" s="156"/>
      <c r="AO13" s="220">
        <v>1.3000000000000001E-2</v>
      </c>
      <c r="AP13" s="222">
        <v>1465</v>
      </c>
      <c r="AQ13" s="222">
        <v>1135</v>
      </c>
      <c r="AR13" s="234">
        <v>0.77500000000000002</v>
      </c>
      <c r="AS13" s="222">
        <v>977</v>
      </c>
      <c r="AT13" s="234">
        <v>0.66700000000000004</v>
      </c>
      <c r="AU13" s="222">
        <v>877</v>
      </c>
      <c r="AV13" s="231">
        <v>0.59899999999999998</v>
      </c>
      <c r="AW13" s="222">
        <v>759</v>
      </c>
      <c r="AX13" s="222">
        <v>642</v>
      </c>
      <c r="AY13" s="234">
        <v>0.84599999999999997</v>
      </c>
      <c r="AZ13" s="222">
        <v>621</v>
      </c>
      <c r="BA13" s="234">
        <v>0.81799999999999995</v>
      </c>
      <c r="BB13" s="222">
        <v>553</v>
      </c>
      <c r="BC13" s="231">
        <v>0.72899999999999998</v>
      </c>
    </row>
    <row r="14" spans="1:78" x14ac:dyDescent="0.25">
      <c r="A14" s="225">
        <v>1</v>
      </c>
      <c r="B14" s="211" t="s">
        <v>149</v>
      </c>
      <c r="C14" s="211">
        <v>4441</v>
      </c>
      <c r="D14" s="211" t="s">
        <v>191</v>
      </c>
      <c r="E14" s="211">
        <v>715</v>
      </c>
      <c r="F14" s="211">
        <v>720</v>
      </c>
      <c r="G14" s="211"/>
      <c r="H14" s="219" t="str">
        <f>HYPERLINK("https://map.geo.admin.ch/?zoom=7&amp;E=745400&amp;N=269000&amp;layers=ch.kantone.cadastralwebmap-farbe,ch.swisstopo.amtliches-strassenverzeichnis,ch.bfs.gebaeude_wohnungs_register,KML||https://tinyurl.com/yy7ya4g9/TG/4441_bdg_erw.kml","KML building")</f>
        <v>KML building</v>
      </c>
      <c r="I14" s="154">
        <v>0</v>
      </c>
      <c r="J14" s="241" t="s">
        <v>588</v>
      </c>
      <c r="K14" s="63">
        <v>0</v>
      </c>
      <c r="L14" s="64">
        <v>0</v>
      </c>
      <c r="M14" s="64"/>
      <c r="N14" s="200">
        <v>0</v>
      </c>
      <c r="O14" s="155"/>
      <c r="P14" s="63"/>
      <c r="Q14" s="64">
        <v>0</v>
      </c>
      <c r="R14" s="64"/>
      <c r="S14" s="200">
        <v>0</v>
      </c>
      <c r="T14" s="155"/>
      <c r="U14" s="63"/>
      <c r="V14" s="64">
        <v>0</v>
      </c>
      <c r="W14" s="64"/>
      <c r="X14" s="200">
        <v>0</v>
      </c>
      <c r="Y14" s="155"/>
      <c r="Z14" s="63"/>
      <c r="AA14" s="64">
        <v>0</v>
      </c>
      <c r="AB14" s="64"/>
      <c r="AC14" s="200">
        <v>0</v>
      </c>
      <c r="AD14" s="155"/>
      <c r="AE14" s="153"/>
      <c r="AF14" s="140">
        <v>8</v>
      </c>
      <c r="AG14" s="140"/>
      <c r="AH14" s="200">
        <v>1.12E-2</v>
      </c>
      <c r="AI14" s="140"/>
      <c r="AJ14" s="153"/>
      <c r="AK14" s="140">
        <v>5</v>
      </c>
      <c r="AL14" s="140"/>
      <c r="AM14" s="200">
        <v>7.0000000000000001E-3</v>
      </c>
      <c r="AN14" s="156"/>
      <c r="AO14" s="220">
        <v>1.8200000000000001E-2</v>
      </c>
      <c r="AP14" s="222">
        <v>307</v>
      </c>
      <c r="AQ14" s="222">
        <v>300</v>
      </c>
      <c r="AR14" s="234">
        <v>0.97699999999999998</v>
      </c>
      <c r="AS14" s="222">
        <v>215</v>
      </c>
      <c r="AT14" s="234">
        <v>0.7</v>
      </c>
      <c r="AU14" s="222">
        <v>210</v>
      </c>
      <c r="AV14" s="231">
        <v>0.68400000000000005</v>
      </c>
      <c r="AW14" s="222">
        <v>170</v>
      </c>
      <c r="AX14" s="222">
        <v>166</v>
      </c>
      <c r="AY14" s="234">
        <v>0.97599999999999998</v>
      </c>
      <c r="AZ14" s="222">
        <v>157</v>
      </c>
      <c r="BA14" s="234">
        <v>0.92400000000000004</v>
      </c>
      <c r="BB14" s="222">
        <v>153</v>
      </c>
      <c r="BC14" s="231">
        <v>0.9</v>
      </c>
    </row>
    <row r="15" spans="1:78" x14ac:dyDescent="0.25">
      <c r="A15" s="225">
        <v>1</v>
      </c>
      <c r="B15" s="211" t="s">
        <v>149</v>
      </c>
      <c r="C15" s="211">
        <v>4446</v>
      </c>
      <c r="D15" s="211" t="s">
        <v>192</v>
      </c>
      <c r="E15" s="211">
        <v>336</v>
      </c>
      <c r="F15" s="211">
        <v>338</v>
      </c>
      <c r="G15" s="211"/>
      <c r="H15" s="219" t="str">
        <f>HYPERLINK("https://map.geo.admin.ch/?zoom=7&amp;E=739300&amp;N=270100&amp;layers=ch.kantone.cadastralwebmap-farbe,ch.swisstopo.amtliches-strassenverzeichnis,ch.bfs.gebaeude_wohnungs_register,KML||https://tinyurl.com/yy7ya4g9/TG/4446_bdg_erw.kml","KML building")</f>
        <v>KML building</v>
      </c>
      <c r="I15" s="154">
        <v>0</v>
      </c>
      <c r="J15" s="241" t="s">
        <v>589</v>
      </c>
      <c r="K15" s="63">
        <v>0</v>
      </c>
      <c r="L15" s="64">
        <v>0</v>
      </c>
      <c r="M15" s="64"/>
      <c r="N15" s="200">
        <v>0</v>
      </c>
      <c r="O15" s="155"/>
      <c r="P15" s="63"/>
      <c r="Q15" s="64">
        <v>0</v>
      </c>
      <c r="R15" s="64"/>
      <c r="S15" s="200">
        <v>0</v>
      </c>
      <c r="T15" s="155"/>
      <c r="U15" s="63"/>
      <c r="V15" s="64">
        <v>0</v>
      </c>
      <c r="W15" s="64"/>
      <c r="X15" s="200">
        <v>0</v>
      </c>
      <c r="Y15" s="155"/>
      <c r="Z15" s="63"/>
      <c r="AA15" s="64">
        <v>0</v>
      </c>
      <c r="AB15" s="64"/>
      <c r="AC15" s="200">
        <v>0</v>
      </c>
      <c r="AD15" s="155"/>
      <c r="AE15" s="153"/>
      <c r="AF15" s="140">
        <v>2</v>
      </c>
      <c r="AG15" s="140"/>
      <c r="AH15" s="200">
        <v>6.0000000000000001E-3</v>
      </c>
      <c r="AI15" s="140"/>
      <c r="AJ15" s="153"/>
      <c r="AK15" s="140">
        <v>0</v>
      </c>
      <c r="AL15" s="140"/>
      <c r="AM15" s="200">
        <v>0</v>
      </c>
      <c r="AN15" s="156"/>
      <c r="AO15" s="220">
        <v>6.0000000000000001E-3</v>
      </c>
      <c r="AP15" s="222">
        <v>149</v>
      </c>
      <c r="AQ15" s="222">
        <v>127</v>
      </c>
      <c r="AR15" s="234">
        <v>0.85199999999999998</v>
      </c>
      <c r="AS15" s="222">
        <v>115</v>
      </c>
      <c r="AT15" s="234">
        <v>0.77200000000000002</v>
      </c>
      <c r="AU15" s="222">
        <v>107</v>
      </c>
      <c r="AV15" s="231">
        <v>0.71799999999999997</v>
      </c>
      <c r="AW15" s="222">
        <v>90</v>
      </c>
      <c r="AX15" s="222">
        <v>80</v>
      </c>
      <c r="AY15" s="234">
        <v>0.88900000000000001</v>
      </c>
      <c r="AZ15" s="222">
        <v>80</v>
      </c>
      <c r="BA15" s="234">
        <v>0.88900000000000001</v>
      </c>
      <c r="BB15" s="222">
        <v>75</v>
      </c>
      <c r="BC15" s="231">
        <v>0.83299999999999996</v>
      </c>
    </row>
    <row r="16" spans="1:78" x14ac:dyDescent="0.25">
      <c r="A16" s="225">
        <v>1</v>
      </c>
      <c r="B16" s="211" t="s">
        <v>149</v>
      </c>
      <c r="C16" s="211">
        <v>4451</v>
      </c>
      <c r="D16" s="211" t="s">
        <v>193</v>
      </c>
      <c r="E16" s="211">
        <v>780</v>
      </c>
      <c r="F16" s="211">
        <v>789</v>
      </c>
      <c r="G16" s="211"/>
      <c r="H16" s="219" t="str">
        <f>HYPERLINK("https://map.geo.admin.ch/?zoom=7&amp;E=743100&amp;N=272000&amp;layers=ch.kantone.cadastralwebmap-farbe,ch.swisstopo.amtliches-strassenverzeichnis,ch.bfs.gebaeude_wohnungs_register,KML||https://tinyurl.com/yy7ya4g9/TG/4451_bdg_erw.kml","KML building")</f>
        <v>KML building</v>
      </c>
      <c r="I16" s="154">
        <v>0</v>
      </c>
      <c r="J16" s="241" t="s">
        <v>590</v>
      </c>
      <c r="K16" s="63">
        <v>0</v>
      </c>
      <c r="L16" s="64">
        <v>0</v>
      </c>
      <c r="M16" s="64"/>
      <c r="N16" s="200">
        <v>0</v>
      </c>
      <c r="O16" s="155"/>
      <c r="P16" s="63"/>
      <c r="Q16" s="64">
        <v>0</v>
      </c>
      <c r="R16" s="64"/>
      <c r="S16" s="200">
        <v>0</v>
      </c>
      <c r="T16" s="155"/>
      <c r="U16" s="63"/>
      <c r="V16" s="64">
        <v>0</v>
      </c>
      <c r="W16" s="64"/>
      <c r="X16" s="200">
        <v>0</v>
      </c>
      <c r="Y16" s="155"/>
      <c r="Z16" s="63"/>
      <c r="AA16" s="64">
        <v>0</v>
      </c>
      <c r="AB16" s="64"/>
      <c r="AC16" s="200">
        <v>0</v>
      </c>
      <c r="AD16" s="155"/>
      <c r="AE16" s="153"/>
      <c r="AF16" s="140">
        <v>6</v>
      </c>
      <c r="AG16" s="140"/>
      <c r="AH16" s="200">
        <v>7.7000000000000002E-3</v>
      </c>
      <c r="AI16" s="140"/>
      <c r="AJ16" s="153"/>
      <c r="AK16" s="140">
        <v>1</v>
      </c>
      <c r="AL16" s="140"/>
      <c r="AM16" s="200">
        <v>1.2999999999999999E-3</v>
      </c>
      <c r="AN16" s="156"/>
      <c r="AO16" s="220">
        <v>9.0000000000000011E-3</v>
      </c>
      <c r="AP16" s="222">
        <v>278</v>
      </c>
      <c r="AQ16" s="222">
        <v>206</v>
      </c>
      <c r="AR16" s="234">
        <v>0.74099999999999999</v>
      </c>
      <c r="AS16" s="222">
        <v>215</v>
      </c>
      <c r="AT16" s="234">
        <v>0.77300000000000002</v>
      </c>
      <c r="AU16" s="222">
        <v>201</v>
      </c>
      <c r="AV16" s="231">
        <v>0.72299999999999998</v>
      </c>
      <c r="AW16" s="222">
        <v>140</v>
      </c>
      <c r="AX16" s="222">
        <v>121</v>
      </c>
      <c r="AY16" s="234">
        <v>0.86399999999999999</v>
      </c>
      <c r="AZ16" s="222">
        <v>124</v>
      </c>
      <c r="BA16" s="234">
        <v>0.88600000000000001</v>
      </c>
      <c r="BB16" s="222">
        <v>118</v>
      </c>
      <c r="BC16" s="231">
        <v>0.84299999999999997</v>
      </c>
    </row>
    <row r="17" spans="1:55" x14ac:dyDescent="0.25">
      <c r="A17" s="225">
        <v>1</v>
      </c>
      <c r="B17" s="211" t="s">
        <v>149</v>
      </c>
      <c r="C17" s="211">
        <v>4461</v>
      </c>
      <c r="D17" s="211" t="s">
        <v>194</v>
      </c>
      <c r="E17" s="211">
        <v>4438</v>
      </c>
      <c r="F17" s="211">
        <v>4473</v>
      </c>
      <c r="G17" s="211"/>
      <c r="H17" s="219" t="str">
        <f>HYPERLINK("https://map.geo.admin.ch/?zoom=7&amp;E=740000&amp;N=267700&amp;layers=ch.kantone.cadastralwebmap-farbe,ch.swisstopo.amtliches-strassenverzeichnis,ch.bfs.gebaeude_wohnungs_register,KML||https://tinyurl.com/yy7ya4g9/TG/4461_bdg_erw.kml","KML building")</f>
        <v>KML building</v>
      </c>
      <c r="I17" s="154">
        <v>0</v>
      </c>
      <c r="J17" s="241" t="s">
        <v>591</v>
      </c>
      <c r="K17" s="63">
        <v>0</v>
      </c>
      <c r="L17" s="64">
        <v>0</v>
      </c>
      <c r="M17" s="64"/>
      <c r="N17" s="200">
        <v>0</v>
      </c>
      <c r="O17" s="155"/>
      <c r="P17" s="63"/>
      <c r="Q17" s="64">
        <v>0</v>
      </c>
      <c r="R17" s="64"/>
      <c r="S17" s="200">
        <v>0</v>
      </c>
      <c r="T17" s="155"/>
      <c r="U17" s="63"/>
      <c r="V17" s="64">
        <v>2</v>
      </c>
      <c r="W17" s="64"/>
      <c r="X17" s="200">
        <v>4.0000000000000002E-4</v>
      </c>
      <c r="Y17" s="155"/>
      <c r="Z17" s="63"/>
      <c r="AA17" s="64">
        <v>2</v>
      </c>
      <c r="AB17" s="64"/>
      <c r="AC17" s="200">
        <v>4.0000000000000002E-4</v>
      </c>
      <c r="AD17" s="155"/>
      <c r="AE17" s="153"/>
      <c r="AF17" s="140">
        <v>66</v>
      </c>
      <c r="AG17" s="140"/>
      <c r="AH17" s="200">
        <v>1.49E-2</v>
      </c>
      <c r="AI17" s="140"/>
      <c r="AJ17" s="153"/>
      <c r="AK17" s="140">
        <v>11</v>
      </c>
      <c r="AL17" s="140"/>
      <c r="AM17" s="200">
        <v>2.5000000000000001E-3</v>
      </c>
      <c r="AN17" s="156"/>
      <c r="AO17" s="220">
        <v>1.8199999999999997E-2</v>
      </c>
      <c r="AP17" s="222">
        <v>1690</v>
      </c>
      <c r="AQ17" s="222">
        <v>1425</v>
      </c>
      <c r="AR17" s="234">
        <v>0.84299999999999997</v>
      </c>
      <c r="AS17" s="222">
        <v>1285</v>
      </c>
      <c r="AT17" s="234">
        <v>0.76</v>
      </c>
      <c r="AU17" s="222">
        <v>1110</v>
      </c>
      <c r="AV17" s="231">
        <v>0.65700000000000003</v>
      </c>
      <c r="AW17" s="222">
        <v>989</v>
      </c>
      <c r="AX17" s="222">
        <v>851</v>
      </c>
      <c r="AY17" s="234">
        <v>0.86</v>
      </c>
      <c r="AZ17" s="222">
        <v>850</v>
      </c>
      <c r="BA17" s="234">
        <v>0.85899999999999999</v>
      </c>
      <c r="BB17" s="222">
        <v>749</v>
      </c>
      <c r="BC17" s="231">
        <v>0.75700000000000001</v>
      </c>
    </row>
    <row r="18" spans="1:55" x14ac:dyDescent="0.25">
      <c r="A18" s="225">
        <v>1</v>
      </c>
      <c r="B18" s="211" t="s">
        <v>149</v>
      </c>
      <c r="C18" s="211">
        <v>4471</v>
      </c>
      <c r="D18" s="211" t="s">
        <v>195</v>
      </c>
      <c r="E18" s="211">
        <v>2364</v>
      </c>
      <c r="F18" s="211">
        <v>2373</v>
      </c>
      <c r="G18" s="211"/>
      <c r="H18" s="219" t="str">
        <f>HYPERLINK("https://map.geo.admin.ch/?zoom=7&amp;E=736000&amp;N=261800&amp;layers=ch.kantone.cadastralwebmap-farbe,ch.swisstopo.amtliches-strassenverzeichnis,ch.bfs.gebaeude_wohnungs_register,KML||https://tinyurl.com/yy7ya4g9/TG/4471_bdg_erw.kml","KML building")</f>
        <v>KML building</v>
      </c>
      <c r="I18" s="154">
        <v>0</v>
      </c>
      <c r="J18" s="241" t="s">
        <v>592</v>
      </c>
      <c r="K18" s="63">
        <v>0</v>
      </c>
      <c r="L18" s="64">
        <v>0</v>
      </c>
      <c r="M18" s="64"/>
      <c r="N18" s="200">
        <v>0</v>
      </c>
      <c r="O18" s="155"/>
      <c r="P18" s="63"/>
      <c r="Q18" s="64">
        <v>0</v>
      </c>
      <c r="R18" s="64"/>
      <c r="S18" s="200">
        <v>0</v>
      </c>
      <c r="T18" s="155"/>
      <c r="U18" s="63"/>
      <c r="V18" s="64">
        <v>1</v>
      </c>
      <c r="W18" s="64"/>
      <c r="X18" s="200">
        <v>4.0000000000000002E-4</v>
      </c>
      <c r="Y18" s="155"/>
      <c r="Z18" s="63"/>
      <c r="AA18" s="64">
        <v>0</v>
      </c>
      <c r="AB18" s="64"/>
      <c r="AC18" s="200">
        <v>0</v>
      </c>
      <c r="AD18" s="155"/>
      <c r="AE18" s="153"/>
      <c r="AF18" s="140">
        <v>20</v>
      </c>
      <c r="AG18" s="140"/>
      <c r="AH18" s="200">
        <v>8.5000000000000006E-3</v>
      </c>
      <c r="AI18" s="140"/>
      <c r="AJ18" s="153"/>
      <c r="AK18" s="140">
        <v>1</v>
      </c>
      <c r="AL18" s="140"/>
      <c r="AM18" s="200">
        <v>4.0000000000000002E-4</v>
      </c>
      <c r="AN18" s="156"/>
      <c r="AO18" s="220">
        <v>9.2999999999999992E-3</v>
      </c>
      <c r="AP18" s="222">
        <v>956</v>
      </c>
      <c r="AQ18" s="222">
        <v>828</v>
      </c>
      <c r="AR18" s="234">
        <v>0.86599999999999999</v>
      </c>
      <c r="AS18" s="222">
        <v>745</v>
      </c>
      <c r="AT18" s="234">
        <v>0.77900000000000003</v>
      </c>
      <c r="AU18" s="222">
        <v>674</v>
      </c>
      <c r="AV18" s="231">
        <v>0.70499999999999996</v>
      </c>
      <c r="AW18" s="222">
        <v>567</v>
      </c>
      <c r="AX18" s="222">
        <v>503</v>
      </c>
      <c r="AY18" s="234">
        <v>0.88700000000000001</v>
      </c>
      <c r="AZ18" s="222">
        <v>509</v>
      </c>
      <c r="BA18" s="234">
        <v>0.89800000000000002</v>
      </c>
      <c r="BB18" s="222">
        <v>468</v>
      </c>
      <c r="BC18" s="231">
        <v>0.82499999999999996</v>
      </c>
    </row>
    <row r="19" spans="1:55" x14ac:dyDescent="0.25">
      <c r="A19" s="225">
        <v>1</v>
      </c>
      <c r="B19" s="211" t="s">
        <v>149</v>
      </c>
      <c r="C19" s="211">
        <v>4476</v>
      </c>
      <c r="D19" s="211" t="s">
        <v>196</v>
      </c>
      <c r="E19" s="211">
        <v>1747</v>
      </c>
      <c r="F19" s="211">
        <v>1756</v>
      </c>
      <c r="G19" s="211"/>
      <c r="H19" s="219" t="str">
        <f>HYPERLINK("https://map.geo.admin.ch/?zoom=7&amp;E=735100&amp;N=267900&amp;layers=ch.kantone.cadastralwebmap-farbe,ch.swisstopo.amtliches-strassenverzeichnis,ch.bfs.gebaeude_wohnungs_register,KML||https://tinyurl.com/yy7ya4g9/TG/4476_bdg_erw.kml","KML building")</f>
        <v>KML building</v>
      </c>
      <c r="I19" s="154">
        <v>1</v>
      </c>
      <c r="J19" s="241" t="s">
        <v>593</v>
      </c>
      <c r="K19" s="63">
        <v>5.7240984544934168E-4</v>
      </c>
      <c r="L19" s="64">
        <v>0</v>
      </c>
      <c r="M19" s="64"/>
      <c r="N19" s="200">
        <v>0</v>
      </c>
      <c r="O19" s="155"/>
      <c r="P19" s="63"/>
      <c r="Q19" s="64">
        <v>0</v>
      </c>
      <c r="R19" s="64"/>
      <c r="S19" s="200">
        <v>0</v>
      </c>
      <c r="T19" s="155"/>
      <c r="U19" s="63"/>
      <c r="V19" s="64">
        <v>2</v>
      </c>
      <c r="W19" s="64"/>
      <c r="X19" s="200">
        <v>1.1000000000000001E-3</v>
      </c>
      <c r="Y19" s="155"/>
      <c r="Z19" s="63"/>
      <c r="AA19" s="64">
        <v>0</v>
      </c>
      <c r="AB19" s="64"/>
      <c r="AC19" s="200">
        <v>0</v>
      </c>
      <c r="AD19" s="155"/>
      <c r="AE19" s="153"/>
      <c r="AF19" s="140">
        <v>18</v>
      </c>
      <c r="AG19" s="140"/>
      <c r="AH19" s="200">
        <v>1.03E-2</v>
      </c>
      <c r="AI19" s="140"/>
      <c r="AJ19" s="153"/>
      <c r="AK19" s="140">
        <v>3</v>
      </c>
      <c r="AL19" s="140"/>
      <c r="AM19" s="200">
        <v>1.6999999999999999E-3</v>
      </c>
      <c r="AN19" s="156"/>
      <c r="AO19" s="220">
        <v>1.3100000000000001E-2</v>
      </c>
      <c r="AP19" s="222">
        <v>714</v>
      </c>
      <c r="AQ19" s="222">
        <v>577</v>
      </c>
      <c r="AR19" s="234">
        <v>0.80800000000000005</v>
      </c>
      <c r="AS19" s="222">
        <v>583</v>
      </c>
      <c r="AT19" s="234">
        <v>0.81699999999999995</v>
      </c>
      <c r="AU19" s="222">
        <v>529</v>
      </c>
      <c r="AV19" s="231">
        <v>0.74099999999999999</v>
      </c>
      <c r="AW19" s="222">
        <v>465</v>
      </c>
      <c r="AX19" s="222">
        <v>403</v>
      </c>
      <c r="AY19" s="234">
        <v>0.86699999999999999</v>
      </c>
      <c r="AZ19" s="222">
        <v>419</v>
      </c>
      <c r="BA19" s="234">
        <v>0.90100000000000002</v>
      </c>
      <c r="BB19" s="222">
        <v>378</v>
      </c>
      <c r="BC19" s="231">
        <v>0.81299999999999994</v>
      </c>
    </row>
    <row r="20" spans="1:55" x14ac:dyDescent="0.25">
      <c r="A20" s="225">
        <v>1</v>
      </c>
      <c r="B20" s="211" t="s">
        <v>149</v>
      </c>
      <c r="C20" s="211">
        <v>4486</v>
      </c>
      <c r="D20" s="211" t="s">
        <v>197</v>
      </c>
      <c r="E20" s="211">
        <v>1146</v>
      </c>
      <c r="F20" s="211">
        <v>1182</v>
      </c>
      <c r="G20" s="211"/>
      <c r="H20" s="219" t="str">
        <f>HYPERLINK("https://map.geo.admin.ch/?zoom=7&amp;E=739000&amp;N=261900&amp;layers=ch.kantone.cadastralwebmap-farbe,ch.swisstopo.amtliches-strassenverzeichnis,ch.bfs.gebaeude_wohnungs_register,KML||https://tinyurl.com/yy7ya4g9/TG/4486_bdg_erw.kml","KML building")</f>
        <v>KML building</v>
      </c>
      <c r="I20" s="154">
        <v>0</v>
      </c>
      <c r="J20" s="241" t="s">
        <v>594</v>
      </c>
      <c r="K20" s="63">
        <v>0</v>
      </c>
      <c r="L20" s="64">
        <v>0</v>
      </c>
      <c r="M20" s="64"/>
      <c r="N20" s="200">
        <v>0</v>
      </c>
      <c r="O20" s="155"/>
      <c r="P20" s="63"/>
      <c r="Q20" s="64">
        <v>0</v>
      </c>
      <c r="R20" s="64"/>
      <c r="S20" s="200">
        <v>0</v>
      </c>
      <c r="T20" s="155"/>
      <c r="U20" s="63"/>
      <c r="V20" s="64">
        <v>0</v>
      </c>
      <c r="W20" s="64"/>
      <c r="X20" s="200">
        <v>0</v>
      </c>
      <c r="Y20" s="155"/>
      <c r="Z20" s="63"/>
      <c r="AA20" s="64">
        <v>0</v>
      </c>
      <c r="AB20" s="64"/>
      <c r="AC20" s="200">
        <v>0</v>
      </c>
      <c r="AD20" s="155"/>
      <c r="AE20" s="153"/>
      <c r="AF20" s="140">
        <v>10</v>
      </c>
      <c r="AG20" s="140"/>
      <c r="AH20" s="200">
        <v>8.6999999999999994E-3</v>
      </c>
      <c r="AI20" s="140"/>
      <c r="AJ20" s="153"/>
      <c r="AK20" s="140">
        <v>2</v>
      </c>
      <c r="AL20" s="140"/>
      <c r="AM20" s="200">
        <v>1.6999999999999999E-3</v>
      </c>
      <c r="AN20" s="156"/>
      <c r="AO20" s="220">
        <v>1.04E-2</v>
      </c>
      <c r="AP20" s="222">
        <v>559</v>
      </c>
      <c r="AQ20" s="222">
        <v>559</v>
      </c>
      <c r="AR20" s="234">
        <v>1</v>
      </c>
      <c r="AS20" s="222">
        <v>433</v>
      </c>
      <c r="AT20" s="234">
        <v>0.77500000000000002</v>
      </c>
      <c r="AU20" s="222">
        <v>433</v>
      </c>
      <c r="AV20" s="231">
        <v>0.77500000000000002</v>
      </c>
      <c r="AW20" s="222">
        <v>345</v>
      </c>
      <c r="AX20" s="222">
        <v>345</v>
      </c>
      <c r="AY20" s="234">
        <v>1</v>
      </c>
      <c r="AZ20" s="222">
        <v>307</v>
      </c>
      <c r="BA20" s="234">
        <v>0.89</v>
      </c>
      <c r="BB20" s="222">
        <v>307</v>
      </c>
      <c r="BC20" s="231">
        <v>0.89</v>
      </c>
    </row>
    <row r="21" spans="1:55" x14ac:dyDescent="0.25">
      <c r="A21" s="225">
        <v>1</v>
      </c>
      <c r="B21" s="211" t="s">
        <v>149</v>
      </c>
      <c r="C21" s="211">
        <v>4495</v>
      </c>
      <c r="D21" s="211" t="s">
        <v>198</v>
      </c>
      <c r="E21" s="211">
        <v>477</v>
      </c>
      <c r="F21" s="211">
        <v>484</v>
      </c>
      <c r="G21" s="211"/>
      <c r="H21" s="219" t="str">
        <f>HYPERLINK("https://map.geo.admin.ch/?zoom=7&amp;E=734500&amp;N=263600&amp;layers=ch.kantone.cadastralwebmap-farbe,ch.swisstopo.amtliches-strassenverzeichnis,ch.bfs.gebaeude_wohnungs_register,KML||https://tinyurl.com/yy7ya4g9/TG/4495_bdg_erw.kml","KML building")</f>
        <v>KML building</v>
      </c>
      <c r="I21" s="154">
        <v>0</v>
      </c>
      <c r="J21" s="241" t="s">
        <v>595</v>
      </c>
      <c r="K21" s="63">
        <v>0</v>
      </c>
      <c r="L21" s="64">
        <v>0</v>
      </c>
      <c r="M21" s="64"/>
      <c r="N21" s="200">
        <v>0</v>
      </c>
      <c r="O21" s="155"/>
      <c r="P21" s="63"/>
      <c r="Q21" s="64">
        <v>0</v>
      </c>
      <c r="R21" s="64"/>
      <c r="S21" s="200">
        <v>0</v>
      </c>
      <c r="T21" s="155"/>
      <c r="U21" s="63"/>
      <c r="V21" s="64">
        <v>0</v>
      </c>
      <c r="W21" s="64"/>
      <c r="X21" s="200">
        <v>0</v>
      </c>
      <c r="Y21" s="155"/>
      <c r="Z21" s="63"/>
      <c r="AA21" s="64">
        <v>0</v>
      </c>
      <c r="AB21" s="64"/>
      <c r="AC21" s="200">
        <v>0</v>
      </c>
      <c r="AD21" s="155"/>
      <c r="AE21" s="153"/>
      <c r="AF21" s="140">
        <v>9</v>
      </c>
      <c r="AG21" s="140"/>
      <c r="AH21" s="200">
        <v>1.89E-2</v>
      </c>
      <c r="AI21" s="140"/>
      <c r="AJ21" s="153"/>
      <c r="AK21" s="140">
        <v>0</v>
      </c>
      <c r="AL21" s="140"/>
      <c r="AM21" s="200">
        <v>0</v>
      </c>
      <c r="AN21" s="156"/>
      <c r="AO21" s="229">
        <v>1.89E-2</v>
      </c>
      <c r="AP21" s="222">
        <v>244</v>
      </c>
      <c r="AQ21" s="222">
        <v>206</v>
      </c>
      <c r="AR21" s="234">
        <v>0.84399999999999997</v>
      </c>
      <c r="AS21" s="222">
        <v>192</v>
      </c>
      <c r="AT21" s="234">
        <v>0.78700000000000003</v>
      </c>
      <c r="AU21" s="222">
        <v>176</v>
      </c>
      <c r="AV21" s="231">
        <v>0.72099999999999997</v>
      </c>
      <c r="AW21" s="222">
        <v>166</v>
      </c>
      <c r="AX21" s="222">
        <v>148</v>
      </c>
      <c r="AY21" s="234">
        <v>0.89200000000000002</v>
      </c>
      <c r="AZ21" s="222">
        <v>148</v>
      </c>
      <c r="BA21" s="234">
        <v>0.89200000000000002</v>
      </c>
      <c r="BB21" s="222">
        <v>136</v>
      </c>
      <c r="BC21" s="231">
        <v>0.81899999999999995</v>
      </c>
    </row>
    <row r="22" spans="1:55" x14ac:dyDescent="0.25">
      <c r="A22" s="225">
        <v>1</v>
      </c>
      <c r="B22" s="211" t="s">
        <v>149</v>
      </c>
      <c r="C22" s="211">
        <v>4501</v>
      </c>
      <c r="D22" s="211" t="s">
        <v>199</v>
      </c>
      <c r="E22" s="211">
        <v>1572</v>
      </c>
      <c r="F22" s="211">
        <v>1619</v>
      </c>
      <c r="G22" s="211"/>
      <c r="H22" s="219" t="str">
        <f>HYPERLINK("https://map.geo.admin.ch/?zoom=7&amp;E=732600&amp;N=265500&amp;layers=ch.kantone.cadastralwebmap-farbe,ch.swisstopo.amtliches-strassenverzeichnis,ch.bfs.gebaeude_wohnungs_register,KML||https://tinyurl.com/yy7ya4g9/TG/4501_bdg_erw.kml","KML building")</f>
        <v>KML building</v>
      </c>
      <c r="I22" s="154">
        <v>0</v>
      </c>
      <c r="J22" s="241" t="s">
        <v>596</v>
      </c>
      <c r="K22" s="63">
        <v>0</v>
      </c>
      <c r="L22" s="64">
        <v>0</v>
      </c>
      <c r="M22" s="64"/>
      <c r="N22" s="200">
        <v>0</v>
      </c>
      <c r="O22" s="155"/>
      <c r="P22" s="63"/>
      <c r="Q22" s="64">
        <v>0</v>
      </c>
      <c r="R22" s="64"/>
      <c r="S22" s="200">
        <v>0</v>
      </c>
      <c r="T22" s="155"/>
      <c r="U22" s="63"/>
      <c r="V22" s="64">
        <v>0</v>
      </c>
      <c r="W22" s="64"/>
      <c r="X22" s="200">
        <v>0</v>
      </c>
      <c r="Y22" s="155"/>
      <c r="Z22" s="63"/>
      <c r="AA22" s="64">
        <v>0</v>
      </c>
      <c r="AB22" s="64"/>
      <c r="AC22" s="200">
        <v>0</v>
      </c>
      <c r="AD22" s="155"/>
      <c r="AE22" s="153"/>
      <c r="AF22" s="140">
        <v>5</v>
      </c>
      <c r="AG22" s="140"/>
      <c r="AH22" s="200">
        <v>3.2000000000000002E-3</v>
      </c>
      <c r="AI22" s="140"/>
      <c r="AJ22" s="153"/>
      <c r="AK22" s="140">
        <v>2</v>
      </c>
      <c r="AL22" s="140"/>
      <c r="AM22" s="200">
        <v>1.2999999999999999E-3</v>
      </c>
      <c r="AN22" s="156"/>
      <c r="AO22" s="229">
        <v>4.5000000000000005E-3</v>
      </c>
      <c r="AP22" s="222">
        <v>691</v>
      </c>
      <c r="AQ22" s="222">
        <v>569</v>
      </c>
      <c r="AR22" s="234">
        <v>0.82299999999999995</v>
      </c>
      <c r="AS22" s="222">
        <v>515</v>
      </c>
      <c r="AT22" s="234">
        <v>0.745</v>
      </c>
      <c r="AU22" s="222">
        <v>447</v>
      </c>
      <c r="AV22" s="231">
        <v>0.64700000000000002</v>
      </c>
      <c r="AW22" s="222">
        <v>425</v>
      </c>
      <c r="AX22" s="222">
        <v>366</v>
      </c>
      <c r="AY22" s="234">
        <v>0.86099999999999999</v>
      </c>
      <c r="AZ22" s="222">
        <v>372</v>
      </c>
      <c r="BA22" s="234">
        <v>0.875</v>
      </c>
      <c r="BB22" s="222">
        <v>328</v>
      </c>
      <c r="BC22" s="231">
        <v>0.77200000000000002</v>
      </c>
    </row>
    <row r="23" spans="1:55" x14ac:dyDescent="0.25">
      <c r="A23" s="225">
        <v>1</v>
      </c>
      <c r="B23" s="211" t="s">
        <v>149</v>
      </c>
      <c r="C23" s="211">
        <v>4506</v>
      </c>
      <c r="D23" s="211" t="s">
        <v>200</v>
      </c>
      <c r="E23" s="211">
        <v>1579</v>
      </c>
      <c r="F23" s="211">
        <v>1606</v>
      </c>
      <c r="G23" s="211"/>
      <c r="H23" s="219" t="str">
        <f>HYPERLINK("https://map.geo.admin.ch/?zoom=7&amp;E=731500&amp;N=266800&amp;layers=ch.kantone.cadastralwebmap-farbe,ch.swisstopo.amtliches-strassenverzeichnis,ch.bfs.gebaeude_wohnungs_register,KML||https://tinyurl.com/yy7ya4g9/TG/4506_bdg_erw.kml","KML building")</f>
        <v>KML building</v>
      </c>
      <c r="I23" s="154">
        <v>0</v>
      </c>
      <c r="J23" s="241" t="s">
        <v>597</v>
      </c>
      <c r="K23" s="63">
        <v>0</v>
      </c>
      <c r="L23" s="64">
        <v>0</v>
      </c>
      <c r="M23" s="64"/>
      <c r="N23" s="200">
        <v>0</v>
      </c>
      <c r="O23" s="155"/>
      <c r="P23" s="63"/>
      <c r="Q23" s="64">
        <v>0</v>
      </c>
      <c r="R23" s="64"/>
      <c r="S23" s="200">
        <v>0</v>
      </c>
      <c r="T23" s="155"/>
      <c r="U23" s="63"/>
      <c r="V23" s="64">
        <v>0</v>
      </c>
      <c r="W23" s="64"/>
      <c r="X23" s="200">
        <v>0</v>
      </c>
      <c r="Y23" s="155"/>
      <c r="Z23" s="63"/>
      <c r="AA23" s="64">
        <v>0</v>
      </c>
      <c r="AB23" s="64"/>
      <c r="AC23" s="200">
        <v>0</v>
      </c>
      <c r="AD23" s="155"/>
      <c r="AE23" s="153"/>
      <c r="AF23" s="140">
        <v>18</v>
      </c>
      <c r="AG23" s="140"/>
      <c r="AH23" s="200">
        <v>1.14E-2</v>
      </c>
      <c r="AI23" s="140"/>
      <c r="AJ23" s="153"/>
      <c r="AK23" s="140">
        <v>3</v>
      </c>
      <c r="AL23" s="140"/>
      <c r="AM23" s="200">
        <v>1.9E-3</v>
      </c>
      <c r="AN23" s="156"/>
      <c r="AO23" s="229">
        <v>1.3300000000000001E-2</v>
      </c>
      <c r="AP23" s="222">
        <v>660</v>
      </c>
      <c r="AQ23" s="222">
        <v>540</v>
      </c>
      <c r="AR23" s="234">
        <v>0.81799999999999995</v>
      </c>
      <c r="AS23" s="222">
        <v>534</v>
      </c>
      <c r="AT23" s="234">
        <v>0.80900000000000005</v>
      </c>
      <c r="AU23" s="222">
        <v>473</v>
      </c>
      <c r="AV23" s="231">
        <v>0.71699999999999997</v>
      </c>
      <c r="AW23" s="222">
        <v>423</v>
      </c>
      <c r="AX23" s="222">
        <v>383</v>
      </c>
      <c r="AY23" s="234">
        <v>0.90500000000000003</v>
      </c>
      <c r="AZ23" s="222">
        <v>365</v>
      </c>
      <c r="BA23" s="234">
        <v>0.86299999999999999</v>
      </c>
      <c r="BB23" s="222">
        <v>340</v>
      </c>
      <c r="BC23" s="231">
        <v>0.80400000000000005</v>
      </c>
    </row>
    <row r="24" spans="1:55" x14ac:dyDescent="0.25">
      <c r="A24" s="225">
        <v>1</v>
      </c>
      <c r="B24" s="211" t="s">
        <v>149</v>
      </c>
      <c r="C24" s="211">
        <v>4511</v>
      </c>
      <c r="D24" s="211" t="s">
        <v>201</v>
      </c>
      <c r="E24" s="211">
        <v>1264</v>
      </c>
      <c r="F24" s="211">
        <v>1269</v>
      </c>
      <c r="G24" s="211"/>
      <c r="H24" s="219" t="str">
        <f>HYPERLINK("https://map.geo.admin.ch/?zoom=7&amp;E=736400&amp;N=263200&amp;layers=ch.kantone.cadastralwebmap-farbe,ch.swisstopo.amtliches-strassenverzeichnis,ch.bfs.gebaeude_wohnungs_register,KML||https://tinyurl.com/yy7ya4g9/TG/4511_bdg_erw.kml","KML building")</f>
        <v>KML building</v>
      </c>
      <c r="I24" s="154">
        <v>0</v>
      </c>
      <c r="J24" s="241" t="s">
        <v>598</v>
      </c>
      <c r="K24" s="63">
        <v>0</v>
      </c>
      <c r="L24" s="64">
        <v>0</v>
      </c>
      <c r="M24" s="64"/>
      <c r="N24" s="200">
        <v>0</v>
      </c>
      <c r="O24" s="155"/>
      <c r="P24" s="63"/>
      <c r="Q24" s="64">
        <v>0</v>
      </c>
      <c r="R24" s="64"/>
      <c r="S24" s="200">
        <v>0</v>
      </c>
      <c r="T24" s="155"/>
      <c r="U24" s="63"/>
      <c r="V24" s="64">
        <v>0</v>
      </c>
      <c r="W24" s="64"/>
      <c r="X24" s="200">
        <v>0</v>
      </c>
      <c r="Y24" s="155"/>
      <c r="Z24" s="63"/>
      <c r="AA24" s="64">
        <v>5</v>
      </c>
      <c r="AB24" s="64"/>
      <c r="AC24" s="200">
        <v>3.8999999999999998E-3</v>
      </c>
      <c r="AD24" s="155"/>
      <c r="AE24" s="153"/>
      <c r="AF24" s="140">
        <v>10</v>
      </c>
      <c r="AG24" s="140"/>
      <c r="AH24" s="200">
        <v>7.9000000000000008E-3</v>
      </c>
      <c r="AI24" s="140"/>
      <c r="AJ24" s="153"/>
      <c r="AK24" s="140">
        <v>5</v>
      </c>
      <c r="AL24" s="140"/>
      <c r="AM24" s="200">
        <v>4.0000000000000001E-3</v>
      </c>
      <c r="AN24" s="156"/>
      <c r="AO24" s="229">
        <v>1.5800000000000002E-2</v>
      </c>
      <c r="AP24" s="222">
        <v>540</v>
      </c>
      <c r="AQ24" s="222">
        <v>483</v>
      </c>
      <c r="AR24" s="234">
        <v>0.89400000000000002</v>
      </c>
      <c r="AS24" s="222">
        <v>420</v>
      </c>
      <c r="AT24" s="234">
        <v>0.77800000000000002</v>
      </c>
      <c r="AU24" s="222">
        <v>383</v>
      </c>
      <c r="AV24" s="231">
        <v>0.70899999999999996</v>
      </c>
      <c r="AW24" s="222">
        <v>352</v>
      </c>
      <c r="AX24" s="222">
        <v>322</v>
      </c>
      <c r="AY24" s="234">
        <v>0.91500000000000004</v>
      </c>
      <c r="AZ24" s="222">
        <v>317</v>
      </c>
      <c r="BA24" s="234">
        <v>0.90100000000000002</v>
      </c>
      <c r="BB24" s="222">
        <v>292</v>
      </c>
      <c r="BC24" s="231">
        <v>0.83</v>
      </c>
    </row>
    <row r="25" spans="1:55" x14ac:dyDescent="0.25">
      <c r="A25" s="225">
        <v>1</v>
      </c>
      <c r="B25" s="211" t="s">
        <v>149</v>
      </c>
      <c r="C25" s="211">
        <v>4536</v>
      </c>
      <c r="D25" s="211" t="s">
        <v>202</v>
      </c>
      <c r="E25" s="211">
        <v>1284</v>
      </c>
      <c r="F25" s="211">
        <v>1321</v>
      </c>
      <c r="G25" s="211"/>
      <c r="H25" s="219" t="str">
        <f>HYPERLINK("https://map.geo.admin.ch/?zoom=7&amp;E=698300&amp;N=280600&amp;layers=ch.kantone.cadastralwebmap-farbe,ch.swisstopo.amtliches-strassenverzeichnis,ch.bfs.gebaeude_wohnungs_register,KML||https://tinyurl.com/yy7ya4g9/TG/4536_bdg_erw.kml","KML building")</f>
        <v>KML building</v>
      </c>
      <c r="I25" s="154">
        <v>1</v>
      </c>
      <c r="J25" s="241" t="s">
        <v>599</v>
      </c>
      <c r="K25" s="63">
        <v>7.7881619937694702E-4</v>
      </c>
      <c r="L25" s="64">
        <v>0</v>
      </c>
      <c r="M25" s="64"/>
      <c r="N25" s="200">
        <v>0</v>
      </c>
      <c r="O25" s="155"/>
      <c r="P25" s="63"/>
      <c r="Q25" s="64">
        <v>0</v>
      </c>
      <c r="R25" s="64"/>
      <c r="S25" s="200">
        <v>0</v>
      </c>
      <c r="T25" s="155"/>
      <c r="U25" s="63"/>
      <c r="V25" s="64">
        <v>0</v>
      </c>
      <c r="W25" s="64"/>
      <c r="X25" s="200">
        <v>0</v>
      </c>
      <c r="Y25" s="155"/>
      <c r="Z25" s="63"/>
      <c r="AA25" s="64">
        <v>0</v>
      </c>
      <c r="AB25" s="64"/>
      <c r="AC25" s="200">
        <v>0</v>
      </c>
      <c r="AD25" s="155"/>
      <c r="AE25" s="153"/>
      <c r="AF25" s="140">
        <v>21</v>
      </c>
      <c r="AG25" s="140"/>
      <c r="AH25" s="200">
        <v>1.6400000000000001E-2</v>
      </c>
      <c r="AI25" s="140"/>
      <c r="AJ25" s="153"/>
      <c r="AK25" s="140">
        <v>5</v>
      </c>
      <c r="AL25" s="140"/>
      <c r="AM25" s="200">
        <v>3.8999999999999998E-3</v>
      </c>
      <c r="AN25" s="156"/>
      <c r="AO25" s="229">
        <v>2.0300000000000002E-2</v>
      </c>
      <c r="AP25" s="222">
        <v>612</v>
      </c>
      <c r="AQ25" s="222">
        <v>511</v>
      </c>
      <c r="AR25" s="234">
        <v>0.83499999999999996</v>
      </c>
      <c r="AS25" s="222">
        <v>500</v>
      </c>
      <c r="AT25" s="234">
        <v>0.81699999999999995</v>
      </c>
      <c r="AU25" s="222">
        <v>490</v>
      </c>
      <c r="AV25" s="231">
        <v>0.80100000000000005</v>
      </c>
      <c r="AW25" s="222">
        <v>388</v>
      </c>
      <c r="AX25" s="222">
        <v>364</v>
      </c>
      <c r="AY25" s="234">
        <v>0.93799999999999994</v>
      </c>
      <c r="AZ25" s="222">
        <v>354</v>
      </c>
      <c r="BA25" s="234">
        <v>0.91200000000000003</v>
      </c>
      <c r="BB25" s="222">
        <v>348</v>
      </c>
      <c r="BC25" s="231">
        <v>0.89700000000000002</v>
      </c>
    </row>
    <row r="26" spans="1:55" x14ac:dyDescent="0.25">
      <c r="A26" s="225">
        <v>1</v>
      </c>
      <c r="B26" s="211" t="s">
        <v>149</v>
      </c>
      <c r="C26" s="211">
        <v>4545</v>
      </c>
      <c r="D26" s="211" t="s">
        <v>203</v>
      </c>
      <c r="E26" s="211">
        <v>1499</v>
      </c>
      <c r="F26" s="211">
        <v>1519</v>
      </c>
      <c r="G26" s="211"/>
      <c r="H26" s="219" t="str">
        <f>HYPERLINK("https://map.geo.admin.ch/?zoom=7&amp;E=698500&amp;N=282700&amp;layers=ch.kantone.cadastralwebmap-farbe,ch.swisstopo.amtliches-strassenverzeichnis,ch.bfs.gebaeude_wohnungs_register,KML||https://tinyurl.com/yy7ya4g9/TG/4545_bdg_erw.kml","KML building")</f>
        <v>KML building</v>
      </c>
      <c r="I26" s="154">
        <v>3</v>
      </c>
      <c r="J26" s="240" t="s">
        <v>600</v>
      </c>
      <c r="K26" s="63">
        <v>2.0013342228152103E-3</v>
      </c>
      <c r="L26" s="64">
        <v>0</v>
      </c>
      <c r="M26" s="64"/>
      <c r="N26" s="200">
        <v>0</v>
      </c>
      <c r="O26" s="155"/>
      <c r="P26" s="63"/>
      <c r="Q26" s="64">
        <v>0</v>
      </c>
      <c r="R26" s="64"/>
      <c r="S26" s="200">
        <v>0</v>
      </c>
      <c r="T26" s="155"/>
      <c r="U26" s="63"/>
      <c r="V26" s="64">
        <v>0</v>
      </c>
      <c r="W26" s="64"/>
      <c r="X26" s="200">
        <v>0</v>
      </c>
      <c r="Y26" s="155"/>
      <c r="Z26" s="63"/>
      <c r="AA26" s="64">
        <v>0</v>
      </c>
      <c r="AB26" s="64"/>
      <c r="AC26" s="200">
        <v>0</v>
      </c>
      <c r="AD26" s="155"/>
      <c r="AE26" s="153"/>
      <c r="AF26" s="140">
        <v>13</v>
      </c>
      <c r="AG26" s="140"/>
      <c r="AH26" s="200">
        <v>8.6999999999999994E-3</v>
      </c>
      <c r="AI26" s="140"/>
      <c r="AJ26" s="153"/>
      <c r="AK26" s="140">
        <v>4</v>
      </c>
      <c r="AL26" s="140"/>
      <c r="AM26" s="200">
        <v>2.7000000000000001E-3</v>
      </c>
      <c r="AN26" s="156"/>
      <c r="AO26" s="229">
        <v>1.14E-2</v>
      </c>
      <c r="AP26" s="222">
        <v>642</v>
      </c>
      <c r="AQ26" s="222">
        <v>530</v>
      </c>
      <c r="AR26" s="234">
        <v>0.82599999999999996</v>
      </c>
      <c r="AS26" s="222">
        <v>519</v>
      </c>
      <c r="AT26" s="234">
        <v>0.80800000000000005</v>
      </c>
      <c r="AU26" s="222">
        <v>483</v>
      </c>
      <c r="AV26" s="231">
        <v>0.752</v>
      </c>
      <c r="AW26" s="222">
        <v>418</v>
      </c>
      <c r="AX26" s="222">
        <v>361</v>
      </c>
      <c r="AY26" s="234">
        <v>0.86399999999999999</v>
      </c>
      <c r="AZ26" s="222">
        <v>359</v>
      </c>
      <c r="BA26" s="234">
        <v>0.85899999999999999</v>
      </c>
      <c r="BB26" s="222">
        <v>334</v>
      </c>
      <c r="BC26" s="231">
        <v>0.79900000000000004</v>
      </c>
    </row>
    <row r="27" spans="1:55" x14ac:dyDescent="0.25">
      <c r="A27" s="225">
        <v>1</v>
      </c>
      <c r="B27" s="211" t="s">
        <v>149</v>
      </c>
      <c r="C27" s="211">
        <v>4546</v>
      </c>
      <c r="D27" s="211" t="s">
        <v>204</v>
      </c>
      <c r="E27" s="211">
        <v>1228</v>
      </c>
      <c r="F27" s="211">
        <v>1248</v>
      </c>
      <c r="G27" s="211"/>
      <c r="H27" s="219" t="str">
        <f>HYPERLINK("https://map.geo.admin.ch/?zoom=7&amp;E=695000&amp;N=279700&amp;layers=ch.kantone.cadastralwebmap-farbe,ch.swisstopo.amtliches-strassenverzeichnis,ch.bfs.gebaeude_wohnungs_register,KML||https://tinyurl.com/yy7ya4g9/TG/4546_bdg_erw.kml","KML building")</f>
        <v>KML building</v>
      </c>
      <c r="I27" s="154">
        <v>4</v>
      </c>
      <c r="J27" s="241" t="s">
        <v>601</v>
      </c>
      <c r="K27" s="63">
        <v>3.2573289902280132E-3</v>
      </c>
      <c r="L27" s="64">
        <v>0</v>
      </c>
      <c r="M27" s="64"/>
      <c r="N27" s="200">
        <v>0</v>
      </c>
      <c r="O27" s="155"/>
      <c r="P27" s="63"/>
      <c r="Q27" s="64">
        <v>0</v>
      </c>
      <c r="R27" s="64"/>
      <c r="S27" s="200">
        <v>0</v>
      </c>
      <c r="T27" s="155"/>
      <c r="U27" s="63"/>
      <c r="V27" s="64">
        <v>0</v>
      </c>
      <c r="W27" s="64"/>
      <c r="X27" s="200">
        <v>0</v>
      </c>
      <c r="Y27" s="155"/>
      <c r="Z27" s="63"/>
      <c r="AA27" s="64">
        <v>0</v>
      </c>
      <c r="AB27" s="64"/>
      <c r="AC27" s="200">
        <v>0</v>
      </c>
      <c r="AD27" s="155"/>
      <c r="AE27" s="153"/>
      <c r="AF27" s="140">
        <v>6</v>
      </c>
      <c r="AG27" s="140"/>
      <c r="AH27" s="200">
        <v>4.8999999999999998E-3</v>
      </c>
      <c r="AI27" s="140"/>
      <c r="AJ27" s="153"/>
      <c r="AK27" s="140">
        <v>1</v>
      </c>
      <c r="AL27" s="140"/>
      <c r="AM27" s="200">
        <v>8.0000000000000004E-4</v>
      </c>
      <c r="AN27" s="156"/>
      <c r="AO27" s="229">
        <v>5.7000000000000002E-3</v>
      </c>
      <c r="AP27" s="222">
        <v>581</v>
      </c>
      <c r="AQ27" s="222">
        <v>411</v>
      </c>
      <c r="AR27" s="234">
        <v>0.70699999999999996</v>
      </c>
      <c r="AS27" s="222">
        <v>437</v>
      </c>
      <c r="AT27" s="234">
        <v>0.752</v>
      </c>
      <c r="AU27" s="222">
        <v>355</v>
      </c>
      <c r="AV27" s="231">
        <v>0.61099999999999999</v>
      </c>
      <c r="AW27" s="222">
        <v>336</v>
      </c>
      <c r="AX27" s="222">
        <v>271</v>
      </c>
      <c r="AY27" s="234">
        <v>0.80700000000000005</v>
      </c>
      <c r="AZ27" s="222">
        <v>286</v>
      </c>
      <c r="BA27" s="234">
        <v>0.85099999999999998</v>
      </c>
      <c r="BB27" s="222">
        <v>242</v>
      </c>
      <c r="BC27" s="231">
        <v>0.72</v>
      </c>
    </row>
    <row r="28" spans="1:55" x14ac:dyDescent="0.25">
      <c r="A28" s="225">
        <v>1</v>
      </c>
      <c r="B28" s="211" t="s">
        <v>149</v>
      </c>
      <c r="C28" s="211">
        <v>4551</v>
      </c>
      <c r="D28" s="211" t="s">
        <v>205</v>
      </c>
      <c r="E28" s="211">
        <v>3495</v>
      </c>
      <c r="F28" s="211">
        <v>3610</v>
      </c>
      <c r="G28" s="211"/>
      <c r="H28" s="219" t="str">
        <f>HYPERLINK("https://map.geo.admin.ch/?zoom=7&amp;E=710800&amp;N=260900&amp;layers=ch.kantone.cadastralwebmap-farbe,ch.swisstopo.amtliches-strassenverzeichnis,ch.bfs.gebaeude_wohnungs_register,KML||https://tinyurl.com/yy7ya4g9/TG/4551_bdg_erw.kml","KML building")</f>
        <v>KML building</v>
      </c>
      <c r="I28" s="154">
        <v>0</v>
      </c>
      <c r="J28" s="240" t="s">
        <v>602</v>
      </c>
      <c r="K28" s="63">
        <v>0</v>
      </c>
      <c r="L28" s="64">
        <v>0</v>
      </c>
      <c r="M28" s="64"/>
      <c r="N28" s="200">
        <v>0</v>
      </c>
      <c r="O28" s="155"/>
      <c r="P28" s="63"/>
      <c r="Q28" s="64">
        <v>0</v>
      </c>
      <c r="R28" s="64"/>
      <c r="S28" s="200">
        <v>0</v>
      </c>
      <c r="T28" s="155"/>
      <c r="U28" s="63"/>
      <c r="V28" s="64">
        <v>0</v>
      </c>
      <c r="W28" s="64"/>
      <c r="X28" s="200">
        <v>0</v>
      </c>
      <c r="Y28" s="155"/>
      <c r="Z28" s="63"/>
      <c r="AA28" s="64">
        <v>0</v>
      </c>
      <c r="AB28" s="64"/>
      <c r="AC28" s="200">
        <v>0</v>
      </c>
      <c r="AD28" s="155"/>
      <c r="AE28" s="153"/>
      <c r="AF28" s="140">
        <v>5</v>
      </c>
      <c r="AG28" s="140"/>
      <c r="AH28" s="200">
        <v>1.4E-3</v>
      </c>
      <c r="AI28" s="140"/>
      <c r="AJ28" s="153"/>
      <c r="AK28" s="140">
        <v>6</v>
      </c>
      <c r="AL28" s="140"/>
      <c r="AM28" s="200">
        <v>1.6999999999999999E-3</v>
      </c>
      <c r="AN28" s="156"/>
      <c r="AO28" s="229">
        <v>3.0999999999999999E-3</v>
      </c>
      <c r="AP28" s="222">
        <v>1273</v>
      </c>
      <c r="AQ28" s="222">
        <v>916</v>
      </c>
      <c r="AR28" s="234">
        <v>0.72</v>
      </c>
      <c r="AS28" s="222">
        <v>814</v>
      </c>
      <c r="AT28" s="234">
        <v>0.63900000000000001</v>
      </c>
      <c r="AU28" s="222">
        <v>721</v>
      </c>
      <c r="AV28" s="231">
        <v>0.56599999999999995</v>
      </c>
      <c r="AW28" s="222">
        <v>727</v>
      </c>
      <c r="AX28" s="222">
        <v>608</v>
      </c>
      <c r="AY28" s="234">
        <v>0.83599999999999997</v>
      </c>
      <c r="AZ28" s="222">
        <v>559</v>
      </c>
      <c r="BA28" s="234">
        <v>0.76900000000000002</v>
      </c>
      <c r="BB28" s="222">
        <v>506</v>
      </c>
      <c r="BC28" s="231">
        <v>0.69599999999999995</v>
      </c>
    </row>
    <row r="29" spans="1:55" x14ac:dyDescent="0.25">
      <c r="A29" s="225">
        <v>1</v>
      </c>
      <c r="B29" s="211" t="s">
        <v>149</v>
      </c>
      <c r="C29" s="211">
        <v>4561</v>
      </c>
      <c r="D29" s="211" t="s">
        <v>206</v>
      </c>
      <c r="E29" s="211">
        <v>1052</v>
      </c>
      <c r="F29" s="211">
        <v>1083</v>
      </c>
      <c r="G29" s="211"/>
      <c r="H29" s="219" t="str">
        <f>HYPERLINK("https://map.geo.admin.ch/?zoom=7&amp;E=713200&amp;N=271000&amp;layers=ch.kantone.cadastralwebmap-farbe,ch.swisstopo.amtliches-strassenverzeichnis,ch.bfs.gebaeude_wohnungs_register,KML||https://tinyurl.com/yy7ya4g9/TG/4561_bdg_erw.kml","KML building")</f>
        <v>KML building</v>
      </c>
      <c r="I29" s="154">
        <v>0</v>
      </c>
      <c r="J29" s="241" t="s">
        <v>603</v>
      </c>
      <c r="K29" s="63">
        <v>0</v>
      </c>
      <c r="L29" s="64">
        <v>0</v>
      </c>
      <c r="M29" s="64"/>
      <c r="N29" s="200">
        <v>0</v>
      </c>
      <c r="O29" s="155"/>
      <c r="P29" s="63"/>
      <c r="Q29" s="64">
        <v>0</v>
      </c>
      <c r="R29" s="64"/>
      <c r="S29" s="200">
        <v>0</v>
      </c>
      <c r="T29" s="155"/>
      <c r="U29" s="63"/>
      <c r="V29" s="64">
        <v>0</v>
      </c>
      <c r="W29" s="64"/>
      <c r="X29" s="200">
        <v>0</v>
      </c>
      <c r="Y29" s="155"/>
      <c r="Z29" s="63"/>
      <c r="AA29" s="64">
        <v>4</v>
      </c>
      <c r="AB29" s="64"/>
      <c r="AC29" s="200">
        <v>3.7000000000000002E-3</v>
      </c>
      <c r="AD29" s="157"/>
      <c r="AE29" s="153"/>
      <c r="AF29" s="140">
        <v>7</v>
      </c>
      <c r="AG29" s="140"/>
      <c r="AH29" s="200">
        <v>6.7000000000000002E-3</v>
      </c>
      <c r="AI29" s="140"/>
      <c r="AJ29" s="153"/>
      <c r="AK29" s="140">
        <v>2</v>
      </c>
      <c r="AL29" s="140"/>
      <c r="AM29" s="200">
        <v>1.9E-3</v>
      </c>
      <c r="AN29" s="156"/>
      <c r="AO29" s="229">
        <v>1.23E-2</v>
      </c>
      <c r="AP29" s="222">
        <v>379</v>
      </c>
      <c r="AQ29" s="222">
        <v>276</v>
      </c>
      <c r="AR29" s="234">
        <v>0.72799999999999998</v>
      </c>
      <c r="AS29" s="222">
        <v>283</v>
      </c>
      <c r="AT29" s="234">
        <v>0.747</v>
      </c>
      <c r="AU29" s="222">
        <v>271</v>
      </c>
      <c r="AV29" s="231">
        <v>0.71499999999999997</v>
      </c>
      <c r="AW29" s="222">
        <v>219</v>
      </c>
      <c r="AX29" s="222">
        <v>193</v>
      </c>
      <c r="AY29" s="234">
        <v>0.88100000000000001</v>
      </c>
      <c r="AZ29" s="222">
        <v>197</v>
      </c>
      <c r="BA29" s="234">
        <v>0.9</v>
      </c>
      <c r="BB29" s="222">
        <v>190</v>
      </c>
      <c r="BC29" s="231">
        <v>0.86799999999999999</v>
      </c>
    </row>
    <row r="30" spans="1:55" x14ac:dyDescent="0.25">
      <c r="A30" s="225">
        <v>1</v>
      </c>
      <c r="B30" s="211" t="s">
        <v>149</v>
      </c>
      <c r="C30" s="211">
        <v>4566</v>
      </c>
      <c r="D30" s="211" t="s">
        <v>207</v>
      </c>
      <c r="E30" s="211">
        <v>7191</v>
      </c>
      <c r="F30" s="211">
        <v>7468</v>
      </c>
      <c r="G30" s="211"/>
      <c r="H30" s="219" t="str">
        <f>HYPERLINK("https://map.geo.admin.ch/?zoom=7&amp;E=709600&amp;N=268400&amp;layers=ch.kantone.cadastralwebmap-farbe,ch.swisstopo.amtliches-strassenverzeichnis,ch.bfs.gebaeude_wohnungs_register,KML||https://tinyurl.com/yy7ya4g9/TG/4566_bdg_erw.kml","KML building")</f>
        <v>KML building</v>
      </c>
      <c r="I30" s="154">
        <v>3</v>
      </c>
      <c r="J30" s="241" t="s">
        <v>604</v>
      </c>
      <c r="K30" s="63">
        <v>4.1718815185648727E-4</v>
      </c>
      <c r="L30" s="64">
        <v>0</v>
      </c>
      <c r="M30" s="64"/>
      <c r="N30" s="200">
        <v>0</v>
      </c>
      <c r="O30" s="155"/>
      <c r="P30" s="63"/>
      <c r="Q30" s="64">
        <v>0</v>
      </c>
      <c r="R30" s="64"/>
      <c r="S30" s="200">
        <v>0</v>
      </c>
      <c r="T30" s="155"/>
      <c r="U30" s="63"/>
      <c r="V30" s="64">
        <v>0</v>
      </c>
      <c r="W30" s="64"/>
      <c r="X30" s="200">
        <v>0</v>
      </c>
      <c r="Y30" s="155"/>
      <c r="Z30" s="63"/>
      <c r="AA30" s="64">
        <v>0</v>
      </c>
      <c r="AB30" s="64"/>
      <c r="AC30" s="200">
        <v>0</v>
      </c>
      <c r="AD30" s="155"/>
      <c r="AE30" s="153"/>
      <c r="AF30" s="140">
        <v>24</v>
      </c>
      <c r="AG30" s="140"/>
      <c r="AH30" s="200">
        <v>3.3E-3</v>
      </c>
      <c r="AI30" s="140"/>
      <c r="AJ30" s="153"/>
      <c r="AK30" s="140">
        <v>10</v>
      </c>
      <c r="AL30" s="140"/>
      <c r="AM30" s="200">
        <v>1.4E-3</v>
      </c>
      <c r="AN30" s="156"/>
      <c r="AO30" s="229">
        <v>4.7000000000000002E-3</v>
      </c>
      <c r="AP30" s="222">
        <v>2431</v>
      </c>
      <c r="AQ30" s="222">
        <v>1747</v>
      </c>
      <c r="AR30" s="234">
        <v>0.71899999999999997</v>
      </c>
      <c r="AS30" s="222">
        <v>1817</v>
      </c>
      <c r="AT30" s="234">
        <v>0.747</v>
      </c>
      <c r="AU30" s="222">
        <v>1696</v>
      </c>
      <c r="AV30" s="231">
        <v>0.69799999999999995</v>
      </c>
      <c r="AW30" s="222">
        <v>1394</v>
      </c>
      <c r="AX30" s="222">
        <v>1144</v>
      </c>
      <c r="AY30" s="234">
        <v>0.82099999999999995</v>
      </c>
      <c r="AZ30" s="222">
        <v>1188</v>
      </c>
      <c r="BA30" s="234">
        <v>0.85199999999999998</v>
      </c>
      <c r="BB30" s="222">
        <v>1121</v>
      </c>
      <c r="BC30" s="231">
        <v>0.80400000000000005</v>
      </c>
    </row>
    <row r="31" spans="1:55" x14ac:dyDescent="0.25">
      <c r="A31" s="225">
        <v>1</v>
      </c>
      <c r="B31" s="211" t="s">
        <v>149</v>
      </c>
      <c r="C31" s="211">
        <v>4571</v>
      </c>
      <c r="D31" s="211" t="s">
        <v>208</v>
      </c>
      <c r="E31" s="211">
        <v>1790</v>
      </c>
      <c r="F31" s="211">
        <v>1865</v>
      </c>
      <c r="G31" s="211"/>
      <c r="H31" s="219" t="str">
        <f>HYPERLINK("https://map.geo.admin.ch/?zoom=7&amp;E=706500&amp;N=266200&amp;layers=ch.kantone.cadastralwebmap-farbe,ch.swisstopo.amtliches-strassenverzeichnis,ch.bfs.gebaeude_wohnungs_register,KML||https://tinyurl.com/yy7ya4g9/TG/4571_bdg_erw.kml","KML building")</f>
        <v>KML building</v>
      </c>
      <c r="I31" s="154">
        <v>0</v>
      </c>
      <c r="J31" s="240" t="s">
        <v>605</v>
      </c>
      <c r="K31" s="63">
        <v>0</v>
      </c>
      <c r="L31" s="64">
        <v>0</v>
      </c>
      <c r="M31" s="64"/>
      <c r="N31" s="200">
        <v>0</v>
      </c>
      <c r="O31" s="155"/>
      <c r="P31" s="63"/>
      <c r="Q31" s="64">
        <v>0</v>
      </c>
      <c r="R31" s="64"/>
      <c r="S31" s="200">
        <v>0</v>
      </c>
      <c r="T31" s="155"/>
      <c r="U31" s="63"/>
      <c r="V31" s="64">
        <v>1</v>
      </c>
      <c r="W31" s="64"/>
      <c r="X31" s="200">
        <v>5.0000000000000001E-4</v>
      </c>
      <c r="Y31" s="155"/>
      <c r="Z31" s="63"/>
      <c r="AA31" s="64">
        <v>0</v>
      </c>
      <c r="AB31" s="64"/>
      <c r="AC31" s="200">
        <v>0</v>
      </c>
      <c r="AD31" s="155"/>
      <c r="AE31" s="153"/>
      <c r="AF31" s="140">
        <v>6</v>
      </c>
      <c r="AG31" s="140"/>
      <c r="AH31" s="200">
        <v>3.3999999999999998E-3</v>
      </c>
      <c r="AI31" s="140"/>
      <c r="AJ31" s="153"/>
      <c r="AK31" s="140">
        <v>1</v>
      </c>
      <c r="AL31" s="140"/>
      <c r="AM31" s="200">
        <v>5.9999999999999995E-4</v>
      </c>
      <c r="AN31" s="156"/>
      <c r="AO31" s="229">
        <v>4.4999999999999997E-3</v>
      </c>
      <c r="AP31" s="222">
        <v>613</v>
      </c>
      <c r="AQ31" s="222">
        <v>609</v>
      </c>
      <c r="AR31" s="234">
        <v>0.99299999999999999</v>
      </c>
      <c r="AS31" s="222">
        <v>394</v>
      </c>
      <c r="AT31" s="234">
        <v>0.64300000000000002</v>
      </c>
      <c r="AU31" s="222">
        <v>394</v>
      </c>
      <c r="AV31" s="231">
        <v>0.64300000000000002</v>
      </c>
      <c r="AW31" s="222">
        <v>350</v>
      </c>
      <c r="AX31" s="222">
        <v>348</v>
      </c>
      <c r="AY31" s="234">
        <v>0.99399999999999999</v>
      </c>
      <c r="AZ31" s="222">
        <v>278</v>
      </c>
      <c r="BA31" s="234">
        <v>0.79400000000000004</v>
      </c>
      <c r="BB31" s="222">
        <v>278</v>
      </c>
      <c r="BC31" s="231">
        <v>0.79400000000000004</v>
      </c>
    </row>
    <row r="32" spans="1:55" x14ac:dyDescent="0.25">
      <c r="A32" s="225">
        <v>1</v>
      </c>
      <c r="B32" s="211" t="s">
        <v>149</v>
      </c>
      <c r="C32" s="211">
        <v>4590</v>
      </c>
      <c r="D32" s="211" t="s">
        <v>209</v>
      </c>
      <c r="E32" s="211">
        <v>585</v>
      </c>
      <c r="F32" s="211">
        <v>597</v>
      </c>
      <c r="G32" s="211"/>
      <c r="H32" s="219" t="str">
        <f>HYPERLINK("https://map.geo.admin.ch/?zoom=7&amp;E=716000&amp;N=270800&amp;layers=ch.kantone.cadastralwebmap-farbe,ch.swisstopo.amtliches-strassenverzeichnis,ch.bfs.gebaeude_wohnungs_register,KML||https://tinyurl.com/yy7ya4g9/TG/4590_bdg_erw.kml","KML building")</f>
        <v>KML building</v>
      </c>
      <c r="I32" s="154">
        <v>0</v>
      </c>
      <c r="J32" s="242" t="s">
        <v>606</v>
      </c>
      <c r="K32" s="153">
        <v>0</v>
      </c>
      <c r="L32" s="64">
        <v>0</v>
      </c>
      <c r="M32" s="64"/>
      <c r="N32" s="200">
        <v>0</v>
      </c>
      <c r="O32" s="155"/>
      <c r="P32" s="63"/>
      <c r="Q32" s="64">
        <v>0</v>
      </c>
      <c r="R32" s="64"/>
      <c r="S32" s="200">
        <v>0</v>
      </c>
      <c r="T32" s="155"/>
      <c r="U32" s="63"/>
      <c r="V32" s="64">
        <v>0</v>
      </c>
      <c r="W32" s="64"/>
      <c r="X32" s="200">
        <v>0</v>
      </c>
      <c r="Y32" s="155"/>
      <c r="Z32" s="63"/>
      <c r="AA32" s="64">
        <v>0</v>
      </c>
      <c r="AB32" s="64"/>
      <c r="AC32" s="200">
        <v>0</v>
      </c>
      <c r="AD32" s="156"/>
      <c r="AE32" s="153"/>
      <c r="AF32" s="140">
        <v>4</v>
      </c>
      <c r="AG32" s="140"/>
      <c r="AH32" s="200">
        <v>6.7999999999999996E-3</v>
      </c>
      <c r="AI32" s="140"/>
      <c r="AJ32" s="153"/>
      <c r="AK32" s="140">
        <v>3</v>
      </c>
      <c r="AL32" s="140"/>
      <c r="AM32" s="200">
        <v>5.1000000000000004E-3</v>
      </c>
      <c r="AN32" s="156"/>
      <c r="AO32" s="229">
        <v>1.1900000000000001E-2</v>
      </c>
      <c r="AP32" s="222">
        <v>281</v>
      </c>
      <c r="AQ32" s="222">
        <v>210</v>
      </c>
      <c r="AR32" s="234">
        <v>0.747</v>
      </c>
      <c r="AS32" s="222">
        <v>212</v>
      </c>
      <c r="AT32" s="234">
        <v>0.754</v>
      </c>
      <c r="AU32" s="222">
        <v>200</v>
      </c>
      <c r="AV32" s="231">
        <v>0.71199999999999997</v>
      </c>
      <c r="AW32" s="222">
        <v>168</v>
      </c>
      <c r="AX32" s="222">
        <v>147</v>
      </c>
      <c r="AY32" s="234">
        <v>0.875</v>
      </c>
      <c r="AZ32" s="222">
        <v>149</v>
      </c>
      <c r="BA32" s="234">
        <v>0.88700000000000001</v>
      </c>
      <c r="BB32" s="222">
        <v>143</v>
      </c>
      <c r="BC32" s="231">
        <v>0.85099999999999998</v>
      </c>
    </row>
    <row r="33" spans="1:55" x14ac:dyDescent="0.25">
      <c r="A33" s="225">
        <v>1</v>
      </c>
      <c r="B33" s="211" t="s">
        <v>149</v>
      </c>
      <c r="C33" s="211">
        <v>4591</v>
      </c>
      <c r="D33" s="211" t="s">
        <v>210</v>
      </c>
      <c r="E33" s="211">
        <v>1253</v>
      </c>
      <c r="F33" s="211">
        <v>1278</v>
      </c>
      <c r="G33" s="211"/>
      <c r="H33" s="219" t="str">
        <f>HYPERLINK("https://map.geo.admin.ch/?zoom=7&amp;E=712600&amp;N=264300&amp;layers=ch.kantone.cadastralwebmap-farbe,ch.swisstopo.amtliches-strassenverzeichnis,ch.bfs.gebaeude_wohnungs_register,KML||https://tinyurl.com/yy7ya4g9/TG/4591_bdg_erw.kml","KML building")</f>
        <v>KML building</v>
      </c>
      <c r="I33" s="154">
        <v>0</v>
      </c>
      <c r="J33" s="242" t="s">
        <v>607</v>
      </c>
      <c r="K33" s="153">
        <v>0</v>
      </c>
      <c r="L33" s="64">
        <v>0</v>
      </c>
      <c r="M33" s="64"/>
      <c r="N33" s="200">
        <v>0</v>
      </c>
      <c r="O33" s="155"/>
      <c r="P33" s="63"/>
      <c r="Q33" s="64">
        <v>0</v>
      </c>
      <c r="R33" s="64"/>
      <c r="S33" s="200">
        <v>0</v>
      </c>
      <c r="T33" s="155"/>
      <c r="U33" s="63"/>
      <c r="V33" s="64">
        <v>0</v>
      </c>
      <c r="W33" s="64"/>
      <c r="X33" s="200">
        <v>0</v>
      </c>
      <c r="Y33" s="155"/>
      <c r="Z33" s="63"/>
      <c r="AA33" s="64">
        <v>0</v>
      </c>
      <c r="AB33" s="64"/>
      <c r="AC33" s="200">
        <v>0</v>
      </c>
      <c r="AD33" s="156"/>
      <c r="AE33" s="153"/>
      <c r="AF33" s="140">
        <v>11</v>
      </c>
      <c r="AG33" s="140"/>
      <c r="AH33" s="200">
        <v>8.8000000000000005E-3</v>
      </c>
      <c r="AI33" s="140"/>
      <c r="AJ33" s="153"/>
      <c r="AK33" s="140">
        <v>1</v>
      </c>
      <c r="AL33" s="140"/>
      <c r="AM33" s="200">
        <v>8.0000000000000004E-4</v>
      </c>
      <c r="AN33" s="156"/>
      <c r="AO33" s="229">
        <v>9.6000000000000009E-3</v>
      </c>
      <c r="AP33" s="222">
        <v>504</v>
      </c>
      <c r="AQ33" s="222">
        <v>387</v>
      </c>
      <c r="AR33" s="234">
        <v>0.76800000000000002</v>
      </c>
      <c r="AS33" s="222">
        <v>365</v>
      </c>
      <c r="AT33" s="234">
        <v>0.72399999999999998</v>
      </c>
      <c r="AU33" s="222">
        <v>354</v>
      </c>
      <c r="AV33" s="231">
        <v>0.70199999999999996</v>
      </c>
      <c r="AW33" s="222">
        <v>307</v>
      </c>
      <c r="AX33" s="222">
        <v>271</v>
      </c>
      <c r="AY33" s="234">
        <v>0.88300000000000001</v>
      </c>
      <c r="AZ33" s="222">
        <v>263</v>
      </c>
      <c r="BA33" s="234">
        <v>0.85699999999999998</v>
      </c>
      <c r="BB33" s="222">
        <v>256</v>
      </c>
      <c r="BC33" s="231">
        <v>0.83399999999999996</v>
      </c>
    </row>
    <row r="34" spans="1:55" x14ac:dyDescent="0.25">
      <c r="A34" s="225">
        <v>1</v>
      </c>
      <c r="B34" s="211" t="s">
        <v>149</v>
      </c>
      <c r="C34" s="211">
        <v>4601</v>
      </c>
      <c r="D34" s="211" t="s">
        <v>211</v>
      </c>
      <c r="E34" s="211">
        <v>796</v>
      </c>
      <c r="F34" s="211">
        <v>840</v>
      </c>
      <c r="G34" s="211"/>
      <c r="H34" s="219" t="str">
        <f>HYPERLINK("https://map.geo.admin.ch/?zoom=7&amp;E=700000&amp;N=273700&amp;layers=ch.kantone.cadastralwebmap-farbe,ch.swisstopo.amtliches-strassenverzeichnis,ch.bfs.gebaeude_wohnungs_register,KML||https://tinyurl.com/yy7ya4g9/TG/4601_bdg_erw.kml","KML building")</f>
        <v>KML building</v>
      </c>
      <c r="I34" s="154">
        <v>0</v>
      </c>
      <c r="J34" s="242" t="s">
        <v>608</v>
      </c>
      <c r="K34" s="153">
        <v>0</v>
      </c>
      <c r="L34" s="64">
        <v>0</v>
      </c>
      <c r="M34" s="64"/>
      <c r="N34" s="200">
        <v>0</v>
      </c>
      <c r="O34" s="155"/>
      <c r="P34" s="63"/>
      <c r="Q34" s="64">
        <v>0</v>
      </c>
      <c r="R34" s="64"/>
      <c r="S34" s="200">
        <v>0</v>
      </c>
      <c r="T34" s="155"/>
      <c r="U34" s="63"/>
      <c r="V34" s="64">
        <v>0</v>
      </c>
      <c r="W34" s="64"/>
      <c r="X34" s="200">
        <v>0</v>
      </c>
      <c r="Y34" s="155"/>
      <c r="Z34" s="63"/>
      <c r="AA34" s="64">
        <v>0</v>
      </c>
      <c r="AB34" s="64"/>
      <c r="AC34" s="200">
        <v>0</v>
      </c>
      <c r="AD34" s="156"/>
      <c r="AE34" s="153"/>
      <c r="AF34" s="140">
        <v>5</v>
      </c>
      <c r="AG34" s="140"/>
      <c r="AH34" s="200">
        <v>6.3E-3</v>
      </c>
      <c r="AI34" s="140"/>
      <c r="AJ34" s="153"/>
      <c r="AK34" s="140">
        <v>3</v>
      </c>
      <c r="AL34" s="140"/>
      <c r="AM34" s="200">
        <v>3.8E-3</v>
      </c>
      <c r="AN34" s="156"/>
      <c r="AO34" s="229">
        <v>1.01E-2</v>
      </c>
      <c r="AP34" s="222">
        <v>397</v>
      </c>
      <c r="AQ34" s="222">
        <v>298</v>
      </c>
      <c r="AR34" s="234">
        <v>0.751</v>
      </c>
      <c r="AS34" s="222">
        <v>305</v>
      </c>
      <c r="AT34" s="234">
        <v>0.76800000000000002</v>
      </c>
      <c r="AU34" s="222">
        <v>286</v>
      </c>
      <c r="AV34" s="231">
        <v>0.72</v>
      </c>
      <c r="AW34" s="222">
        <v>232</v>
      </c>
      <c r="AX34" s="222">
        <v>203</v>
      </c>
      <c r="AY34" s="234">
        <v>0.875</v>
      </c>
      <c r="AZ34" s="222">
        <v>213</v>
      </c>
      <c r="BA34" s="234">
        <v>0.91800000000000004</v>
      </c>
      <c r="BB34" s="222">
        <v>198</v>
      </c>
      <c r="BC34" s="231">
        <v>0.85299999999999998</v>
      </c>
    </row>
    <row r="35" spans="1:55" x14ac:dyDescent="0.25">
      <c r="A35" s="225">
        <v>1</v>
      </c>
      <c r="B35" s="211" t="s">
        <v>149</v>
      </c>
      <c r="C35" s="211">
        <v>4606</v>
      </c>
      <c r="D35" s="211" t="s">
        <v>212</v>
      </c>
      <c r="E35" s="211">
        <v>688</v>
      </c>
      <c r="F35" s="211">
        <v>700</v>
      </c>
      <c r="G35" s="211"/>
      <c r="H35" s="219" t="str">
        <f>HYPERLINK("https://map.geo.admin.ch/?zoom=7&amp;E=714200&amp;N=264800&amp;layers=ch.kantone.cadastralwebmap-farbe,ch.swisstopo.amtliches-strassenverzeichnis,ch.bfs.gebaeude_wohnungs_register,KML||https://tinyurl.com/yy7ya4g9/TG/4606_bdg_erw.kml","KML building")</f>
        <v>KML building</v>
      </c>
      <c r="I35" s="154">
        <v>0</v>
      </c>
      <c r="J35" s="242" t="s">
        <v>609</v>
      </c>
      <c r="K35" s="153">
        <v>0</v>
      </c>
      <c r="L35" s="64">
        <v>0</v>
      </c>
      <c r="M35" s="64"/>
      <c r="N35" s="200">
        <v>0</v>
      </c>
      <c r="O35" s="155"/>
      <c r="P35" s="63"/>
      <c r="Q35" s="64">
        <v>0</v>
      </c>
      <c r="R35" s="64"/>
      <c r="S35" s="200">
        <v>0</v>
      </c>
      <c r="T35" s="155"/>
      <c r="U35" s="63"/>
      <c r="V35" s="64">
        <v>0</v>
      </c>
      <c r="W35" s="64"/>
      <c r="X35" s="200">
        <v>0</v>
      </c>
      <c r="Y35" s="155"/>
      <c r="Z35" s="63"/>
      <c r="AA35" s="64">
        <v>0</v>
      </c>
      <c r="AB35" s="64"/>
      <c r="AC35" s="200">
        <v>0</v>
      </c>
      <c r="AD35" s="156"/>
      <c r="AE35" s="153"/>
      <c r="AF35" s="140">
        <v>2</v>
      </c>
      <c r="AG35" s="140"/>
      <c r="AH35" s="200">
        <v>2.8999999999999998E-3</v>
      </c>
      <c r="AI35" s="140"/>
      <c r="AJ35" s="153"/>
      <c r="AK35" s="140">
        <v>1</v>
      </c>
      <c r="AL35" s="140"/>
      <c r="AM35" s="200">
        <v>1.5E-3</v>
      </c>
      <c r="AN35" s="156"/>
      <c r="AO35" s="229">
        <v>4.3999999999999994E-3</v>
      </c>
      <c r="AP35" s="222">
        <v>276</v>
      </c>
      <c r="AQ35" s="222">
        <v>253</v>
      </c>
      <c r="AR35" s="234">
        <v>0.91700000000000004</v>
      </c>
      <c r="AS35" s="222">
        <v>203</v>
      </c>
      <c r="AT35" s="234">
        <v>0.73599999999999999</v>
      </c>
      <c r="AU35" s="222">
        <v>188</v>
      </c>
      <c r="AV35" s="231">
        <v>0.68100000000000005</v>
      </c>
      <c r="AW35" s="222">
        <v>151</v>
      </c>
      <c r="AX35" s="222">
        <v>142</v>
      </c>
      <c r="AY35" s="234">
        <v>0.94</v>
      </c>
      <c r="AZ35" s="222">
        <v>129</v>
      </c>
      <c r="BA35" s="234">
        <v>0.85399999999999998</v>
      </c>
      <c r="BB35" s="222">
        <v>123</v>
      </c>
      <c r="BC35" s="231">
        <v>0.81499999999999995</v>
      </c>
    </row>
    <row r="36" spans="1:55" x14ac:dyDescent="0.25">
      <c r="A36" s="225">
        <v>1</v>
      </c>
      <c r="B36" s="211" t="s">
        <v>149</v>
      </c>
      <c r="C36" s="211">
        <v>4611</v>
      </c>
      <c r="D36" s="211" t="s">
        <v>213</v>
      </c>
      <c r="E36" s="211">
        <v>923</v>
      </c>
      <c r="F36" s="211">
        <v>965</v>
      </c>
      <c r="G36" s="211"/>
      <c r="H36" s="219" t="str">
        <f>HYPERLINK("https://map.geo.admin.ch/?zoom=7&amp;E=716600&amp;N=267800&amp;layers=ch.kantone.cadastralwebmap-farbe,ch.swisstopo.amtliches-strassenverzeichnis,ch.bfs.gebaeude_wohnungs_register,KML||https://tinyurl.com/yy7ya4g9/TG/4611_bdg_erw.kml","KML building")</f>
        <v>KML building</v>
      </c>
      <c r="I36" s="154">
        <v>0</v>
      </c>
      <c r="J36" s="242" t="s">
        <v>610</v>
      </c>
      <c r="K36" s="153">
        <v>0</v>
      </c>
      <c r="L36" s="64">
        <v>0</v>
      </c>
      <c r="M36" s="64"/>
      <c r="N36" s="200">
        <v>0</v>
      </c>
      <c r="O36" s="155"/>
      <c r="P36" s="63"/>
      <c r="Q36" s="64">
        <v>0</v>
      </c>
      <c r="R36" s="64"/>
      <c r="S36" s="200">
        <v>0</v>
      </c>
      <c r="T36" s="155"/>
      <c r="U36" s="63"/>
      <c r="V36" s="64">
        <v>0</v>
      </c>
      <c r="W36" s="64"/>
      <c r="X36" s="200">
        <v>0</v>
      </c>
      <c r="Y36" s="155"/>
      <c r="Z36" s="63"/>
      <c r="AA36" s="64">
        <v>0</v>
      </c>
      <c r="AB36" s="64"/>
      <c r="AC36" s="200">
        <v>0</v>
      </c>
      <c r="AD36" s="156"/>
      <c r="AE36" s="153"/>
      <c r="AF36" s="140">
        <v>15</v>
      </c>
      <c r="AG36" s="140"/>
      <c r="AH36" s="200">
        <v>1.6299999999999999E-2</v>
      </c>
      <c r="AI36" s="140"/>
      <c r="AJ36" s="153"/>
      <c r="AK36" s="140">
        <v>6</v>
      </c>
      <c r="AL36" s="140"/>
      <c r="AM36" s="200">
        <v>6.4999999999999997E-3</v>
      </c>
      <c r="AN36" s="156"/>
      <c r="AO36" s="229">
        <v>2.2799999999999997E-2</v>
      </c>
      <c r="AP36" s="222">
        <v>454</v>
      </c>
      <c r="AQ36" s="222">
        <v>345</v>
      </c>
      <c r="AR36" s="234">
        <v>0.76</v>
      </c>
      <c r="AS36" s="222">
        <v>342</v>
      </c>
      <c r="AT36" s="234">
        <v>0.753</v>
      </c>
      <c r="AU36" s="222">
        <v>332</v>
      </c>
      <c r="AV36" s="231">
        <v>0.73099999999999998</v>
      </c>
      <c r="AW36" s="222">
        <v>287</v>
      </c>
      <c r="AX36" s="222">
        <v>252</v>
      </c>
      <c r="AY36" s="234">
        <v>0.878</v>
      </c>
      <c r="AZ36" s="222">
        <v>250</v>
      </c>
      <c r="BA36" s="234">
        <v>0.871</v>
      </c>
      <c r="BB36" s="222">
        <v>244</v>
      </c>
      <c r="BC36" s="231">
        <v>0.85</v>
      </c>
    </row>
    <row r="37" spans="1:55" x14ac:dyDescent="0.25">
      <c r="A37" s="225">
        <v>1</v>
      </c>
      <c r="B37" s="211" t="s">
        <v>149</v>
      </c>
      <c r="C37" s="211">
        <v>4616</v>
      </c>
      <c r="D37" s="211" t="s">
        <v>214</v>
      </c>
      <c r="E37" s="211">
        <v>860</v>
      </c>
      <c r="F37" s="211">
        <v>886</v>
      </c>
      <c r="G37" s="211"/>
      <c r="H37" s="219" t="str">
        <f>HYPERLINK("https://map.geo.admin.ch/?zoom=7&amp;E=705200&amp;N=273000&amp;layers=ch.kantone.cadastralwebmap-farbe,ch.swisstopo.amtliches-strassenverzeichnis,ch.bfs.gebaeude_wohnungs_register,KML||https://tinyurl.com/yy7ya4g9/TG/4616_bdg_erw.kml","KML building")</f>
        <v>KML building</v>
      </c>
      <c r="I37" s="154">
        <v>0</v>
      </c>
      <c r="J37" s="242" t="s">
        <v>611</v>
      </c>
      <c r="K37" s="153">
        <v>0</v>
      </c>
      <c r="L37" s="64">
        <v>0</v>
      </c>
      <c r="M37" s="64"/>
      <c r="N37" s="200">
        <v>0</v>
      </c>
      <c r="O37" s="155"/>
      <c r="P37" s="63"/>
      <c r="Q37" s="64">
        <v>0</v>
      </c>
      <c r="R37" s="64"/>
      <c r="S37" s="200">
        <v>0</v>
      </c>
      <c r="T37" s="155"/>
      <c r="U37" s="63"/>
      <c r="V37" s="64">
        <v>0</v>
      </c>
      <c r="W37" s="64"/>
      <c r="X37" s="200">
        <v>0</v>
      </c>
      <c r="Y37" s="155"/>
      <c r="Z37" s="63"/>
      <c r="AA37" s="64">
        <v>5</v>
      </c>
      <c r="AB37" s="64"/>
      <c r="AC37" s="200">
        <v>5.5999999999999999E-3</v>
      </c>
      <c r="AD37" s="156"/>
      <c r="AE37" s="153"/>
      <c r="AF37" s="140">
        <v>11</v>
      </c>
      <c r="AG37" s="140"/>
      <c r="AH37" s="200">
        <v>1.2800000000000001E-2</v>
      </c>
      <c r="AI37" s="140"/>
      <c r="AJ37" s="153"/>
      <c r="AK37" s="140">
        <v>7</v>
      </c>
      <c r="AL37" s="140"/>
      <c r="AM37" s="200">
        <v>8.0999999999999996E-3</v>
      </c>
      <c r="AN37" s="156"/>
      <c r="AO37" s="229">
        <v>2.6499999999999999E-2</v>
      </c>
      <c r="AP37" s="222">
        <v>464</v>
      </c>
      <c r="AQ37" s="222">
        <v>326</v>
      </c>
      <c r="AR37" s="234">
        <v>0.70299999999999996</v>
      </c>
      <c r="AS37" s="222">
        <v>321</v>
      </c>
      <c r="AT37" s="234">
        <v>0.69199999999999995</v>
      </c>
      <c r="AU37" s="222">
        <v>279</v>
      </c>
      <c r="AV37" s="231">
        <v>0.60099999999999998</v>
      </c>
      <c r="AW37" s="222">
        <v>302</v>
      </c>
      <c r="AX37" s="222">
        <v>260</v>
      </c>
      <c r="AY37" s="234">
        <v>0.86099999999999999</v>
      </c>
      <c r="AZ37" s="222">
        <v>253</v>
      </c>
      <c r="BA37" s="234">
        <v>0.83799999999999997</v>
      </c>
      <c r="BB37" s="222">
        <v>230</v>
      </c>
      <c r="BC37" s="231">
        <v>0.76200000000000001</v>
      </c>
    </row>
    <row r="38" spans="1:55" x14ac:dyDescent="0.25">
      <c r="A38" s="225">
        <v>1</v>
      </c>
      <c r="B38" s="211" t="s">
        <v>149</v>
      </c>
      <c r="C38" s="211">
        <v>4621</v>
      </c>
      <c r="D38" s="211" t="s">
        <v>215</v>
      </c>
      <c r="E38" s="211">
        <v>846</v>
      </c>
      <c r="F38" s="211">
        <v>861</v>
      </c>
      <c r="G38" s="211"/>
      <c r="H38" s="219" t="str">
        <f>HYPERLINK("https://map.geo.admin.ch/?zoom=7&amp;E=707900&amp;N=271400&amp;layers=ch.kantone.cadastralwebmap-farbe,ch.swisstopo.amtliches-strassenverzeichnis,ch.bfs.gebaeude_wohnungs_register,KML||https://tinyurl.com/yy7ya4g9/TG/4621_bdg_erw.kml","KML building")</f>
        <v>KML building</v>
      </c>
      <c r="I38" s="154">
        <v>2</v>
      </c>
      <c r="J38" s="242" t="s">
        <v>612</v>
      </c>
      <c r="K38" s="153">
        <v>2.3640661938534278E-3</v>
      </c>
      <c r="L38" s="64">
        <v>0</v>
      </c>
      <c r="M38" s="64"/>
      <c r="N38" s="200">
        <v>0</v>
      </c>
      <c r="O38" s="155"/>
      <c r="P38" s="63"/>
      <c r="Q38" s="64">
        <v>0</v>
      </c>
      <c r="R38" s="64"/>
      <c r="S38" s="200">
        <v>0</v>
      </c>
      <c r="T38" s="155"/>
      <c r="U38" s="63"/>
      <c r="V38" s="64">
        <v>0</v>
      </c>
      <c r="W38" s="64"/>
      <c r="X38" s="200">
        <v>0</v>
      </c>
      <c r="Y38" s="155"/>
      <c r="Z38" s="63"/>
      <c r="AA38" s="64">
        <v>0</v>
      </c>
      <c r="AB38" s="64"/>
      <c r="AC38" s="200">
        <v>0</v>
      </c>
      <c r="AD38" s="156"/>
      <c r="AE38" s="153"/>
      <c r="AF38" s="140">
        <v>8</v>
      </c>
      <c r="AG38" s="140"/>
      <c r="AH38" s="200">
        <v>9.4999999999999998E-3</v>
      </c>
      <c r="AI38" s="140"/>
      <c r="AJ38" s="153"/>
      <c r="AK38" s="140">
        <v>4</v>
      </c>
      <c r="AL38" s="140"/>
      <c r="AM38" s="200">
        <v>4.7000000000000002E-3</v>
      </c>
      <c r="AN38" s="156"/>
      <c r="AO38" s="229">
        <v>1.4200000000000001E-2</v>
      </c>
      <c r="AP38" s="222">
        <v>388</v>
      </c>
      <c r="AQ38" s="222">
        <v>324</v>
      </c>
      <c r="AR38" s="234">
        <v>0.83499999999999996</v>
      </c>
      <c r="AS38" s="222">
        <v>236</v>
      </c>
      <c r="AT38" s="234">
        <v>0.60799999999999998</v>
      </c>
      <c r="AU38" s="222">
        <v>221</v>
      </c>
      <c r="AV38" s="231">
        <v>0.56999999999999995</v>
      </c>
      <c r="AW38" s="222">
        <v>215</v>
      </c>
      <c r="AX38" s="222">
        <v>192</v>
      </c>
      <c r="AY38" s="234">
        <v>0.89300000000000002</v>
      </c>
      <c r="AZ38" s="222">
        <v>157</v>
      </c>
      <c r="BA38" s="234">
        <v>0.73</v>
      </c>
      <c r="BB38" s="222">
        <v>149</v>
      </c>
      <c r="BC38" s="231">
        <v>0.69299999999999995</v>
      </c>
    </row>
    <row r="39" spans="1:55" x14ac:dyDescent="0.25">
      <c r="A39" s="225">
        <v>1</v>
      </c>
      <c r="B39" s="211" t="s">
        <v>149</v>
      </c>
      <c r="C39" s="211">
        <v>4641</v>
      </c>
      <c r="D39" s="211" t="s">
        <v>216</v>
      </c>
      <c r="E39" s="211">
        <v>1108</v>
      </c>
      <c r="F39" s="211">
        <v>1121</v>
      </c>
      <c r="G39" s="211"/>
      <c r="H39" s="219" t="str">
        <f>HYPERLINK("https://map.geo.admin.ch/?zoom=7&amp;E=736800&amp;N=274800&amp;layers=ch.kantone.cadastralwebmap-farbe,ch.swisstopo.amtliches-strassenverzeichnis,ch.bfs.gebaeude_wohnungs_register,KML||https://tinyurl.com/yy7ya4g9/TG/4641_bdg_erw.kml","KML building")</f>
        <v>KML building</v>
      </c>
      <c r="I39" s="154">
        <v>0</v>
      </c>
      <c r="J39" s="242" t="s">
        <v>613</v>
      </c>
      <c r="K39" s="153">
        <v>0</v>
      </c>
      <c r="L39" s="64">
        <v>0</v>
      </c>
      <c r="M39" s="64"/>
      <c r="N39" s="200">
        <v>0</v>
      </c>
      <c r="O39" s="155"/>
      <c r="P39" s="63"/>
      <c r="Q39" s="64">
        <v>0</v>
      </c>
      <c r="R39" s="64"/>
      <c r="S39" s="200">
        <v>0</v>
      </c>
      <c r="T39" s="155"/>
      <c r="U39" s="63"/>
      <c r="V39" s="64">
        <v>0</v>
      </c>
      <c r="W39" s="64"/>
      <c r="X39" s="200">
        <v>0</v>
      </c>
      <c r="Y39" s="155"/>
      <c r="Z39" s="63"/>
      <c r="AA39" s="64">
        <v>0</v>
      </c>
      <c r="AB39" s="64"/>
      <c r="AC39" s="200">
        <v>0</v>
      </c>
      <c r="AD39" s="156"/>
      <c r="AE39" s="153"/>
      <c r="AF39" s="140">
        <v>5</v>
      </c>
      <c r="AG39" s="140"/>
      <c r="AH39" s="200">
        <v>4.4999999999999997E-3</v>
      </c>
      <c r="AI39" s="140"/>
      <c r="AJ39" s="153"/>
      <c r="AK39" s="140">
        <v>2</v>
      </c>
      <c r="AL39" s="140"/>
      <c r="AM39" s="200">
        <v>1.8E-3</v>
      </c>
      <c r="AN39" s="156"/>
      <c r="AO39" s="229">
        <v>6.3E-3</v>
      </c>
      <c r="AP39" s="222">
        <v>421</v>
      </c>
      <c r="AQ39" s="222">
        <v>380</v>
      </c>
      <c r="AR39" s="234">
        <v>0.90300000000000002</v>
      </c>
      <c r="AS39" s="222">
        <v>314</v>
      </c>
      <c r="AT39" s="234">
        <v>0.746</v>
      </c>
      <c r="AU39" s="222">
        <v>290</v>
      </c>
      <c r="AV39" s="231">
        <v>0.68899999999999995</v>
      </c>
      <c r="AW39" s="222">
        <v>255</v>
      </c>
      <c r="AX39" s="222">
        <v>237</v>
      </c>
      <c r="AY39" s="234">
        <v>0.92900000000000005</v>
      </c>
      <c r="AZ39" s="222">
        <v>221</v>
      </c>
      <c r="BA39" s="234">
        <v>0.86699999999999999</v>
      </c>
      <c r="BB39" s="222">
        <v>207</v>
      </c>
      <c r="BC39" s="231">
        <v>0.81200000000000006</v>
      </c>
    </row>
    <row r="40" spans="1:55" x14ac:dyDescent="0.25">
      <c r="A40" s="225">
        <v>1</v>
      </c>
      <c r="B40" s="211" t="s">
        <v>149</v>
      </c>
      <c r="C40" s="211">
        <v>4643</v>
      </c>
      <c r="D40" s="211" t="s">
        <v>217</v>
      </c>
      <c r="E40" s="211">
        <v>800</v>
      </c>
      <c r="F40" s="211">
        <v>820</v>
      </c>
      <c r="G40" s="211"/>
      <c r="H40" s="219" t="str">
        <f>HYPERLINK("https://map.geo.admin.ch/?zoom=7&amp;E=732800&amp;N=278000&amp;layers=ch.kantone.cadastralwebmap-farbe,ch.swisstopo.amtliches-strassenverzeichnis,ch.bfs.gebaeude_wohnungs_register,KML||https://tinyurl.com/yy7ya4g9/TG/4643_bdg_erw.kml","KML building")</f>
        <v>KML building</v>
      </c>
      <c r="I40" s="154">
        <v>0</v>
      </c>
      <c r="J40" s="242" t="s">
        <v>614</v>
      </c>
      <c r="K40" s="153">
        <v>0</v>
      </c>
      <c r="L40" s="64">
        <v>0</v>
      </c>
      <c r="M40" s="64"/>
      <c r="N40" s="200">
        <v>0</v>
      </c>
      <c r="O40" s="155"/>
      <c r="P40" s="63"/>
      <c r="Q40" s="64">
        <v>0</v>
      </c>
      <c r="R40" s="64"/>
      <c r="S40" s="200">
        <v>0</v>
      </c>
      <c r="T40" s="155"/>
      <c r="U40" s="63"/>
      <c r="V40" s="64">
        <v>0</v>
      </c>
      <c r="W40" s="64"/>
      <c r="X40" s="200">
        <v>0</v>
      </c>
      <c r="Y40" s="155"/>
      <c r="Z40" s="63"/>
      <c r="AA40" s="64">
        <v>0</v>
      </c>
      <c r="AB40" s="64"/>
      <c r="AC40" s="200">
        <v>0</v>
      </c>
      <c r="AD40" s="156"/>
      <c r="AE40" s="153"/>
      <c r="AF40" s="140">
        <v>0</v>
      </c>
      <c r="AG40" s="140"/>
      <c r="AH40" s="200">
        <v>0</v>
      </c>
      <c r="AI40" s="140"/>
      <c r="AJ40" s="153"/>
      <c r="AK40" s="140">
        <v>0</v>
      </c>
      <c r="AL40" s="140"/>
      <c r="AM40" s="200">
        <v>0</v>
      </c>
      <c r="AN40" s="156"/>
      <c r="AO40" s="229">
        <v>0</v>
      </c>
      <c r="AP40" s="222">
        <v>254</v>
      </c>
      <c r="AQ40" s="222">
        <v>207</v>
      </c>
      <c r="AR40" s="234">
        <v>0.81499999999999995</v>
      </c>
      <c r="AS40" s="222">
        <v>185</v>
      </c>
      <c r="AT40" s="234">
        <v>0.72799999999999998</v>
      </c>
      <c r="AU40" s="222">
        <v>157</v>
      </c>
      <c r="AV40" s="231">
        <v>0.61799999999999999</v>
      </c>
      <c r="AW40" s="222">
        <v>133</v>
      </c>
      <c r="AX40" s="222">
        <v>110</v>
      </c>
      <c r="AY40" s="234">
        <v>0.82699999999999996</v>
      </c>
      <c r="AZ40" s="222">
        <v>113</v>
      </c>
      <c r="BA40" s="234">
        <v>0.85</v>
      </c>
      <c r="BB40" s="222">
        <v>90</v>
      </c>
      <c r="BC40" s="231">
        <v>0.67700000000000005</v>
      </c>
    </row>
    <row r="41" spans="1:55" x14ac:dyDescent="0.25">
      <c r="A41" s="225">
        <v>1</v>
      </c>
      <c r="B41" s="211" t="s">
        <v>149</v>
      </c>
      <c r="C41" s="211">
        <v>4646</v>
      </c>
      <c r="D41" s="211" t="s">
        <v>218</v>
      </c>
      <c r="E41" s="211">
        <v>1600</v>
      </c>
      <c r="F41" s="211">
        <v>1635</v>
      </c>
      <c r="G41" s="211"/>
      <c r="H41" s="219" t="str">
        <f>HYPERLINK("https://map.geo.admin.ch/?zoom=7&amp;E=723600&amp;N=281300&amp;layers=ch.kantone.cadastralwebmap-farbe,ch.swisstopo.amtliches-strassenverzeichnis,ch.bfs.gebaeude_wohnungs_register,KML||https://tinyurl.com/yy7ya4g9/TG/4646_bdg_erw.kml","KML building")</f>
        <v>KML building</v>
      </c>
      <c r="I41" s="154">
        <v>1</v>
      </c>
      <c r="J41" s="242" t="s">
        <v>615</v>
      </c>
      <c r="K41" s="153">
        <v>6.2500000000000001E-4</v>
      </c>
      <c r="L41" s="64">
        <v>0</v>
      </c>
      <c r="M41" s="64"/>
      <c r="N41" s="200">
        <v>0</v>
      </c>
      <c r="O41" s="155"/>
      <c r="P41" s="63"/>
      <c r="Q41" s="64">
        <v>0</v>
      </c>
      <c r="R41" s="64"/>
      <c r="S41" s="200">
        <v>0</v>
      </c>
      <c r="T41" s="155"/>
      <c r="U41" s="63"/>
      <c r="V41" s="64">
        <v>0</v>
      </c>
      <c r="W41" s="64"/>
      <c r="X41" s="200">
        <v>0</v>
      </c>
      <c r="Y41" s="155"/>
      <c r="Z41" s="63"/>
      <c r="AA41" s="64">
        <v>2</v>
      </c>
      <c r="AB41" s="64"/>
      <c r="AC41" s="200">
        <v>1.1999999999999999E-3</v>
      </c>
      <c r="AD41" s="156"/>
      <c r="AE41" s="153"/>
      <c r="AF41" s="140">
        <v>3</v>
      </c>
      <c r="AG41" s="140"/>
      <c r="AH41" s="200">
        <v>1.9E-3</v>
      </c>
      <c r="AI41" s="140"/>
      <c r="AJ41" s="153"/>
      <c r="AK41" s="140">
        <v>0</v>
      </c>
      <c r="AL41" s="140"/>
      <c r="AM41" s="200">
        <v>0</v>
      </c>
      <c r="AN41" s="156"/>
      <c r="AO41" s="229">
        <v>3.0999999999999999E-3</v>
      </c>
      <c r="AP41" s="222">
        <v>630</v>
      </c>
      <c r="AQ41" s="222">
        <v>506</v>
      </c>
      <c r="AR41" s="234">
        <v>0.80300000000000005</v>
      </c>
      <c r="AS41" s="222">
        <v>499</v>
      </c>
      <c r="AT41" s="234">
        <v>0.79200000000000004</v>
      </c>
      <c r="AU41" s="222">
        <v>405</v>
      </c>
      <c r="AV41" s="231">
        <v>0.64300000000000002</v>
      </c>
      <c r="AW41" s="222">
        <v>345</v>
      </c>
      <c r="AX41" s="222">
        <v>288</v>
      </c>
      <c r="AY41" s="234">
        <v>0.83499999999999996</v>
      </c>
      <c r="AZ41" s="222">
        <v>305</v>
      </c>
      <c r="BA41" s="234">
        <v>0.88400000000000001</v>
      </c>
      <c r="BB41" s="222">
        <v>262</v>
      </c>
      <c r="BC41" s="231">
        <v>0.75900000000000001</v>
      </c>
    </row>
    <row r="42" spans="1:55" x14ac:dyDescent="0.25">
      <c r="A42" s="225">
        <v>1</v>
      </c>
      <c r="B42" s="211" t="s">
        <v>149</v>
      </c>
      <c r="C42" s="211">
        <v>4651</v>
      </c>
      <c r="D42" s="211" t="s">
        <v>219</v>
      </c>
      <c r="E42" s="211">
        <v>125</v>
      </c>
      <c r="F42" s="211">
        <v>130</v>
      </c>
      <c r="G42" s="211"/>
      <c r="H42" s="219" t="str">
        <f>HYPERLINK("https://map.geo.admin.ch/?zoom=7&amp;E=727400&amp;N=280600&amp;layers=ch.kantone.cadastralwebmap-farbe,ch.swisstopo.amtliches-strassenverzeichnis,ch.bfs.gebaeude_wohnungs_register,KML||https://tinyurl.com/yy7ya4g9/TG/4651_bdg_erw.kml","KML building")</f>
        <v>KML building</v>
      </c>
      <c r="I42" s="154">
        <v>0</v>
      </c>
      <c r="J42" s="242" t="s">
        <v>616</v>
      </c>
      <c r="K42" s="153">
        <v>0</v>
      </c>
      <c r="L42" s="64">
        <v>0</v>
      </c>
      <c r="M42" s="64"/>
      <c r="N42" s="200">
        <v>0</v>
      </c>
      <c r="O42" s="155"/>
      <c r="P42" s="63"/>
      <c r="Q42" s="64">
        <v>0</v>
      </c>
      <c r="R42" s="64"/>
      <c r="S42" s="200">
        <v>0</v>
      </c>
      <c r="T42" s="155"/>
      <c r="U42" s="63"/>
      <c r="V42" s="64">
        <v>0</v>
      </c>
      <c r="W42" s="64"/>
      <c r="X42" s="200">
        <v>0</v>
      </c>
      <c r="Y42" s="155"/>
      <c r="Z42" s="63"/>
      <c r="AA42" s="64">
        <v>0</v>
      </c>
      <c r="AB42" s="64"/>
      <c r="AC42" s="200">
        <v>0</v>
      </c>
      <c r="AD42" s="156"/>
      <c r="AE42" s="153"/>
      <c r="AF42" s="140">
        <v>0</v>
      </c>
      <c r="AG42" s="140"/>
      <c r="AH42" s="200">
        <v>0</v>
      </c>
      <c r="AI42" s="140"/>
      <c r="AJ42" s="153"/>
      <c r="AK42" s="140">
        <v>0</v>
      </c>
      <c r="AL42" s="140"/>
      <c r="AM42" s="200">
        <v>0</v>
      </c>
      <c r="AN42" s="156"/>
      <c r="AO42" s="229">
        <v>0</v>
      </c>
      <c r="AP42" s="222">
        <v>43</v>
      </c>
      <c r="AQ42" s="222">
        <v>28</v>
      </c>
      <c r="AR42" s="234">
        <v>0.65100000000000002</v>
      </c>
      <c r="AS42" s="222">
        <v>31</v>
      </c>
      <c r="AT42" s="234">
        <v>0.72099999999999997</v>
      </c>
      <c r="AU42" s="222">
        <v>28</v>
      </c>
      <c r="AV42" s="231">
        <v>0.65100000000000002</v>
      </c>
      <c r="AW42" s="222">
        <v>22</v>
      </c>
      <c r="AX42" s="222">
        <v>19</v>
      </c>
      <c r="AY42" s="234">
        <v>0.86399999999999999</v>
      </c>
      <c r="AZ42" s="222">
        <v>20</v>
      </c>
      <c r="BA42" s="234">
        <v>0.90900000000000003</v>
      </c>
      <c r="BB42" s="222">
        <v>19</v>
      </c>
      <c r="BC42" s="231">
        <v>0.86399999999999999</v>
      </c>
    </row>
    <row r="43" spans="1:55" x14ac:dyDescent="0.25">
      <c r="A43" s="225">
        <v>1</v>
      </c>
      <c r="B43" s="211" t="s">
        <v>149</v>
      </c>
      <c r="C43" s="211">
        <v>4656</v>
      </c>
      <c r="D43" s="211" t="s">
        <v>220</v>
      </c>
      <c r="E43" s="211">
        <v>916</v>
      </c>
      <c r="F43" s="211">
        <v>938</v>
      </c>
      <c r="G43" s="211"/>
      <c r="H43" s="219" t="str">
        <f>HYPERLINK("https://map.geo.admin.ch/?zoom=7&amp;E=739000&amp;N=274200&amp;layers=ch.kantone.cadastralwebmap-farbe,ch.swisstopo.amtliches-strassenverzeichnis,ch.bfs.gebaeude_wohnungs_register,KML||https://tinyurl.com/yy7ya4g9/TG/4656_bdg_erw.kml","KML building")</f>
        <v>KML building</v>
      </c>
      <c r="I43" s="154">
        <v>1</v>
      </c>
      <c r="J43" s="242" t="s">
        <v>617</v>
      </c>
      <c r="K43" s="153">
        <v>1.0917030567685589E-3</v>
      </c>
      <c r="L43" s="64">
        <v>0</v>
      </c>
      <c r="M43" s="64"/>
      <c r="N43" s="200">
        <v>0</v>
      </c>
      <c r="O43" s="155"/>
      <c r="P43" s="63"/>
      <c r="Q43" s="64">
        <v>0</v>
      </c>
      <c r="R43" s="64"/>
      <c r="S43" s="200">
        <v>0</v>
      </c>
      <c r="T43" s="155"/>
      <c r="U43" s="63"/>
      <c r="V43" s="64">
        <v>0</v>
      </c>
      <c r="W43" s="64"/>
      <c r="X43" s="200">
        <v>0</v>
      </c>
      <c r="Y43" s="155"/>
      <c r="Z43" s="63"/>
      <c r="AA43" s="64">
        <v>0</v>
      </c>
      <c r="AB43" s="64"/>
      <c r="AC43" s="200">
        <v>0</v>
      </c>
      <c r="AD43" s="156"/>
      <c r="AE43" s="153"/>
      <c r="AF43" s="140">
        <v>4</v>
      </c>
      <c r="AG43" s="140"/>
      <c r="AH43" s="200">
        <v>4.4000000000000003E-3</v>
      </c>
      <c r="AI43" s="140"/>
      <c r="AJ43" s="153"/>
      <c r="AK43" s="140">
        <v>0</v>
      </c>
      <c r="AL43" s="140"/>
      <c r="AM43" s="200">
        <v>0</v>
      </c>
      <c r="AN43" s="156"/>
      <c r="AO43" s="229">
        <v>4.4000000000000003E-3</v>
      </c>
      <c r="AP43" s="222">
        <v>388</v>
      </c>
      <c r="AQ43" s="222">
        <v>314</v>
      </c>
      <c r="AR43" s="234">
        <v>0.80900000000000005</v>
      </c>
      <c r="AS43" s="222">
        <v>321</v>
      </c>
      <c r="AT43" s="234">
        <v>0.82699999999999996</v>
      </c>
      <c r="AU43" s="222">
        <v>308</v>
      </c>
      <c r="AV43" s="231">
        <v>0.79400000000000004</v>
      </c>
      <c r="AW43" s="222">
        <v>248</v>
      </c>
      <c r="AX43" s="222">
        <v>222</v>
      </c>
      <c r="AY43" s="234">
        <v>0.89500000000000002</v>
      </c>
      <c r="AZ43" s="222">
        <v>225</v>
      </c>
      <c r="BA43" s="234">
        <v>0.90700000000000003</v>
      </c>
      <c r="BB43" s="222">
        <v>218</v>
      </c>
      <c r="BC43" s="231">
        <v>0.879</v>
      </c>
    </row>
    <row r="44" spans="1:55" x14ac:dyDescent="0.25">
      <c r="A44" s="225">
        <v>1</v>
      </c>
      <c r="B44" s="211" t="s">
        <v>149</v>
      </c>
      <c r="C44" s="211">
        <v>4666</v>
      </c>
      <c r="D44" s="211" t="s">
        <v>221</v>
      </c>
      <c r="E44" s="211">
        <v>1861</v>
      </c>
      <c r="F44" s="211">
        <v>1880</v>
      </c>
      <c r="G44" s="211"/>
      <c r="H44" s="219" t="str">
        <f>HYPERLINK("https://map.geo.admin.ch/?zoom=7&amp;E=726100&amp;N=273400&amp;layers=ch.kantone.cadastralwebmap-farbe,ch.swisstopo.amtliches-strassenverzeichnis,ch.bfs.gebaeude_wohnungs_register,KML||https://tinyurl.com/yy7ya4g9/TG/4666_bdg_erw.kml","KML building")</f>
        <v>KML building</v>
      </c>
      <c r="I44" s="154">
        <v>0</v>
      </c>
      <c r="J44" s="242" t="s">
        <v>618</v>
      </c>
      <c r="K44" s="153">
        <v>0</v>
      </c>
      <c r="L44" s="64">
        <v>0</v>
      </c>
      <c r="M44" s="64"/>
      <c r="N44" s="200">
        <v>0</v>
      </c>
      <c r="O44" s="155"/>
      <c r="P44" s="63"/>
      <c r="Q44" s="64">
        <v>0</v>
      </c>
      <c r="R44" s="64"/>
      <c r="S44" s="200">
        <v>0</v>
      </c>
      <c r="T44" s="155"/>
      <c r="U44" s="63"/>
      <c r="V44" s="64">
        <v>0</v>
      </c>
      <c r="W44" s="64"/>
      <c r="X44" s="200">
        <v>0</v>
      </c>
      <c r="Y44" s="155"/>
      <c r="Z44" s="63"/>
      <c r="AA44" s="64">
        <v>0</v>
      </c>
      <c r="AB44" s="64"/>
      <c r="AC44" s="200">
        <v>0</v>
      </c>
      <c r="AD44" s="156"/>
      <c r="AE44" s="153"/>
      <c r="AF44" s="140">
        <v>23</v>
      </c>
      <c r="AG44" s="140"/>
      <c r="AH44" s="200">
        <v>1.24E-2</v>
      </c>
      <c r="AI44" s="140"/>
      <c r="AJ44" s="153"/>
      <c r="AK44" s="140">
        <v>1</v>
      </c>
      <c r="AL44" s="140"/>
      <c r="AM44" s="200">
        <v>5.0000000000000001E-4</v>
      </c>
      <c r="AN44" s="156"/>
      <c r="AO44" s="229">
        <v>1.29E-2</v>
      </c>
      <c r="AP44" s="222">
        <v>871</v>
      </c>
      <c r="AQ44" s="222">
        <v>691</v>
      </c>
      <c r="AR44" s="234">
        <v>0.79300000000000004</v>
      </c>
      <c r="AS44" s="222">
        <v>691</v>
      </c>
      <c r="AT44" s="234">
        <v>0.79300000000000004</v>
      </c>
      <c r="AU44" s="222">
        <v>664</v>
      </c>
      <c r="AV44" s="231">
        <v>0.76200000000000001</v>
      </c>
      <c r="AW44" s="222">
        <v>614</v>
      </c>
      <c r="AX44" s="222">
        <v>527</v>
      </c>
      <c r="AY44" s="234">
        <v>0.85799999999999998</v>
      </c>
      <c r="AZ44" s="222">
        <v>525</v>
      </c>
      <c r="BA44" s="234">
        <v>0.85499999999999998</v>
      </c>
      <c r="BB44" s="222">
        <v>507</v>
      </c>
      <c r="BC44" s="231">
        <v>0.82599999999999996</v>
      </c>
    </row>
    <row r="45" spans="1:55" x14ac:dyDescent="0.25">
      <c r="A45" s="225">
        <v>1</v>
      </c>
      <c r="B45" s="211" t="s">
        <v>149</v>
      </c>
      <c r="C45" s="211">
        <v>4671</v>
      </c>
      <c r="D45" s="211" t="s">
        <v>222</v>
      </c>
      <c r="E45" s="211">
        <v>4799</v>
      </c>
      <c r="F45" s="211">
        <v>4949</v>
      </c>
      <c r="G45" s="211"/>
      <c r="H45" s="219" t="str">
        <f>HYPERLINK("https://map.geo.admin.ch/?zoom=7&amp;E=730100&amp;N=278800&amp;layers=ch.kantone.cadastralwebmap-farbe,ch.swisstopo.amtliches-strassenverzeichnis,ch.bfs.gebaeude_wohnungs_register,KML||https://tinyurl.com/yy7ya4g9/TG/4671_bdg_erw.kml","KML building")</f>
        <v>KML building</v>
      </c>
      <c r="I45" s="154">
        <v>0</v>
      </c>
      <c r="J45" s="242" t="s">
        <v>619</v>
      </c>
      <c r="K45" s="153">
        <v>0</v>
      </c>
      <c r="L45" s="64">
        <v>0</v>
      </c>
      <c r="M45" s="64"/>
      <c r="N45" s="200">
        <v>0</v>
      </c>
      <c r="O45" s="155"/>
      <c r="P45" s="63"/>
      <c r="Q45" s="64">
        <v>0</v>
      </c>
      <c r="R45" s="64"/>
      <c r="S45" s="200">
        <v>0</v>
      </c>
      <c r="T45" s="155"/>
      <c r="U45" s="63"/>
      <c r="V45" s="64">
        <v>0</v>
      </c>
      <c r="W45" s="64"/>
      <c r="X45" s="200">
        <v>0</v>
      </c>
      <c r="Y45" s="155"/>
      <c r="Z45" s="63"/>
      <c r="AA45" s="64">
        <v>0</v>
      </c>
      <c r="AB45" s="64"/>
      <c r="AC45" s="200">
        <v>0</v>
      </c>
      <c r="AD45" s="156"/>
      <c r="AE45" s="153"/>
      <c r="AF45" s="140">
        <v>18</v>
      </c>
      <c r="AG45" s="140"/>
      <c r="AH45" s="200">
        <v>3.8E-3</v>
      </c>
      <c r="AI45" s="140"/>
      <c r="AJ45" s="153"/>
      <c r="AK45" s="140">
        <v>0</v>
      </c>
      <c r="AL45" s="140"/>
      <c r="AM45" s="200">
        <v>0</v>
      </c>
      <c r="AN45" s="156"/>
      <c r="AO45" s="229">
        <v>3.8E-3</v>
      </c>
      <c r="AP45" s="222">
        <v>1550</v>
      </c>
      <c r="AQ45" s="222">
        <v>1204</v>
      </c>
      <c r="AR45" s="234">
        <v>0.77700000000000002</v>
      </c>
      <c r="AS45" s="222">
        <v>1250</v>
      </c>
      <c r="AT45" s="234">
        <v>0.80600000000000005</v>
      </c>
      <c r="AU45" s="222">
        <v>1179</v>
      </c>
      <c r="AV45" s="231">
        <v>0.76100000000000001</v>
      </c>
      <c r="AW45" s="222">
        <v>916</v>
      </c>
      <c r="AX45" s="222">
        <v>788</v>
      </c>
      <c r="AY45" s="234">
        <v>0.86</v>
      </c>
      <c r="AZ45" s="222">
        <v>822</v>
      </c>
      <c r="BA45" s="234">
        <v>0.89700000000000002</v>
      </c>
      <c r="BB45" s="222">
        <v>772</v>
      </c>
      <c r="BC45" s="231">
        <v>0.84299999999999997</v>
      </c>
    </row>
    <row r="46" spans="1:55" x14ac:dyDescent="0.25">
      <c r="A46" s="225">
        <v>1</v>
      </c>
      <c r="B46" s="211" t="s">
        <v>149</v>
      </c>
      <c r="C46" s="211">
        <v>4681</v>
      </c>
      <c r="D46" s="211" t="s">
        <v>223</v>
      </c>
      <c r="E46" s="211">
        <v>876</v>
      </c>
      <c r="F46" s="211">
        <v>906</v>
      </c>
      <c r="G46" s="211"/>
      <c r="H46" s="219" t="str">
        <f>HYPERLINK("https://map.geo.admin.ch/?zoom=7&amp;E=736100&amp;N=273000&amp;layers=ch.kantone.cadastralwebmap-farbe,ch.swisstopo.amtliches-strassenverzeichnis,ch.bfs.gebaeude_wohnungs_register,KML||https://tinyurl.com/yy7ya4g9/TG/4681_bdg_erw.kml","KML building")</f>
        <v>KML building</v>
      </c>
      <c r="I46" s="154">
        <v>3</v>
      </c>
      <c r="J46" s="242" t="s">
        <v>620</v>
      </c>
      <c r="K46" s="153">
        <v>3.4246575342465752E-3</v>
      </c>
      <c r="L46" s="64">
        <v>0</v>
      </c>
      <c r="M46" s="64"/>
      <c r="N46" s="200">
        <v>0</v>
      </c>
      <c r="O46" s="155"/>
      <c r="P46" s="63"/>
      <c r="Q46" s="64">
        <v>0</v>
      </c>
      <c r="R46" s="64"/>
      <c r="S46" s="200">
        <v>0</v>
      </c>
      <c r="T46" s="155"/>
      <c r="U46" s="63"/>
      <c r="V46" s="64">
        <v>0</v>
      </c>
      <c r="W46" s="64"/>
      <c r="X46" s="200">
        <v>0</v>
      </c>
      <c r="Y46" s="155"/>
      <c r="Z46" s="63"/>
      <c r="AA46" s="64">
        <v>0</v>
      </c>
      <c r="AB46" s="64"/>
      <c r="AC46" s="200">
        <v>0</v>
      </c>
      <c r="AD46" s="156"/>
      <c r="AE46" s="153"/>
      <c r="AF46" s="140">
        <v>5</v>
      </c>
      <c r="AG46" s="140"/>
      <c r="AH46" s="200">
        <v>5.7000000000000002E-3</v>
      </c>
      <c r="AI46" s="140"/>
      <c r="AJ46" s="153"/>
      <c r="AK46" s="140">
        <v>3</v>
      </c>
      <c r="AL46" s="140"/>
      <c r="AM46" s="200">
        <v>3.3999999999999998E-3</v>
      </c>
      <c r="AN46" s="156"/>
      <c r="AO46" s="229">
        <v>9.1000000000000004E-3</v>
      </c>
      <c r="AP46" s="222">
        <v>432</v>
      </c>
      <c r="AQ46" s="222">
        <v>382</v>
      </c>
      <c r="AR46" s="234">
        <v>0.88400000000000001</v>
      </c>
      <c r="AS46" s="222">
        <v>374</v>
      </c>
      <c r="AT46" s="234">
        <v>0.86599999999999999</v>
      </c>
      <c r="AU46" s="222">
        <v>333</v>
      </c>
      <c r="AV46" s="231">
        <v>0.77100000000000002</v>
      </c>
      <c r="AW46" s="222">
        <v>297</v>
      </c>
      <c r="AX46" s="222">
        <v>266</v>
      </c>
      <c r="AY46" s="234">
        <v>0.89600000000000002</v>
      </c>
      <c r="AZ46" s="222">
        <v>270</v>
      </c>
      <c r="BA46" s="234">
        <v>0.90900000000000003</v>
      </c>
      <c r="BB46" s="222">
        <v>242</v>
      </c>
      <c r="BC46" s="231">
        <v>0.81499999999999995</v>
      </c>
    </row>
    <row r="47" spans="1:55" x14ac:dyDescent="0.25">
      <c r="A47" s="225">
        <v>1</v>
      </c>
      <c r="B47" s="211" t="s">
        <v>149</v>
      </c>
      <c r="C47" s="211">
        <v>4683</v>
      </c>
      <c r="D47" s="211" t="s">
        <v>224</v>
      </c>
      <c r="E47" s="211">
        <v>955</v>
      </c>
      <c r="F47" s="211">
        <v>976</v>
      </c>
      <c r="G47" s="211"/>
      <c r="H47" s="219" t="str">
        <f>HYPERLINK("https://map.geo.admin.ch/?zoom=7&amp;E=732000&amp;N=275700&amp;layers=ch.kantone.cadastralwebmap-farbe,ch.swisstopo.amtliches-strassenverzeichnis,ch.bfs.gebaeude_wohnungs_register,KML||https://tinyurl.com/yy7ya4g9/TG/4683_bdg_erw.kml","KML building")</f>
        <v>KML building</v>
      </c>
      <c r="I47" s="154">
        <v>0</v>
      </c>
      <c r="J47" s="242" t="s">
        <v>621</v>
      </c>
      <c r="K47" s="153">
        <v>0</v>
      </c>
      <c r="L47" s="64">
        <v>0</v>
      </c>
      <c r="M47" s="64"/>
      <c r="N47" s="200">
        <v>0</v>
      </c>
      <c r="O47" s="155"/>
      <c r="P47" s="63"/>
      <c r="Q47" s="64">
        <v>0</v>
      </c>
      <c r="R47" s="64"/>
      <c r="S47" s="200">
        <v>0</v>
      </c>
      <c r="T47" s="155"/>
      <c r="U47" s="63"/>
      <c r="V47" s="64">
        <v>0</v>
      </c>
      <c r="W47" s="64"/>
      <c r="X47" s="200">
        <v>0</v>
      </c>
      <c r="Y47" s="155"/>
      <c r="Z47" s="63"/>
      <c r="AA47" s="64">
        <v>0</v>
      </c>
      <c r="AB47" s="64"/>
      <c r="AC47" s="200">
        <v>0</v>
      </c>
      <c r="AD47" s="156"/>
      <c r="AE47" s="153"/>
      <c r="AF47" s="140">
        <v>0</v>
      </c>
      <c r="AG47" s="140"/>
      <c r="AH47" s="200">
        <v>0</v>
      </c>
      <c r="AI47" s="140"/>
      <c r="AJ47" s="153"/>
      <c r="AK47" s="140">
        <v>0</v>
      </c>
      <c r="AL47" s="140"/>
      <c r="AM47" s="200">
        <v>0</v>
      </c>
      <c r="AN47" s="156"/>
      <c r="AO47" s="229">
        <v>0</v>
      </c>
      <c r="AP47" s="222">
        <v>399</v>
      </c>
      <c r="AQ47" s="222">
        <v>398</v>
      </c>
      <c r="AR47" s="234">
        <v>0.997</v>
      </c>
      <c r="AS47" s="222">
        <v>306</v>
      </c>
      <c r="AT47" s="234">
        <v>0.76700000000000002</v>
      </c>
      <c r="AU47" s="222">
        <v>305</v>
      </c>
      <c r="AV47" s="231">
        <v>0.76400000000000001</v>
      </c>
      <c r="AW47" s="222">
        <v>262</v>
      </c>
      <c r="AX47" s="222">
        <v>262</v>
      </c>
      <c r="AY47" s="234">
        <v>1</v>
      </c>
      <c r="AZ47" s="222">
        <v>224</v>
      </c>
      <c r="BA47" s="234">
        <v>0.85499999999999998</v>
      </c>
      <c r="BB47" s="222">
        <v>224</v>
      </c>
      <c r="BC47" s="231">
        <v>0.85499999999999998</v>
      </c>
    </row>
    <row r="48" spans="1:55" x14ac:dyDescent="0.25">
      <c r="A48" s="225">
        <v>1</v>
      </c>
      <c r="B48" s="211" t="s">
        <v>149</v>
      </c>
      <c r="C48" s="211">
        <v>4691</v>
      </c>
      <c r="D48" s="211" t="s">
        <v>225</v>
      </c>
      <c r="E48" s="211">
        <v>1251</v>
      </c>
      <c r="F48" s="211">
        <v>1267</v>
      </c>
      <c r="G48" s="211"/>
      <c r="H48" s="219" t="str">
        <f>HYPERLINK("https://map.geo.admin.ch/?zoom=7&amp;E=734400&amp;N=277000&amp;layers=ch.kantone.cadastralwebmap-farbe,ch.swisstopo.amtliches-strassenverzeichnis,ch.bfs.gebaeude_wohnungs_register,KML||https://tinyurl.com/yy7ya4g9/TG/4691_bdg_erw.kml","KML building")</f>
        <v>KML building</v>
      </c>
      <c r="I48" s="154">
        <v>0</v>
      </c>
      <c r="J48" s="242" t="s">
        <v>622</v>
      </c>
      <c r="K48" s="153">
        <v>0</v>
      </c>
      <c r="L48" s="64">
        <v>0</v>
      </c>
      <c r="M48" s="64"/>
      <c r="N48" s="200">
        <v>0</v>
      </c>
      <c r="O48" s="155"/>
      <c r="P48" s="63"/>
      <c r="Q48" s="64">
        <v>0</v>
      </c>
      <c r="R48" s="64"/>
      <c r="S48" s="200">
        <v>0</v>
      </c>
      <c r="T48" s="155"/>
      <c r="U48" s="63"/>
      <c r="V48" s="64">
        <v>0</v>
      </c>
      <c r="W48" s="64"/>
      <c r="X48" s="200">
        <v>0</v>
      </c>
      <c r="Y48" s="155"/>
      <c r="Z48" s="63"/>
      <c r="AA48" s="64">
        <v>0</v>
      </c>
      <c r="AB48" s="64"/>
      <c r="AC48" s="200">
        <v>0</v>
      </c>
      <c r="AD48" s="156"/>
      <c r="AE48" s="153"/>
      <c r="AF48" s="140">
        <v>3</v>
      </c>
      <c r="AG48" s="140"/>
      <c r="AH48" s="200">
        <v>2.3999999999999998E-3</v>
      </c>
      <c r="AI48" s="140"/>
      <c r="AJ48" s="153"/>
      <c r="AK48" s="140">
        <v>1</v>
      </c>
      <c r="AL48" s="140"/>
      <c r="AM48" s="200">
        <v>8.0000000000000004E-4</v>
      </c>
      <c r="AN48" s="156"/>
      <c r="AO48" s="229">
        <v>3.1999999999999997E-3</v>
      </c>
      <c r="AP48" s="222">
        <v>468</v>
      </c>
      <c r="AQ48" s="222">
        <v>404</v>
      </c>
      <c r="AR48" s="234">
        <v>0.86299999999999999</v>
      </c>
      <c r="AS48" s="222">
        <v>369</v>
      </c>
      <c r="AT48" s="234">
        <v>0.78800000000000003</v>
      </c>
      <c r="AU48" s="222">
        <v>319</v>
      </c>
      <c r="AV48" s="231">
        <v>0.68200000000000005</v>
      </c>
      <c r="AW48" s="222">
        <v>263</v>
      </c>
      <c r="AX48" s="222">
        <v>231</v>
      </c>
      <c r="AY48" s="234">
        <v>0.878</v>
      </c>
      <c r="AZ48" s="222">
        <v>224</v>
      </c>
      <c r="BA48" s="234">
        <v>0.85199999999999998</v>
      </c>
      <c r="BB48" s="222">
        <v>197</v>
      </c>
      <c r="BC48" s="231">
        <v>0.749</v>
      </c>
    </row>
    <row r="49" spans="1:55" x14ac:dyDescent="0.25">
      <c r="A49" s="225">
        <v>1</v>
      </c>
      <c r="B49" s="211" t="s">
        <v>149</v>
      </c>
      <c r="C49" s="211">
        <v>4696</v>
      </c>
      <c r="D49" s="211" t="s">
        <v>226</v>
      </c>
      <c r="E49" s="211">
        <v>1864</v>
      </c>
      <c r="F49" s="211">
        <v>1935</v>
      </c>
      <c r="G49" s="211"/>
      <c r="H49" s="219" t="str">
        <f>HYPERLINK("https://map.geo.admin.ch/?zoom=7&amp;E=727300&amp;N=279600&amp;layers=ch.kantone.cadastralwebmap-farbe,ch.swisstopo.amtliches-strassenverzeichnis,ch.bfs.gebaeude_wohnungs_register,KML||https://tinyurl.com/yy7ya4g9/TG/4696_bdg_erw.kml","KML building")</f>
        <v>KML building</v>
      </c>
      <c r="I49" s="154">
        <v>0</v>
      </c>
      <c r="J49" s="242" t="s">
        <v>623</v>
      </c>
      <c r="K49" s="153">
        <v>0</v>
      </c>
      <c r="L49" s="64">
        <v>0</v>
      </c>
      <c r="M49" s="64"/>
      <c r="N49" s="200">
        <v>0</v>
      </c>
      <c r="O49" s="155"/>
      <c r="P49" s="63"/>
      <c r="Q49" s="64">
        <v>0</v>
      </c>
      <c r="R49" s="64"/>
      <c r="S49" s="200">
        <v>0</v>
      </c>
      <c r="T49" s="155"/>
      <c r="U49" s="63"/>
      <c r="V49" s="64">
        <v>0</v>
      </c>
      <c r="W49" s="64"/>
      <c r="X49" s="200">
        <v>0</v>
      </c>
      <c r="Y49" s="155"/>
      <c r="Z49" s="63"/>
      <c r="AA49" s="64">
        <v>0</v>
      </c>
      <c r="AB49" s="64"/>
      <c r="AC49" s="200">
        <v>0</v>
      </c>
      <c r="AD49" s="156"/>
      <c r="AE49" s="153"/>
      <c r="AF49" s="140">
        <v>1</v>
      </c>
      <c r="AG49" s="140"/>
      <c r="AH49" s="200">
        <v>5.0000000000000001E-4</v>
      </c>
      <c r="AI49" s="140"/>
      <c r="AJ49" s="153"/>
      <c r="AK49" s="140">
        <v>0</v>
      </c>
      <c r="AL49" s="140"/>
      <c r="AM49" s="200">
        <v>0</v>
      </c>
      <c r="AN49" s="156"/>
      <c r="AO49" s="229">
        <v>5.0000000000000001E-4</v>
      </c>
      <c r="AP49" s="222">
        <v>796</v>
      </c>
      <c r="AQ49" s="222">
        <v>635</v>
      </c>
      <c r="AR49" s="234">
        <v>0.79800000000000004</v>
      </c>
      <c r="AS49" s="222">
        <v>665</v>
      </c>
      <c r="AT49" s="234">
        <v>0.83499999999999996</v>
      </c>
      <c r="AU49" s="222">
        <v>616</v>
      </c>
      <c r="AV49" s="231">
        <v>0.77400000000000002</v>
      </c>
      <c r="AW49" s="222">
        <v>484</v>
      </c>
      <c r="AX49" s="222">
        <v>405</v>
      </c>
      <c r="AY49" s="234">
        <v>0.83699999999999997</v>
      </c>
      <c r="AZ49" s="222">
        <v>430</v>
      </c>
      <c r="BA49" s="234">
        <v>0.88800000000000001</v>
      </c>
      <c r="BB49" s="222">
        <v>398</v>
      </c>
      <c r="BC49" s="231">
        <v>0.82199999999999995</v>
      </c>
    </row>
    <row r="50" spans="1:55" x14ac:dyDescent="0.25">
      <c r="A50" s="225">
        <v>1</v>
      </c>
      <c r="B50" s="211" t="s">
        <v>149</v>
      </c>
      <c r="C50" s="211">
        <v>4701</v>
      </c>
      <c r="D50" s="211" t="s">
        <v>227</v>
      </c>
      <c r="E50" s="211">
        <v>847</v>
      </c>
      <c r="F50" s="211">
        <v>858</v>
      </c>
      <c r="G50" s="211"/>
      <c r="H50" s="219" t="str">
        <f>HYPERLINK("https://map.geo.admin.ch/?zoom=7&amp;E=724500&amp;N=277300&amp;layers=ch.kantone.cadastralwebmap-farbe,ch.swisstopo.amtliches-strassenverzeichnis,ch.bfs.gebaeude_wohnungs_register,KML||https://tinyurl.com/yy7ya4g9/TG/4701_bdg_erw.kml","KML building")</f>
        <v>KML building</v>
      </c>
      <c r="I50" s="154">
        <v>0</v>
      </c>
      <c r="J50" s="242" t="s">
        <v>624</v>
      </c>
      <c r="K50" s="153">
        <v>0</v>
      </c>
      <c r="L50" s="64">
        <v>0</v>
      </c>
      <c r="M50" s="64"/>
      <c r="N50" s="200">
        <v>0</v>
      </c>
      <c r="O50" s="155"/>
      <c r="P50" s="63"/>
      <c r="Q50" s="64">
        <v>0</v>
      </c>
      <c r="R50" s="64"/>
      <c r="S50" s="200">
        <v>0</v>
      </c>
      <c r="T50" s="155"/>
      <c r="U50" s="63"/>
      <c r="V50" s="64">
        <v>0</v>
      </c>
      <c r="W50" s="64"/>
      <c r="X50" s="200">
        <v>0</v>
      </c>
      <c r="Y50" s="155"/>
      <c r="Z50" s="63"/>
      <c r="AA50" s="64">
        <v>0</v>
      </c>
      <c r="AB50" s="64"/>
      <c r="AC50" s="200">
        <v>0</v>
      </c>
      <c r="AD50" s="156"/>
      <c r="AE50" s="153"/>
      <c r="AF50" s="140">
        <v>1</v>
      </c>
      <c r="AG50" s="140"/>
      <c r="AH50" s="200">
        <v>1.1999999999999999E-3</v>
      </c>
      <c r="AI50" s="140"/>
      <c r="AJ50" s="153"/>
      <c r="AK50" s="140">
        <v>0</v>
      </c>
      <c r="AL50" s="140"/>
      <c r="AM50" s="200">
        <v>0</v>
      </c>
      <c r="AN50" s="156"/>
      <c r="AO50" s="229">
        <v>1.1999999999999999E-3</v>
      </c>
      <c r="AP50" s="222">
        <v>430</v>
      </c>
      <c r="AQ50" s="222">
        <v>355</v>
      </c>
      <c r="AR50" s="234">
        <v>0.82599999999999996</v>
      </c>
      <c r="AS50" s="222">
        <v>308</v>
      </c>
      <c r="AT50" s="234">
        <v>0.71599999999999997</v>
      </c>
      <c r="AU50" s="222">
        <v>276</v>
      </c>
      <c r="AV50" s="231">
        <v>0.64200000000000002</v>
      </c>
      <c r="AW50" s="222">
        <v>298</v>
      </c>
      <c r="AX50" s="222">
        <v>252</v>
      </c>
      <c r="AY50" s="234">
        <v>0.84599999999999997</v>
      </c>
      <c r="AZ50" s="222">
        <v>244</v>
      </c>
      <c r="BA50" s="234">
        <v>0.81899999999999995</v>
      </c>
      <c r="BB50" s="222">
        <v>215</v>
      </c>
      <c r="BC50" s="231">
        <v>0.72099999999999997</v>
      </c>
    </row>
    <row r="51" spans="1:55" x14ac:dyDescent="0.25">
      <c r="A51" s="225">
        <v>1</v>
      </c>
      <c r="B51" s="211" t="s">
        <v>149</v>
      </c>
      <c r="C51" s="211">
        <v>4711</v>
      </c>
      <c r="D51" s="211" t="s">
        <v>228</v>
      </c>
      <c r="E51" s="211">
        <v>1456</v>
      </c>
      <c r="F51" s="211">
        <v>1474</v>
      </c>
      <c r="G51" s="211"/>
      <c r="H51" s="219" t="str">
        <f>HYPERLINK("https://map.geo.admin.ch/?zoom=7&amp;E=719900&amp;N=265300&amp;layers=ch.kantone.cadastralwebmap-farbe,ch.swisstopo.amtliches-strassenverzeichnis,ch.bfs.gebaeude_wohnungs_register,KML||https://tinyurl.com/yy7ya4g9/TG/4711_bdg_erw.kml","KML building")</f>
        <v>KML building</v>
      </c>
      <c r="I51" s="154">
        <v>0</v>
      </c>
      <c r="J51" s="242" t="s">
        <v>625</v>
      </c>
      <c r="K51" s="153">
        <v>0</v>
      </c>
      <c r="L51" s="64">
        <v>0</v>
      </c>
      <c r="M51" s="64"/>
      <c r="N51" s="200">
        <v>0</v>
      </c>
      <c r="O51" s="155"/>
      <c r="P51" s="63"/>
      <c r="Q51" s="64">
        <v>0</v>
      </c>
      <c r="R51" s="64"/>
      <c r="S51" s="200">
        <v>0</v>
      </c>
      <c r="T51" s="155"/>
      <c r="U51" s="63"/>
      <c r="V51" s="64">
        <v>0</v>
      </c>
      <c r="W51" s="64"/>
      <c r="X51" s="200">
        <v>0</v>
      </c>
      <c r="Y51" s="155"/>
      <c r="Z51" s="63"/>
      <c r="AA51" s="64">
        <v>0</v>
      </c>
      <c r="AB51" s="64"/>
      <c r="AC51" s="200">
        <v>0</v>
      </c>
      <c r="AD51" s="156"/>
      <c r="AE51" s="153"/>
      <c r="AF51" s="140">
        <v>12</v>
      </c>
      <c r="AG51" s="140"/>
      <c r="AH51" s="200">
        <v>8.2000000000000007E-3</v>
      </c>
      <c r="AI51" s="140"/>
      <c r="AJ51" s="153"/>
      <c r="AK51" s="140">
        <v>1</v>
      </c>
      <c r="AL51" s="140"/>
      <c r="AM51" s="200">
        <v>6.9999999999999999E-4</v>
      </c>
      <c r="AN51" s="156"/>
      <c r="AO51" s="229">
        <v>8.8999999999999999E-3</v>
      </c>
      <c r="AP51" s="222">
        <v>662</v>
      </c>
      <c r="AQ51" s="222">
        <v>491</v>
      </c>
      <c r="AR51" s="234">
        <v>0.74199999999999999</v>
      </c>
      <c r="AS51" s="222">
        <v>472</v>
      </c>
      <c r="AT51" s="234">
        <v>0.71299999999999997</v>
      </c>
      <c r="AU51" s="222">
        <v>426</v>
      </c>
      <c r="AV51" s="231">
        <v>0.64400000000000002</v>
      </c>
      <c r="AW51" s="222">
        <v>415</v>
      </c>
      <c r="AX51" s="222">
        <v>349</v>
      </c>
      <c r="AY51" s="234">
        <v>0.84099999999999997</v>
      </c>
      <c r="AZ51" s="222">
        <v>336</v>
      </c>
      <c r="BA51" s="234">
        <v>0.81</v>
      </c>
      <c r="BB51" s="222">
        <v>310</v>
      </c>
      <c r="BC51" s="231">
        <v>0.747</v>
      </c>
    </row>
    <row r="52" spans="1:55" x14ac:dyDescent="0.25">
      <c r="A52" s="225">
        <v>1</v>
      </c>
      <c r="B52" s="211" t="s">
        <v>149</v>
      </c>
      <c r="C52" s="211">
        <v>4716</v>
      </c>
      <c r="D52" s="211" t="s">
        <v>229</v>
      </c>
      <c r="E52" s="211">
        <v>583</v>
      </c>
      <c r="F52" s="211">
        <v>589</v>
      </c>
      <c r="G52" s="211"/>
      <c r="H52" s="219" t="str">
        <f>HYPERLINK("https://map.geo.admin.ch/?zoom=7&amp;E=719600&amp;N=261900&amp;layers=ch.kantone.cadastralwebmap-farbe,ch.swisstopo.amtliches-strassenverzeichnis,ch.bfs.gebaeude_wohnungs_register,KML||https://tinyurl.com/yy7ya4g9/TG/4716_bdg_erw.kml","KML building")</f>
        <v>KML building</v>
      </c>
      <c r="I52" s="154">
        <v>0</v>
      </c>
      <c r="J52" s="242" t="s">
        <v>626</v>
      </c>
      <c r="K52" s="153">
        <v>0</v>
      </c>
      <c r="L52" s="64">
        <v>0</v>
      </c>
      <c r="M52" s="64"/>
      <c r="N52" s="200">
        <v>0</v>
      </c>
      <c r="O52" s="155"/>
      <c r="P52" s="63"/>
      <c r="Q52" s="64">
        <v>0</v>
      </c>
      <c r="R52" s="64"/>
      <c r="S52" s="200">
        <v>0</v>
      </c>
      <c r="T52" s="155"/>
      <c r="U52" s="63"/>
      <c r="V52" s="64">
        <v>0</v>
      </c>
      <c r="W52" s="64"/>
      <c r="X52" s="200">
        <v>0</v>
      </c>
      <c r="Y52" s="155"/>
      <c r="Z52" s="63"/>
      <c r="AA52" s="64">
        <v>0</v>
      </c>
      <c r="AB52" s="64"/>
      <c r="AC52" s="200">
        <v>0</v>
      </c>
      <c r="AD52" s="156"/>
      <c r="AE52" s="153"/>
      <c r="AF52" s="140">
        <v>7</v>
      </c>
      <c r="AG52" s="140"/>
      <c r="AH52" s="200">
        <v>1.2E-2</v>
      </c>
      <c r="AI52" s="140"/>
      <c r="AJ52" s="153"/>
      <c r="AK52" s="140">
        <v>0</v>
      </c>
      <c r="AL52" s="140"/>
      <c r="AM52" s="200">
        <v>0</v>
      </c>
      <c r="AN52" s="156"/>
      <c r="AO52" s="229">
        <v>1.2E-2</v>
      </c>
      <c r="AP52" s="222">
        <v>249</v>
      </c>
      <c r="AQ52" s="222">
        <v>151</v>
      </c>
      <c r="AR52" s="234">
        <v>0.60599999999999998</v>
      </c>
      <c r="AS52" s="222">
        <v>143</v>
      </c>
      <c r="AT52" s="234">
        <v>0.57399999999999995</v>
      </c>
      <c r="AU52" s="222">
        <v>141</v>
      </c>
      <c r="AV52" s="231">
        <v>0.56599999999999995</v>
      </c>
      <c r="AW52" s="222">
        <v>147</v>
      </c>
      <c r="AX52" s="222">
        <v>104</v>
      </c>
      <c r="AY52" s="234">
        <v>0.70699999999999996</v>
      </c>
      <c r="AZ52" s="222">
        <v>98</v>
      </c>
      <c r="BA52" s="234">
        <v>0.66700000000000004</v>
      </c>
      <c r="BB52" s="222">
        <v>98</v>
      </c>
      <c r="BC52" s="231">
        <v>0.66700000000000004</v>
      </c>
    </row>
    <row r="53" spans="1:55" x14ac:dyDescent="0.25">
      <c r="A53" s="225">
        <v>1</v>
      </c>
      <c r="B53" s="211" t="s">
        <v>149</v>
      </c>
      <c r="C53" s="211">
        <v>4721</v>
      </c>
      <c r="D53" s="211" t="s">
        <v>230</v>
      </c>
      <c r="E53" s="211">
        <v>1485</v>
      </c>
      <c r="F53" s="211">
        <v>1533</v>
      </c>
      <c r="G53" s="211"/>
      <c r="H53" s="219" t="str">
        <f>HYPERLINK("https://map.geo.admin.ch/?zoom=7&amp;E=713100&amp;N=256900&amp;layers=ch.kantone.cadastralwebmap-farbe,ch.swisstopo.amtliches-strassenverzeichnis,ch.bfs.gebaeude_wohnungs_register,KML||https://tinyurl.com/yy7ya4g9/TG/4721_bdg_erw.kml","KML building")</f>
        <v>KML building</v>
      </c>
      <c r="I53" s="154">
        <v>1</v>
      </c>
      <c r="J53" s="242" t="s">
        <v>627</v>
      </c>
      <c r="K53" s="153">
        <v>6.7340067340067344E-4</v>
      </c>
      <c r="L53" s="64">
        <v>0</v>
      </c>
      <c r="M53" s="64"/>
      <c r="N53" s="200">
        <v>0</v>
      </c>
      <c r="O53" s="155"/>
      <c r="P53" s="63"/>
      <c r="Q53" s="64">
        <v>0</v>
      </c>
      <c r="R53" s="64"/>
      <c r="S53" s="200">
        <v>0</v>
      </c>
      <c r="T53" s="155"/>
      <c r="U53" s="63"/>
      <c r="V53" s="64">
        <v>1</v>
      </c>
      <c r="W53" s="64"/>
      <c r="X53" s="200">
        <v>6.9999999999999999E-4</v>
      </c>
      <c r="Y53" s="155"/>
      <c r="Z53" s="63"/>
      <c r="AA53" s="64">
        <v>2</v>
      </c>
      <c r="AB53" s="64"/>
      <c r="AC53" s="200">
        <v>1.2999999999999999E-3</v>
      </c>
      <c r="AD53" s="156"/>
      <c r="AE53" s="153"/>
      <c r="AF53" s="140">
        <v>6</v>
      </c>
      <c r="AG53" s="140"/>
      <c r="AH53" s="200">
        <v>4.0000000000000001E-3</v>
      </c>
      <c r="AI53" s="140"/>
      <c r="AJ53" s="153"/>
      <c r="AK53" s="140">
        <v>3</v>
      </c>
      <c r="AL53" s="140"/>
      <c r="AM53" s="200">
        <v>2E-3</v>
      </c>
      <c r="AN53" s="156"/>
      <c r="AO53" s="229">
        <v>8.0000000000000002E-3</v>
      </c>
      <c r="AP53" s="222">
        <v>574</v>
      </c>
      <c r="AQ53" s="222">
        <v>386</v>
      </c>
      <c r="AR53" s="234">
        <v>0.67200000000000004</v>
      </c>
      <c r="AS53" s="222">
        <v>384</v>
      </c>
      <c r="AT53" s="234">
        <v>0.66900000000000004</v>
      </c>
      <c r="AU53" s="222">
        <v>374</v>
      </c>
      <c r="AV53" s="231">
        <v>0.65200000000000002</v>
      </c>
      <c r="AW53" s="222">
        <v>308</v>
      </c>
      <c r="AX53" s="222">
        <v>272</v>
      </c>
      <c r="AY53" s="234">
        <v>0.88300000000000001</v>
      </c>
      <c r="AZ53" s="222">
        <v>277</v>
      </c>
      <c r="BA53" s="234">
        <v>0.89900000000000002</v>
      </c>
      <c r="BB53" s="222">
        <v>269</v>
      </c>
      <c r="BC53" s="231">
        <v>0.873</v>
      </c>
    </row>
    <row r="54" spans="1:55" x14ac:dyDescent="0.25">
      <c r="A54" s="225">
        <v>1</v>
      </c>
      <c r="B54" s="211" t="s">
        <v>149</v>
      </c>
      <c r="C54" s="211">
        <v>4723</v>
      </c>
      <c r="D54" s="211" t="s">
        <v>231</v>
      </c>
      <c r="E54" s="211">
        <v>526</v>
      </c>
      <c r="F54" s="211">
        <v>533</v>
      </c>
      <c r="G54" s="211"/>
      <c r="H54" s="219" t="str">
        <f>HYPERLINK("https://map.geo.admin.ch/?zoom=7&amp;E=723100&amp;N=262600&amp;layers=ch.kantone.cadastralwebmap-farbe,ch.swisstopo.amtliches-strassenverzeichnis,ch.bfs.gebaeude_wohnungs_register,KML||https://tinyurl.com/yy7ya4g9/TG/4723_bdg_erw.kml","KML building")</f>
        <v>KML building</v>
      </c>
      <c r="I54" s="154">
        <v>0</v>
      </c>
      <c r="J54" s="242" t="s">
        <v>628</v>
      </c>
      <c r="K54" s="153">
        <v>0</v>
      </c>
      <c r="L54" s="64">
        <v>0</v>
      </c>
      <c r="M54" s="64"/>
      <c r="N54" s="200">
        <v>0</v>
      </c>
      <c r="O54" s="155"/>
      <c r="P54" s="63"/>
      <c r="Q54" s="64">
        <v>0</v>
      </c>
      <c r="R54" s="64"/>
      <c r="S54" s="200">
        <v>0</v>
      </c>
      <c r="T54" s="155"/>
      <c r="U54" s="63"/>
      <c r="V54" s="64">
        <v>0</v>
      </c>
      <c r="W54" s="64"/>
      <c r="X54" s="200">
        <v>0</v>
      </c>
      <c r="Y54" s="155"/>
      <c r="Z54" s="63"/>
      <c r="AA54" s="64">
        <v>0</v>
      </c>
      <c r="AB54" s="64"/>
      <c r="AC54" s="200">
        <v>0</v>
      </c>
      <c r="AD54" s="156"/>
      <c r="AE54" s="153"/>
      <c r="AF54" s="140">
        <v>3</v>
      </c>
      <c r="AG54" s="140"/>
      <c r="AH54" s="200">
        <v>5.7000000000000002E-3</v>
      </c>
      <c r="AI54" s="140"/>
      <c r="AJ54" s="153"/>
      <c r="AK54" s="140">
        <v>0</v>
      </c>
      <c r="AL54" s="140"/>
      <c r="AM54" s="200">
        <v>0</v>
      </c>
      <c r="AN54" s="156"/>
      <c r="AO54" s="229">
        <v>5.7000000000000002E-3</v>
      </c>
      <c r="AP54" s="222">
        <v>252</v>
      </c>
      <c r="AQ54" s="222">
        <v>194</v>
      </c>
      <c r="AR54" s="234">
        <v>0.77</v>
      </c>
      <c r="AS54" s="222">
        <v>189</v>
      </c>
      <c r="AT54" s="234">
        <v>0.75</v>
      </c>
      <c r="AU54" s="222">
        <v>185</v>
      </c>
      <c r="AV54" s="231">
        <v>0.73399999999999999</v>
      </c>
      <c r="AW54" s="222">
        <v>164</v>
      </c>
      <c r="AX54" s="222">
        <v>144</v>
      </c>
      <c r="AY54" s="234">
        <v>0.878</v>
      </c>
      <c r="AZ54" s="222">
        <v>143</v>
      </c>
      <c r="BA54" s="234">
        <v>0.872</v>
      </c>
      <c r="BB54" s="222">
        <v>139</v>
      </c>
      <c r="BC54" s="231">
        <v>0.84799999999999998</v>
      </c>
    </row>
    <row r="55" spans="1:55" x14ac:dyDescent="0.25">
      <c r="A55" s="225">
        <v>1</v>
      </c>
      <c r="B55" s="211" t="s">
        <v>149</v>
      </c>
      <c r="C55" s="211">
        <v>4724</v>
      </c>
      <c r="D55" s="211" t="s">
        <v>232</v>
      </c>
      <c r="E55" s="211">
        <v>1656</v>
      </c>
      <c r="F55" s="211">
        <v>1701</v>
      </c>
      <c r="G55" s="211"/>
      <c r="H55" s="219" t="str">
        <f>HYPERLINK("https://map.geo.admin.ch/?zoom=7&amp;E=715500&amp;N=258300&amp;layers=ch.kantone.cadastralwebmap-farbe,ch.swisstopo.amtliches-strassenverzeichnis,ch.bfs.gebaeude_wohnungs_register,KML||https://tinyurl.com/yy7ya4g9/TG/4724_bdg_erw.kml","KML building")</f>
        <v>KML building</v>
      </c>
      <c r="I55" s="154">
        <v>0</v>
      </c>
      <c r="J55" s="242" t="s">
        <v>629</v>
      </c>
      <c r="K55" s="153">
        <v>0</v>
      </c>
      <c r="L55" s="64">
        <v>0</v>
      </c>
      <c r="M55" s="64"/>
      <c r="N55" s="200">
        <v>0</v>
      </c>
      <c r="O55" s="155"/>
      <c r="P55" s="63"/>
      <c r="Q55" s="64">
        <v>0</v>
      </c>
      <c r="R55" s="64"/>
      <c r="S55" s="200">
        <v>0</v>
      </c>
      <c r="T55" s="155"/>
      <c r="U55" s="63"/>
      <c r="V55" s="64">
        <v>0</v>
      </c>
      <c r="W55" s="64"/>
      <c r="X55" s="200">
        <v>0</v>
      </c>
      <c r="Y55" s="155"/>
      <c r="Z55" s="63"/>
      <c r="AA55" s="64">
        <v>0</v>
      </c>
      <c r="AB55" s="64"/>
      <c r="AC55" s="200">
        <v>0</v>
      </c>
      <c r="AD55" s="156"/>
      <c r="AE55" s="153"/>
      <c r="AF55" s="140">
        <v>17</v>
      </c>
      <c r="AG55" s="140"/>
      <c r="AH55" s="200">
        <v>1.03E-2</v>
      </c>
      <c r="AI55" s="140"/>
      <c r="AJ55" s="153"/>
      <c r="AK55" s="140">
        <v>8</v>
      </c>
      <c r="AL55" s="140"/>
      <c r="AM55" s="200">
        <v>4.7999999999999996E-3</v>
      </c>
      <c r="AN55" s="156"/>
      <c r="AO55" s="229">
        <v>1.5099999999999999E-2</v>
      </c>
      <c r="AP55" s="222">
        <v>563</v>
      </c>
      <c r="AQ55" s="222">
        <v>411</v>
      </c>
      <c r="AR55" s="234">
        <v>0.73</v>
      </c>
      <c r="AS55" s="222">
        <v>372</v>
      </c>
      <c r="AT55" s="234">
        <v>0.66100000000000003</v>
      </c>
      <c r="AU55" s="222">
        <v>322</v>
      </c>
      <c r="AV55" s="231">
        <v>0.57199999999999995</v>
      </c>
      <c r="AW55" s="222">
        <v>328</v>
      </c>
      <c r="AX55" s="222">
        <v>280</v>
      </c>
      <c r="AY55" s="234">
        <v>0.85399999999999998</v>
      </c>
      <c r="AZ55" s="222">
        <v>261</v>
      </c>
      <c r="BA55" s="234">
        <v>0.79600000000000004</v>
      </c>
      <c r="BB55" s="222">
        <v>232</v>
      </c>
      <c r="BC55" s="231">
        <v>0.70699999999999996</v>
      </c>
    </row>
    <row r="56" spans="1:55" x14ac:dyDescent="0.25">
      <c r="A56" s="225">
        <v>1</v>
      </c>
      <c r="B56" s="211" t="s">
        <v>149</v>
      </c>
      <c r="C56" s="211">
        <v>4726</v>
      </c>
      <c r="D56" s="211" t="s">
        <v>233</v>
      </c>
      <c r="E56" s="211">
        <v>1854</v>
      </c>
      <c r="F56" s="211">
        <v>1868</v>
      </c>
      <c r="G56" s="211"/>
      <c r="H56" s="219" t="str">
        <f>HYPERLINK("https://map.geo.admin.ch/?zoom=7&amp;E=715500&amp;N=252600&amp;layers=ch.kantone.cadastralwebmap-farbe,ch.swisstopo.amtliches-strassenverzeichnis,ch.bfs.gebaeude_wohnungs_register,KML||https://tinyurl.com/yy7ya4g9/TG/4726_bdg_erw.kml","KML building")</f>
        <v>KML building</v>
      </c>
      <c r="I56" s="154">
        <v>4</v>
      </c>
      <c r="J56" s="242" t="s">
        <v>630</v>
      </c>
      <c r="K56" s="153">
        <v>2.1574973031283709E-3</v>
      </c>
      <c r="L56" s="64">
        <v>0</v>
      </c>
      <c r="M56" s="64"/>
      <c r="N56" s="200">
        <v>0</v>
      </c>
      <c r="O56" s="155"/>
      <c r="P56" s="63"/>
      <c r="Q56" s="64">
        <v>0</v>
      </c>
      <c r="R56" s="64"/>
      <c r="S56" s="200">
        <v>0</v>
      </c>
      <c r="T56" s="155"/>
      <c r="U56" s="63"/>
      <c r="V56" s="64">
        <v>0</v>
      </c>
      <c r="W56" s="64"/>
      <c r="X56" s="200">
        <v>0</v>
      </c>
      <c r="Y56" s="155"/>
      <c r="Z56" s="63"/>
      <c r="AA56" s="64">
        <v>0</v>
      </c>
      <c r="AB56" s="64"/>
      <c r="AC56" s="200">
        <v>0</v>
      </c>
      <c r="AD56" s="156"/>
      <c r="AE56" s="153"/>
      <c r="AF56" s="140">
        <v>9</v>
      </c>
      <c r="AG56" s="140"/>
      <c r="AH56" s="200">
        <v>4.8999999999999998E-3</v>
      </c>
      <c r="AI56" s="140"/>
      <c r="AJ56" s="153"/>
      <c r="AK56" s="140">
        <v>4</v>
      </c>
      <c r="AL56" s="140"/>
      <c r="AM56" s="200">
        <v>2.2000000000000001E-3</v>
      </c>
      <c r="AN56" s="156"/>
      <c r="AO56" s="229">
        <v>7.1000000000000004E-3</v>
      </c>
      <c r="AP56" s="222">
        <v>883</v>
      </c>
      <c r="AQ56" s="222">
        <v>878</v>
      </c>
      <c r="AR56" s="234">
        <v>0.99399999999999999</v>
      </c>
      <c r="AS56" s="222">
        <v>709</v>
      </c>
      <c r="AT56" s="234">
        <v>0.80300000000000005</v>
      </c>
      <c r="AU56" s="222">
        <v>706</v>
      </c>
      <c r="AV56" s="231">
        <v>0.8</v>
      </c>
      <c r="AW56" s="222">
        <v>559</v>
      </c>
      <c r="AX56" s="222">
        <v>556</v>
      </c>
      <c r="AY56" s="234">
        <v>0.995</v>
      </c>
      <c r="AZ56" s="222">
        <v>513</v>
      </c>
      <c r="BA56" s="234">
        <v>0.91800000000000004</v>
      </c>
      <c r="BB56" s="222">
        <v>510</v>
      </c>
      <c r="BC56" s="231">
        <v>0.91200000000000003</v>
      </c>
    </row>
    <row r="57" spans="1:55" x14ac:dyDescent="0.25">
      <c r="A57" s="225">
        <v>1</v>
      </c>
      <c r="B57" s="211" t="s">
        <v>149</v>
      </c>
      <c r="C57" s="211">
        <v>4741</v>
      </c>
      <c r="D57" s="211" t="s">
        <v>234</v>
      </c>
      <c r="E57" s="211">
        <v>831</v>
      </c>
      <c r="F57" s="211">
        <v>857</v>
      </c>
      <c r="G57" s="211"/>
      <c r="H57" s="219" t="str">
        <f>HYPERLINK("https://map.geo.admin.ch/?zoom=7&amp;E=715700&amp;N=264700&amp;layers=ch.kantone.cadastralwebmap-farbe,ch.swisstopo.amtliches-strassenverzeichnis,ch.bfs.gebaeude_wohnungs_register,KML||https://tinyurl.com/yy7ya4g9/TG/4741_bdg_erw.kml","KML building")</f>
        <v>KML building</v>
      </c>
      <c r="I57" s="154">
        <v>0</v>
      </c>
      <c r="J57" s="242" t="s">
        <v>631</v>
      </c>
      <c r="K57" s="153">
        <v>0</v>
      </c>
      <c r="L57" s="64">
        <v>0</v>
      </c>
      <c r="M57" s="64"/>
      <c r="N57" s="200">
        <v>0</v>
      </c>
      <c r="O57" s="155"/>
      <c r="P57" s="63"/>
      <c r="Q57" s="64">
        <v>0</v>
      </c>
      <c r="R57" s="64"/>
      <c r="S57" s="200">
        <v>0</v>
      </c>
      <c r="T57" s="155"/>
      <c r="U57" s="63"/>
      <c r="V57" s="64">
        <v>0</v>
      </c>
      <c r="W57" s="64"/>
      <c r="X57" s="200">
        <v>0</v>
      </c>
      <c r="Y57" s="155"/>
      <c r="Z57" s="63"/>
      <c r="AA57" s="64">
        <v>2</v>
      </c>
      <c r="AB57" s="64"/>
      <c r="AC57" s="200">
        <v>2.3E-3</v>
      </c>
      <c r="AD57" s="156"/>
      <c r="AE57" s="153"/>
      <c r="AF57" s="140">
        <v>6</v>
      </c>
      <c r="AG57" s="140"/>
      <c r="AH57" s="200">
        <v>7.1999999999999998E-3</v>
      </c>
      <c r="AI57" s="140"/>
      <c r="AJ57" s="153"/>
      <c r="AK57" s="140">
        <v>1</v>
      </c>
      <c r="AL57" s="140"/>
      <c r="AM57" s="200">
        <v>1.1999999999999999E-3</v>
      </c>
      <c r="AN57" s="156"/>
      <c r="AO57" s="229">
        <v>1.0699999999999999E-2</v>
      </c>
      <c r="AP57" s="222">
        <v>417</v>
      </c>
      <c r="AQ57" s="222">
        <v>306</v>
      </c>
      <c r="AR57" s="234">
        <v>0.73399999999999999</v>
      </c>
      <c r="AS57" s="222">
        <v>227</v>
      </c>
      <c r="AT57" s="234">
        <v>0.54400000000000004</v>
      </c>
      <c r="AU57" s="222">
        <v>199</v>
      </c>
      <c r="AV57" s="231">
        <v>0.47699999999999998</v>
      </c>
      <c r="AW57" s="222">
        <v>280</v>
      </c>
      <c r="AX57" s="222">
        <v>228</v>
      </c>
      <c r="AY57" s="234">
        <v>0.81399999999999995</v>
      </c>
      <c r="AZ57" s="222">
        <v>166</v>
      </c>
      <c r="BA57" s="234">
        <v>0.59299999999999997</v>
      </c>
      <c r="BB57" s="222">
        <v>146</v>
      </c>
      <c r="BC57" s="231">
        <v>0.52100000000000002</v>
      </c>
    </row>
    <row r="58" spans="1:55" x14ac:dyDescent="0.25">
      <c r="A58" s="225">
        <v>1</v>
      </c>
      <c r="B58" s="211" t="s">
        <v>149</v>
      </c>
      <c r="C58" s="211">
        <v>4746</v>
      </c>
      <c r="D58" s="211" t="s">
        <v>235</v>
      </c>
      <c r="E58" s="211">
        <v>2112</v>
      </c>
      <c r="F58" s="211">
        <v>2188</v>
      </c>
      <c r="G58" s="211"/>
      <c r="H58" s="219" t="str">
        <f>HYPERLINK("https://map.geo.admin.ch/?zoom=7&amp;E=717500&amp;N=259800&amp;layers=ch.kantone.cadastralwebmap-farbe,ch.swisstopo.amtliches-strassenverzeichnis,ch.bfs.gebaeude_wohnungs_register,KML||https://tinyurl.com/yy7ya4g9/TG/4746_bdg_erw.kml","KML building")</f>
        <v>KML building</v>
      </c>
      <c r="I58" s="154">
        <v>4</v>
      </c>
      <c r="J58" s="242" t="s">
        <v>632</v>
      </c>
      <c r="K58" s="153">
        <v>1.893939393939394E-3</v>
      </c>
      <c r="L58" s="64">
        <v>0</v>
      </c>
      <c r="M58" s="64"/>
      <c r="N58" s="200">
        <v>0</v>
      </c>
      <c r="O58" s="155"/>
      <c r="P58" s="63"/>
      <c r="Q58" s="64">
        <v>0</v>
      </c>
      <c r="R58" s="64"/>
      <c r="S58" s="200">
        <v>0</v>
      </c>
      <c r="T58" s="155"/>
      <c r="U58" s="63"/>
      <c r="V58" s="64">
        <v>0</v>
      </c>
      <c r="W58" s="64"/>
      <c r="X58" s="200">
        <v>0</v>
      </c>
      <c r="Y58" s="155"/>
      <c r="Z58" s="63"/>
      <c r="AA58" s="64">
        <v>0</v>
      </c>
      <c r="AB58" s="64"/>
      <c r="AC58" s="200">
        <v>0</v>
      </c>
      <c r="AD58" s="156"/>
      <c r="AE58" s="153"/>
      <c r="AF58" s="140">
        <v>30</v>
      </c>
      <c r="AG58" s="140"/>
      <c r="AH58" s="200">
        <v>1.4200000000000001E-2</v>
      </c>
      <c r="AI58" s="140"/>
      <c r="AJ58" s="153"/>
      <c r="AK58" s="140">
        <v>1</v>
      </c>
      <c r="AL58" s="140"/>
      <c r="AM58" s="200">
        <v>5.0000000000000001E-4</v>
      </c>
      <c r="AN58" s="156"/>
      <c r="AO58" s="229">
        <v>1.4700000000000001E-2</v>
      </c>
      <c r="AP58" s="222">
        <v>818</v>
      </c>
      <c r="AQ58" s="222">
        <v>641</v>
      </c>
      <c r="AR58" s="234">
        <v>0.78400000000000003</v>
      </c>
      <c r="AS58" s="222">
        <v>600</v>
      </c>
      <c r="AT58" s="234">
        <v>0.73299999999999998</v>
      </c>
      <c r="AU58" s="222">
        <v>542</v>
      </c>
      <c r="AV58" s="231">
        <v>0.66300000000000003</v>
      </c>
      <c r="AW58" s="222">
        <v>469</v>
      </c>
      <c r="AX58" s="222">
        <v>406</v>
      </c>
      <c r="AY58" s="234">
        <v>0.86599999999999999</v>
      </c>
      <c r="AZ58" s="222">
        <v>393</v>
      </c>
      <c r="BA58" s="234">
        <v>0.83799999999999997</v>
      </c>
      <c r="BB58" s="222">
        <v>361</v>
      </c>
      <c r="BC58" s="231">
        <v>0.77</v>
      </c>
    </row>
    <row r="59" spans="1:55" x14ac:dyDescent="0.25">
      <c r="A59" s="225">
        <v>1</v>
      </c>
      <c r="B59" s="211" t="s">
        <v>149</v>
      </c>
      <c r="C59" s="211">
        <v>4751</v>
      </c>
      <c r="D59" s="211" t="s">
        <v>236</v>
      </c>
      <c r="E59" s="211">
        <v>561</v>
      </c>
      <c r="F59" s="211">
        <v>570</v>
      </c>
      <c r="G59" s="211"/>
      <c r="H59" s="219" t="str">
        <f>HYPERLINK("https://map.geo.admin.ch/?zoom=7&amp;E=721600&amp;N=256600&amp;layers=ch.kantone.cadastralwebmap-farbe,ch.swisstopo.amtliches-strassenverzeichnis,ch.bfs.gebaeude_wohnungs_register,KML||https://tinyurl.com/yy7ya4g9/TG/4751_bdg_erw.kml","KML building")</f>
        <v>KML building</v>
      </c>
      <c r="I59" s="154">
        <v>0</v>
      </c>
      <c r="J59" s="242" t="s">
        <v>633</v>
      </c>
      <c r="K59" s="153">
        <v>0</v>
      </c>
      <c r="L59" s="64">
        <v>0</v>
      </c>
      <c r="M59" s="64"/>
      <c r="N59" s="200">
        <v>0</v>
      </c>
      <c r="O59" s="155"/>
      <c r="P59" s="63"/>
      <c r="Q59" s="64">
        <v>0</v>
      </c>
      <c r="R59" s="64"/>
      <c r="S59" s="200">
        <v>0</v>
      </c>
      <c r="T59" s="155"/>
      <c r="U59" s="63"/>
      <c r="V59" s="64">
        <v>0</v>
      </c>
      <c r="W59" s="64"/>
      <c r="X59" s="200">
        <v>0</v>
      </c>
      <c r="Y59" s="155"/>
      <c r="Z59" s="63"/>
      <c r="AA59" s="64">
        <v>0</v>
      </c>
      <c r="AB59" s="64"/>
      <c r="AC59" s="200">
        <v>0</v>
      </c>
      <c r="AD59" s="156"/>
      <c r="AE59" s="153"/>
      <c r="AF59" s="140">
        <v>0</v>
      </c>
      <c r="AG59" s="140"/>
      <c r="AH59" s="200">
        <v>0</v>
      </c>
      <c r="AI59" s="140"/>
      <c r="AJ59" s="153"/>
      <c r="AK59" s="140">
        <v>2</v>
      </c>
      <c r="AL59" s="140"/>
      <c r="AM59" s="200">
        <v>3.5999999999999999E-3</v>
      </c>
      <c r="AN59" s="156"/>
      <c r="AO59" s="229">
        <v>3.5999999999999999E-3</v>
      </c>
      <c r="AP59" s="222">
        <v>190</v>
      </c>
      <c r="AQ59" s="222">
        <v>163</v>
      </c>
      <c r="AR59" s="234">
        <v>0.85799999999999998</v>
      </c>
      <c r="AS59" s="222">
        <v>149</v>
      </c>
      <c r="AT59" s="234">
        <v>0.78400000000000003</v>
      </c>
      <c r="AU59" s="222">
        <v>140</v>
      </c>
      <c r="AV59" s="231">
        <v>0.73699999999999999</v>
      </c>
      <c r="AW59" s="222">
        <v>120</v>
      </c>
      <c r="AX59" s="222">
        <v>106</v>
      </c>
      <c r="AY59" s="234">
        <v>0.88300000000000001</v>
      </c>
      <c r="AZ59" s="222">
        <v>103</v>
      </c>
      <c r="BA59" s="234">
        <v>0.85799999999999998</v>
      </c>
      <c r="BB59" s="222">
        <v>96</v>
      </c>
      <c r="BC59" s="231">
        <v>0.8</v>
      </c>
    </row>
    <row r="60" spans="1:55" x14ac:dyDescent="0.25">
      <c r="A60" s="225">
        <v>1</v>
      </c>
      <c r="B60" s="211" t="s">
        <v>149</v>
      </c>
      <c r="C60" s="211">
        <v>4756</v>
      </c>
      <c r="D60" s="211" t="s">
        <v>237</v>
      </c>
      <c r="E60" s="211">
        <v>614</v>
      </c>
      <c r="F60" s="211">
        <v>618</v>
      </c>
      <c r="G60" s="211"/>
      <c r="H60" s="219" t="str">
        <f>HYPERLINK("https://map.geo.admin.ch/?zoom=7&amp;E=728200&amp;N=264200&amp;layers=ch.kantone.cadastralwebmap-farbe,ch.swisstopo.amtliches-strassenverzeichnis,ch.bfs.gebaeude_wohnungs_register,KML||https://tinyurl.com/yy7ya4g9/TG/4756_bdg_erw.kml","KML building")</f>
        <v>KML building</v>
      </c>
      <c r="I60" s="154">
        <v>0</v>
      </c>
      <c r="J60" s="242" t="s">
        <v>634</v>
      </c>
      <c r="K60" s="153">
        <v>0</v>
      </c>
      <c r="L60" s="64">
        <v>0</v>
      </c>
      <c r="M60" s="64"/>
      <c r="N60" s="200">
        <v>0</v>
      </c>
      <c r="O60" s="155"/>
      <c r="P60" s="63"/>
      <c r="Q60" s="64">
        <v>0</v>
      </c>
      <c r="R60" s="64"/>
      <c r="S60" s="200">
        <v>0</v>
      </c>
      <c r="T60" s="155"/>
      <c r="U60" s="63"/>
      <c r="V60" s="64">
        <v>0</v>
      </c>
      <c r="W60" s="64"/>
      <c r="X60" s="200">
        <v>0</v>
      </c>
      <c r="Y60" s="155"/>
      <c r="Z60" s="63"/>
      <c r="AA60" s="64">
        <v>0</v>
      </c>
      <c r="AB60" s="64"/>
      <c r="AC60" s="200">
        <v>0</v>
      </c>
      <c r="AD60" s="156"/>
      <c r="AE60" s="153"/>
      <c r="AF60" s="140">
        <v>14</v>
      </c>
      <c r="AG60" s="140"/>
      <c r="AH60" s="200">
        <v>2.2800000000000001E-2</v>
      </c>
      <c r="AI60" s="140"/>
      <c r="AJ60" s="153"/>
      <c r="AK60" s="140">
        <v>0</v>
      </c>
      <c r="AL60" s="140"/>
      <c r="AM60" s="200">
        <v>0</v>
      </c>
      <c r="AN60" s="156"/>
      <c r="AO60" s="229">
        <v>2.2800000000000001E-2</v>
      </c>
      <c r="AP60" s="222">
        <v>335</v>
      </c>
      <c r="AQ60" s="222">
        <v>271</v>
      </c>
      <c r="AR60" s="234">
        <v>0.80900000000000005</v>
      </c>
      <c r="AS60" s="222">
        <v>263</v>
      </c>
      <c r="AT60" s="234">
        <v>0.78500000000000003</v>
      </c>
      <c r="AU60" s="222">
        <v>235</v>
      </c>
      <c r="AV60" s="231">
        <v>0.70099999999999996</v>
      </c>
      <c r="AW60" s="222">
        <v>235</v>
      </c>
      <c r="AX60" s="222">
        <v>203</v>
      </c>
      <c r="AY60" s="234">
        <v>0.86399999999999999</v>
      </c>
      <c r="AZ60" s="222">
        <v>211</v>
      </c>
      <c r="BA60" s="234">
        <v>0.89800000000000002</v>
      </c>
      <c r="BB60" s="222">
        <v>188</v>
      </c>
      <c r="BC60" s="231">
        <v>0.8</v>
      </c>
    </row>
    <row r="61" spans="1:55" x14ac:dyDescent="0.25">
      <c r="A61" s="225">
        <v>1</v>
      </c>
      <c r="B61" s="211" t="s">
        <v>149</v>
      </c>
      <c r="C61" s="211">
        <v>4761</v>
      </c>
      <c r="D61" s="211" t="s">
        <v>238</v>
      </c>
      <c r="E61" s="211">
        <v>2614</v>
      </c>
      <c r="F61" s="211">
        <v>2664</v>
      </c>
      <c r="G61" s="211"/>
      <c r="H61" s="219" t="str">
        <f>HYPERLINK("https://map.geo.admin.ch/?zoom=7&amp;E=718800&amp;N=256600&amp;layers=ch.kantone.cadastralwebmap-farbe,ch.swisstopo.amtliches-strassenverzeichnis,ch.bfs.gebaeude_wohnungs_register,KML||https://tinyurl.com/yy7ya4g9/TG/4761_bdg_erw.kml","KML building")</f>
        <v>KML building</v>
      </c>
      <c r="I61" s="154">
        <v>0</v>
      </c>
      <c r="J61" s="242" t="s">
        <v>635</v>
      </c>
      <c r="K61" s="153">
        <v>0</v>
      </c>
      <c r="L61" s="64">
        <v>0</v>
      </c>
      <c r="M61" s="64"/>
      <c r="N61" s="200">
        <v>0</v>
      </c>
      <c r="O61" s="155"/>
      <c r="P61" s="63"/>
      <c r="Q61" s="64">
        <v>0</v>
      </c>
      <c r="R61" s="64"/>
      <c r="S61" s="200">
        <v>0</v>
      </c>
      <c r="T61" s="155"/>
      <c r="U61" s="63"/>
      <c r="V61" s="64">
        <v>1</v>
      </c>
      <c r="W61" s="64"/>
      <c r="X61" s="200">
        <v>4.0000000000000002E-4</v>
      </c>
      <c r="Y61" s="155"/>
      <c r="Z61" s="63"/>
      <c r="AA61" s="64">
        <v>0</v>
      </c>
      <c r="AB61" s="64"/>
      <c r="AC61" s="200">
        <v>0</v>
      </c>
      <c r="AD61" s="156"/>
      <c r="AE61" s="153"/>
      <c r="AF61" s="140">
        <v>13</v>
      </c>
      <c r="AG61" s="140"/>
      <c r="AH61" s="200">
        <v>5.0000000000000001E-3</v>
      </c>
      <c r="AI61" s="140"/>
      <c r="AJ61" s="153"/>
      <c r="AK61" s="140">
        <v>8</v>
      </c>
      <c r="AL61" s="140"/>
      <c r="AM61" s="200">
        <v>3.0999999999999999E-3</v>
      </c>
      <c r="AN61" s="156"/>
      <c r="AO61" s="229">
        <v>8.5000000000000006E-3</v>
      </c>
      <c r="AP61" s="222">
        <v>880</v>
      </c>
      <c r="AQ61" s="222">
        <v>672</v>
      </c>
      <c r="AR61" s="234">
        <v>0.76400000000000001</v>
      </c>
      <c r="AS61" s="222">
        <v>629</v>
      </c>
      <c r="AT61" s="234">
        <v>0.71499999999999997</v>
      </c>
      <c r="AU61" s="222">
        <v>595</v>
      </c>
      <c r="AV61" s="231">
        <v>0.67600000000000005</v>
      </c>
      <c r="AW61" s="222">
        <v>501</v>
      </c>
      <c r="AX61" s="222">
        <v>447</v>
      </c>
      <c r="AY61" s="234">
        <v>0.89200000000000002</v>
      </c>
      <c r="AZ61" s="222">
        <v>424</v>
      </c>
      <c r="BA61" s="234">
        <v>0.84599999999999997</v>
      </c>
      <c r="BB61" s="222">
        <v>408</v>
      </c>
      <c r="BC61" s="231">
        <v>0.81399999999999995</v>
      </c>
    </row>
    <row r="62" spans="1:55" x14ac:dyDescent="0.25">
      <c r="A62" s="225">
        <v>1</v>
      </c>
      <c r="B62" s="211" t="s">
        <v>149</v>
      </c>
      <c r="C62" s="211">
        <v>4776</v>
      </c>
      <c r="D62" s="211" t="s">
        <v>239</v>
      </c>
      <c r="E62" s="211">
        <v>857</v>
      </c>
      <c r="F62" s="211">
        <v>874</v>
      </c>
      <c r="G62" s="211"/>
      <c r="H62" s="219" t="str">
        <f>HYPERLINK("https://map.geo.admin.ch/?zoom=7&amp;E=720100&amp;N=264000&amp;layers=ch.kantone.cadastralwebmap-farbe,ch.swisstopo.amtliches-strassenverzeichnis,ch.bfs.gebaeude_wohnungs_register,KML||https://tinyurl.com/yy7ya4g9/TG/4776_bdg_erw.kml","KML building")</f>
        <v>KML building</v>
      </c>
      <c r="I62" s="154">
        <v>0</v>
      </c>
      <c r="J62" s="242" t="s">
        <v>636</v>
      </c>
      <c r="K62" s="153">
        <v>0</v>
      </c>
      <c r="L62" s="64">
        <v>0</v>
      </c>
      <c r="M62" s="64"/>
      <c r="N62" s="200">
        <v>0</v>
      </c>
      <c r="O62" s="155"/>
      <c r="P62" s="63"/>
      <c r="Q62" s="64">
        <v>0</v>
      </c>
      <c r="R62" s="64"/>
      <c r="S62" s="200">
        <v>0</v>
      </c>
      <c r="T62" s="155"/>
      <c r="U62" s="63"/>
      <c r="V62" s="64">
        <v>0</v>
      </c>
      <c r="W62" s="64"/>
      <c r="X62" s="200">
        <v>0</v>
      </c>
      <c r="Y62" s="155"/>
      <c r="Z62" s="63"/>
      <c r="AA62" s="64">
        <v>0</v>
      </c>
      <c r="AB62" s="64"/>
      <c r="AC62" s="200">
        <v>0</v>
      </c>
      <c r="AD62" s="156"/>
      <c r="AE62" s="153"/>
      <c r="AF62" s="140">
        <v>0</v>
      </c>
      <c r="AG62" s="140"/>
      <c r="AH62" s="200">
        <v>0</v>
      </c>
      <c r="AI62" s="140"/>
      <c r="AJ62" s="153"/>
      <c r="AK62" s="140">
        <v>1</v>
      </c>
      <c r="AL62" s="140"/>
      <c r="AM62" s="200">
        <v>1.1999999999999999E-3</v>
      </c>
      <c r="AN62" s="156"/>
      <c r="AO62" s="229">
        <v>1.1999999999999999E-3</v>
      </c>
      <c r="AP62" s="222">
        <v>417</v>
      </c>
      <c r="AQ62" s="222">
        <v>311</v>
      </c>
      <c r="AR62" s="234">
        <v>0.746</v>
      </c>
      <c r="AS62" s="222">
        <v>241</v>
      </c>
      <c r="AT62" s="234">
        <v>0.57799999999999996</v>
      </c>
      <c r="AU62" s="222">
        <v>222</v>
      </c>
      <c r="AV62" s="231">
        <v>0.53200000000000003</v>
      </c>
      <c r="AW62" s="222">
        <v>230</v>
      </c>
      <c r="AX62" s="222">
        <v>219</v>
      </c>
      <c r="AY62" s="234">
        <v>0.95199999999999996</v>
      </c>
      <c r="AZ62" s="222">
        <v>157</v>
      </c>
      <c r="BA62" s="234">
        <v>0.68300000000000005</v>
      </c>
      <c r="BB62" s="222">
        <v>154</v>
      </c>
      <c r="BC62" s="231">
        <v>0.67</v>
      </c>
    </row>
    <row r="63" spans="1:55" x14ac:dyDescent="0.25">
      <c r="A63" s="225">
        <v>1</v>
      </c>
      <c r="B63" s="211" t="s">
        <v>149</v>
      </c>
      <c r="C63" s="211">
        <v>4781</v>
      </c>
      <c r="D63" s="211" t="s">
        <v>240</v>
      </c>
      <c r="E63" s="211">
        <v>2332</v>
      </c>
      <c r="F63" s="211">
        <v>2389</v>
      </c>
      <c r="G63" s="211"/>
      <c r="H63" s="219" t="str">
        <f>HYPERLINK("https://map.geo.admin.ch/?zoom=7&amp;E=714100&amp;N=261700&amp;layers=ch.kantone.cadastralwebmap-farbe,ch.swisstopo.amtliches-strassenverzeichnis,ch.bfs.gebaeude_wohnungs_register,KML||https://tinyurl.com/yy7ya4g9/TG/4781_bdg_erw.kml","KML building")</f>
        <v>KML building</v>
      </c>
      <c r="I63" s="154">
        <v>0</v>
      </c>
      <c r="J63" s="242" t="s">
        <v>637</v>
      </c>
      <c r="K63" s="153">
        <v>0</v>
      </c>
      <c r="L63" s="64">
        <v>0</v>
      </c>
      <c r="M63" s="64"/>
      <c r="N63" s="200">
        <v>0</v>
      </c>
      <c r="O63" s="155"/>
      <c r="P63" s="63"/>
      <c r="Q63" s="64">
        <v>0</v>
      </c>
      <c r="R63" s="64"/>
      <c r="S63" s="200">
        <v>0</v>
      </c>
      <c r="T63" s="155"/>
      <c r="U63" s="63"/>
      <c r="V63" s="64">
        <v>0</v>
      </c>
      <c r="W63" s="64"/>
      <c r="X63" s="200">
        <v>0</v>
      </c>
      <c r="Y63" s="155"/>
      <c r="Z63" s="63"/>
      <c r="AA63" s="64">
        <v>0</v>
      </c>
      <c r="AB63" s="64"/>
      <c r="AC63" s="200">
        <v>0</v>
      </c>
      <c r="AD63" s="156"/>
      <c r="AE63" s="153"/>
      <c r="AF63" s="140">
        <v>16</v>
      </c>
      <c r="AG63" s="140"/>
      <c r="AH63" s="200">
        <v>6.8999999999999999E-3</v>
      </c>
      <c r="AI63" s="140"/>
      <c r="AJ63" s="153"/>
      <c r="AK63" s="140">
        <v>0</v>
      </c>
      <c r="AL63" s="140"/>
      <c r="AM63" s="200">
        <v>0</v>
      </c>
      <c r="AN63" s="156"/>
      <c r="AO63" s="229">
        <v>6.8999999999999999E-3</v>
      </c>
      <c r="AP63" s="222">
        <v>947</v>
      </c>
      <c r="AQ63" s="222">
        <v>740</v>
      </c>
      <c r="AR63" s="234">
        <v>0.78100000000000003</v>
      </c>
      <c r="AS63" s="222">
        <v>709</v>
      </c>
      <c r="AT63" s="234">
        <v>0.749</v>
      </c>
      <c r="AU63" s="222">
        <v>628</v>
      </c>
      <c r="AV63" s="231">
        <v>0.66300000000000003</v>
      </c>
      <c r="AW63" s="222">
        <v>577</v>
      </c>
      <c r="AX63" s="222">
        <v>503</v>
      </c>
      <c r="AY63" s="234">
        <v>0.872</v>
      </c>
      <c r="AZ63" s="222">
        <v>494</v>
      </c>
      <c r="BA63" s="234">
        <v>0.85599999999999998</v>
      </c>
      <c r="BB63" s="222">
        <v>447</v>
      </c>
      <c r="BC63" s="231">
        <v>0.77500000000000002</v>
      </c>
    </row>
    <row r="64" spans="1:55" x14ac:dyDescent="0.25">
      <c r="A64" s="225">
        <v>1</v>
      </c>
      <c r="B64" s="211" t="s">
        <v>149</v>
      </c>
      <c r="C64" s="211">
        <v>4786</v>
      </c>
      <c r="D64" s="211" t="s">
        <v>241</v>
      </c>
      <c r="E64" s="211">
        <v>891</v>
      </c>
      <c r="F64" s="211">
        <v>896</v>
      </c>
      <c r="G64" s="211"/>
      <c r="H64" s="219" t="str">
        <f>HYPERLINK("https://map.geo.admin.ch/?zoom=7&amp;E=720300&amp;N=256900&amp;layers=ch.kantone.cadastralwebmap-farbe,ch.swisstopo.amtliches-strassenverzeichnis,ch.bfs.gebaeude_wohnungs_register,KML||https://tinyurl.com/yy7ya4g9/TG/4786_bdg_erw.kml","KML building")</f>
        <v>KML building</v>
      </c>
      <c r="I64" s="154">
        <v>3</v>
      </c>
      <c r="J64" s="242" t="s">
        <v>638</v>
      </c>
      <c r="K64" s="153">
        <v>3.3670033670033669E-3</v>
      </c>
      <c r="L64" s="64">
        <v>0</v>
      </c>
      <c r="M64" s="64"/>
      <c r="N64" s="200">
        <v>0</v>
      </c>
      <c r="O64" s="155"/>
      <c r="P64" s="63"/>
      <c r="Q64" s="64">
        <v>0</v>
      </c>
      <c r="R64" s="64"/>
      <c r="S64" s="200">
        <v>0</v>
      </c>
      <c r="T64" s="155"/>
      <c r="U64" s="63"/>
      <c r="V64" s="64">
        <v>0</v>
      </c>
      <c r="W64" s="64"/>
      <c r="X64" s="200">
        <v>0</v>
      </c>
      <c r="Y64" s="155"/>
      <c r="Z64" s="63"/>
      <c r="AA64" s="64">
        <v>0</v>
      </c>
      <c r="AB64" s="64"/>
      <c r="AC64" s="200">
        <v>0</v>
      </c>
      <c r="AD64" s="156"/>
      <c r="AE64" s="153"/>
      <c r="AF64" s="140">
        <v>11</v>
      </c>
      <c r="AG64" s="140"/>
      <c r="AH64" s="200">
        <v>1.23E-2</v>
      </c>
      <c r="AI64" s="140"/>
      <c r="AJ64" s="153"/>
      <c r="AK64" s="140">
        <v>2</v>
      </c>
      <c r="AL64" s="140"/>
      <c r="AM64" s="200">
        <v>2.2000000000000001E-3</v>
      </c>
      <c r="AN64" s="156"/>
      <c r="AO64" s="229">
        <v>1.4500000000000001E-2</v>
      </c>
      <c r="AP64" s="222">
        <v>258</v>
      </c>
      <c r="AQ64" s="222">
        <v>170</v>
      </c>
      <c r="AR64" s="234">
        <v>0.65900000000000003</v>
      </c>
      <c r="AS64" s="222">
        <v>169</v>
      </c>
      <c r="AT64" s="234">
        <v>0.65500000000000003</v>
      </c>
      <c r="AU64" s="222">
        <v>155</v>
      </c>
      <c r="AV64" s="231">
        <v>0.60099999999999998</v>
      </c>
      <c r="AW64" s="222">
        <v>106</v>
      </c>
      <c r="AX64" s="222">
        <v>77</v>
      </c>
      <c r="AY64" s="234">
        <v>0.72599999999999998</v>
      </c>
      <c r="AZ64" s="222">
        <v>83</v>
      </c>
      <c r="BA64" s="234">
        <v>0.78300000000000003</v>
      </c>
      <c r="BB64" s="222">
        <v>76</v>
      </c>
      <c r="BC64" s="231">
        <v>0.71699999999999997</v>
      </c>
    </row>
    <row r="65" spans="1:55" x14ac:dyDescent="0.25">
      <c r="A65" s="225">
        <v>1</v>
      </c>
      <c r="B65" s="211" t="s">
        <v>149</v>
      </c>
      <c r="C65" s="211">
        <v>4791</v>
      </c>
      <c r="D65" s="211" t="s">
        <v>242</v>
      </c>
      <c r="E65" s="211">
        <v>820</v>
      </c>
      <c r="F65" s="211">
        <v>826</v>
      </c>
      <c r="G65" s="211"/>
      <c r="H65" s="219" t="str">
        <f>HYPERLINK("https://map.geo.admin.ch/?zoom=7&amp;E=725700&amp;N=262000&amp;layers=ch.kantone.cadastralwebmap-farbe,ch.swisstopo.amtliches-strassenverzeichnis,ch.bfs.gebaeude_wohnungs_register,KML||https://tinyurl.com/yy7ya4g9/TG/4791_bdg_erw.kml","KML building")</f>
        <v>KML building</v>
      </c>
      <c r="I65" s="154">
        <v>0</v>
      </c>
      <c r="J65" s="242" t="s">
        <v>639</v>
      </c>
      <c r="K65" s="153">
        <v>0</v>
      </c>
      <c r="L65" s="64">
        <v>0</v>
      </c>
      <c r="M65" s="64"/>
      <c r="N65" s="200">
        <v>0</v>
      </c>
      <c r="O65" s="155"/>
      <c r="P65" s="63"/>
      <c r="Q65" s="64">
        <v>0</v>
      </c>
      <c r="R65" s="64"/>
      <c r="S65" s="200">
        <v>0</v>
      </c>
      <c r="T65" s="155"/>
      <c r="U65" s="63"/>
      <c r="V65" s="64">
        <v>0</v>
      </c>
      <c r="W65" s="64"/>
      <c r="X65" s="200">
        <v>0</v>
      </c>
      <c r="Y65" s="155"/>
      <c r="Z65" s="63"/>
      <c r="AA65" s="64">
        <v>0</v>
      </c>
      <c r="AB65" s="64"/>
      <c r="AC65" s="200">
        <v>0</v>
      </c>
      <c r="AD65" s="156"/>
      <c r="AE65" s="153"/>
      <c r="AF65" s="140">
        <v>9</v>
      </c>
      <c r="AG65" s="140"/>
      <c r="AH65" s="200">
        <v>1.0999999999999999E-2</v>
      </c>
      <c r="AI65" s="140"/>
      <c r="AJ65" s="153"/>
      <c r="AK65" s="140">
        <v>6</v>
      </c>
      <c r="AL65" s="140"/>
      <c r="AM65" s="200">
        <v>7.3000000000000001E-3</v>
      </c>
      <c r="AN65" s="156"/>
      <c r="AO65" s="229">
        <v>1.83E-2</v>
      </c>
      <c r="AP65" s="222">
        <v>413</v>
      </c>
      <c r="AQ65" s="222">
        <v>331</v>
      </c>
      <c r="AR65" s="234">
        <v>0.80100000000000005</v>
      </c>
      <c r="AS65" s="222">
        <v>298</v>
      </c>
      <c r="AT65" s="234">
        <v>0.72199999999999998</v>
      </c>
      <c r="AU65" s="222">
        <v>293</v>
      </c>
      <c r="AV65" s="231">
        <v>0.70899999999999996</v>
      </c>
      <c r="AW65" s="222">
        <v>279</v>
      </c>
      <c r="AX65" s="222">
        <v>254</v>
      </c>
      <c r="AY65" s="234">
        <v>0.91</v>
      </c>
      <c r="AZ65" s="222">
        <v>249</v>
      </c>
      <c r="BA65" s="234">
        <v>0.89200000000000002</v>
      </c>
      <c r="BB65" s="222">
        <v>244</v>
      </c>
      <c r="BC65" s="231">
        <v>0.875</v>
      </c>
    </row>
    <row r="66" spans="1:55" x14ac:dyDescent="0.25">
      <c r="A66" s="225">
        <v>1</v>
      </c>
      <c r="B66" s="211" t="s">
        <v>149</v>
      </c>
      <c r="C66" s="211">
        <v>4801</v>
      </c>
      <c r="D66" s="211" t="s">
        <v>243</v>
      </c>
      <c r="E66" s="211">
        <v>617</v>
      </c>
      <c r="F66" s="211">
        <v>625</v>
      </c>
      <c r="G66" s="211"/>
      <c r="H66" s="219" t="str">
        <f>HYPERLINK("https://map.geo.admin.ch/?zoom=7&amp;E=718700&amp;N=281300&amp;layers=ch.kantone.cadastralwebmap-farbe,ch.swisstopo.amtliches-strassenverzeichnis,ch.bfs.gebaeude_wohnungs_register,KML||https://tinyurl.com/yy7ya4g9/TG/4801_bdg_erw.kml","KML building")</f>
        <v>KML building</v>
      </c>
      <c r="I66" s="154">
        <v>2</v>
      </c>
      <c r="J66" s="242" t="s">
        <v>640</v>
      </c>
      <c r="K66" s="153">
        <v>3.2414910858995136E-3</v>
      </c>
      <c r="L66" s="64">
        <v>0</v>
      </c>
      <c r="M66" s="64"/>
      <c r="N66" s="200">
        <v>0</v>
      </c>
      <c r="O66" s="155"/>
      <c r="P66" s="63"/>
      <c r="Q66" s="64">
        <v>0</v>
      </c>
      <c r="R66" s="64"/>
      <c r="S66" s="200">
        <v>0</v>
      </c>
      <c r="T66" s="155"/>
      <c r="U66" s="63"/>
      <c r="V66" s="64">
        <v>0</v>
      </c>
      <c r="W66" s="64"/>
      <c r="X66" s="200">
        <v>0</v>
      </c>
      <c r="Y66" s="155"/>
      <c r="Z66" s="63"/>
      <c r="AA66" s="64">
        <v>0</v>
      </c>
      <c r="AB66" s="64"/>
      <c r="AC66" s="200">
        <v>0</v>
      </c>
      <c r="AD66" s="156"/>
      <c r="AE66" s="153"/>
      <c r="AF66" s="140">
        <v>4</v>
      </c>
      <c r="AG66" s="140"/>
      <c r="AH66" s="200">
        <v>6.4999999999999997E-3</v>
      </c>
      <c r="AI66" s="140"/>
      <c r="AJ66" s="153"/>
      <c r="AK66" s="140">
        <v>0</v>
      </c>
      <c r="AL66" s="140"/>
      <c r="AM66" s="200">
        <v>0</v>
      </c>
      <c r="AN66" s="156"/>
      <c r="AO66" s="229">
        <v>6.4999999999999997E-3</v>
      </c>
      <c r="AP66" s="222">
        <v>233</v>
      </c>
      <c r="AQ66" s="222">
        <v>179</v>
      </c>
      <c r="AR66" s="234">
        <v>0.76800000000000002</v>
      </c>
      <c r="AS66" s="222">
        <v>154</v>
      </c>
      <c r="AT66" s="234">
        <v>0.66100000000000003</v>
      </c>
      <c r="AU66" s="222">
        <v>127</v>
      </c>
      <c r="AV66" s="231">
        <v>0.54500000000000004</v>
      </c>
      <c r="AW66" s="222">
        <v>112</v>
      </c>
      <c r="AX66" s="222">
        <v>90</v>
      </c>
      <c r="AY66" s="234">
        <v>0.80400000000000005</v>
      </c>
      <c r="AZ66" s="222">
        <v>80</v>
      </c>
      <c r="BA66" s="234">
        <v>0.71399999999999997</v>
      </c>
      <c r="BB66" s="222">
        <v>68</v>
      </c>
      <c r="BC66" s="231">
        <v>0.60699999999999998</v>
      </c>
    </row>
    <row r="67" spans="1:55" x14ac:dyDescent="0.25">
      <c r="A67" s="225">
        <v>1</v>
      </c>
      <c r="B67" s="211" t="s">
        <v>149</v>
      </c>
      <c r="C67" s="211">
        <v>4806</v>
      </c>
      <c r="D67" s="211" t="s">
        <v>244</v>
      </c>
      <c r="E67" s="211">
        <v>1086</v>
      </c>
      <c r="F67" s="211">
        <v>1097</v>
      </c>
      <c r="G67" s="211"/>
      <c r="H67" s="219" t="str">
        <f>HYPERLINK("https://map.geo.admin.ch/?zoom=7&amp;E=707800&amp;N=278500&amp;layers=ch.kantone.cadastralwebmap-farbe,ch.swisstopo.amtliches-strassenverzeichnis,ch.bfs.gebaeude_wohnungs_register,KML||https://tinyurl.com/yy7ya4g9/TG/4806_bdg_erw.kml","KML building")</f>
        <v>KML building</v>
      </c>
      <c r="I67" s="154">
        <v>0</v>
      </c>
      <c r="J67" s="242" t="s">
        <v>641</v>
      </c>
      <c r="K67" s="153">
        <v>0</v>
      </c>
      <c r="L67" s="64">
        <v>0</v>
      </c>
      <c r="M67" s="64"/>
      <c r="N67" s="200">
        <v>0</v>
      </c>
      <c r="O67" s="155"/>
      <c r="P67" s="63"/>
      <c r="Q67" s="64">
        <v>0</v>
      </c>
      <c r="R67" s="64"/>
      <c r="S67" s="200">
        <v>0</v>
      </c>
      <c r="T67" s="155"/>
      <c r="U67" s="63"/>
      <c r="V67" s="64">
        <v>0</v>
      </c>
      <c r="W67" s="64"/>
      <c r="X67" s="200">
        <v>0</v>
      </c>
      <c r="Y67" s="155"/>
      <c r="Z67" s="63"/>
      <c r="AA67" s="64">
        <v>0</v>
      </c>
      <c r="AB67" s="64"/>
      <c r="AC67" s="200">
        <v>0</v>
      </c>
      <c r="AD67" s="156"/>
      <c r="AE67" s="153"/>
      <c r="AF67" s="140">
        <v>5</v>
      </c>
      <c r="AG67" s="140"/>
      <c r="AH67" s="200">
        <v>4.5999999999999999E-3</v>
      </c>
      <c r="AI67" s="140"/>
      <c r="AJ67" s="153"/>
      <c r="AK67" s="140">
        <v>3</v>
      </c>
      <c r="AL67" s="140"/>
      <c r="AM67" s="200">
        <v>2.8E-3</v>
      </c>
      <c r="AN67" s="156"/>
      <c r="AO67" s="229">
        <v>7.4000000000000003E-3</v>
      </c>
      <c r="AP67" s="222">
        <v>458</v>
      </c>
      <c r="AQ67" s="222">
        <v>372</v>
      </c>
      <c r="AR67" s="234">
        <v>0.81200000000000006</v>
      </c>
      <c r="AS67" s="222">
        <v>332</v>
      </c>
      <c r="AT67" s="234">
        <v>0.72499999999999998</v>
      </c>
      <c r="AU67" s="222">
        <v>316</v>
      </c>
      <c r="AV67" s="231">
        <v>0.69</v>
      </c>
      <c r="AW67" s="222">
        <v>259</v>
      </c>
      <c r="AX67" s="222">
        <v>239</v>
      </c>
      <c r="AY67" s="234">
        <v>0.92300000000000004</v>
      </c>
      <c r="AZ67" s="222">
        <v>218</v>
      </c>
      <c r="BA67" s="234">
        <v>0.84199999999999997</v>
      </c>
      <c r="BB67" s="222">
        <v>208</v>
      </c>
      <c r="BC67" s="231">
        <v>0.80300000000000005</v>
      </c>
    </row>
    <row r="68" spans="1:55" x14ac:dyDescent="0.25">
      <c r="A68" s="225">
        <v>1</v>
      </c>
      <c r="B68" s="211" t="s">
        <v>149</v>
      </c>
      <c r="C68" s="211">
        <v>4811</v>
      </c>
      <c r="D68" s="211" t="s">
        <v>245</v>
      </c>
      <c r="E68" s="211">
        <v>693</v>
      </c>
      <c r="F68" s="211">
        <v>740</v>
      </c>
      <c r="G68" s="211"/>
      <c r="H68" s="219" t="str">
        <f>HYPERLINK("https://map.geo.admin.ch/?zoom=7&amp;E=710600&amp;N=273700&amp;layers=ch.kantone.cadastralwebmap-farbe,ch.swisstopo.amtliches-strassenverzeichnis,ch.bfs.gebaeude_wohnungs_register,KML||https://tinyurl.com/yy7ya4g9/TG/4811_bdg_erw.kml","KML building")</f>
        <v>KML building</v>
      </c>
      <c r="I68" s="154">
        <v>0</v>
      </c>
      <c r="J68" s="242" t="s">
        <v>642</v>
      </c>
      <c r="K68" s="153">
        <v>0</v>
      </c>
      <c r="L68" s="64">
        <v>0</v>
      </c>
      <c r="M68" s="64"/>
      <c r="N68" s="200">
        <v>0</v>
      </c>
      <c r="O68" s="155"/>
      <c r="P68" s="63"/>
      <c r="Q68" s="64">
        <v>0</v>
      </c>
      <c r="R68" s="64"/>
      <c r="S68" s="200">
        <v>0</v>
      </c>
      <c r="T68" s="155"/>
      <c r="U68" s="63"/>
      <c r="V68" s="64">
        <v>0</v>
      </c>
      <c r="W68" s="64"/>
      <c r="X68" s="200">
        <v>0</v>
      </c>
      <c r="Y68" s="155"/>
      <c r="Z68" s="63"/>
      <c r="AA68" s="64">
        <v>0</v>
      </c>
      <c r="AB68" s="64"/>
      <c r="AC68" s="200">
        <v>0</v>
      </c>
      <c r="AD68" s="156"/>
      <c r="AE68" s="153"/>
      <c r="AF68" s="140">
        <v>2</v>
      </c>
      <c r="AG68" s="140"/>
      <c r="AH68" s="200">
        <v>2.8999999999999998E-3</v>
      </c>
      <c r="AI68" s="140"/>
      <c r="AJ68" s="153"/>
      <c r="AK68" s="140">
        <v>4</v>
      </c>
      <c r="AL68" s="140"/>
      <c r="AM68" s="200">
        <v>5.7999999999999996E-3</v>
      </c>
      <c r="AN68" s="156"/>
      <c r="AO68" s="229">
        <v>8.6999999999999994E-3</v>
      </c>
      <c r="AP68" s="222">
        <v>331</v>
      </c>
      <c r="AQ68" s="222">
        <v>282</v>
      </c>
      <c r="AR68" s="234">
        <v>0.85199999999999998</v>
      </c>
      <c r="AS68" s="222">
        <v>236</v>
      </c>
      <c r="AT68" s="234">
        <v>0.71299999999999997</v>
      </c>
      <c r="AU68" s="222">
        <v>214</v>
      </c>
      <c r="AV68" s="231">
        <v>0.64700000000000002</v>
      </c>
      <c r="AW68" s="222">
        <v>223</v>
      </c>
      <c r="AX68" s="222">
        <v>202</v>
      </c>
      <c r="AY68" s="234">
        <v>0.90600000000000003</v>
      </c>
      <c r="AZ68" s="222">
        <v>181</v>
      </c>
      <c r="BA68" s="234">
        <v>0.81200000000000006</v>
      </c>
      <c r="BB68" s="222">
        <v>167</v>
      </c>
      <c r="BC68" s="231">
        <v>0.749</v>
      </c>
    </row>
    <row r="69" spans="1:55" x14ac:dyDescent="0.25">
      <c r="A69" s="225">
        <v>1</v>
      </c>
      <c r="B69" s="211" t="s">
        <v>149</v>
      </c>
      <c r="C69" s="211">
        <v>4816</v>
      </c>
      <c r="D69" s="211" t="s">
        <v>246</v>
      </c>
      <c r="E69" s="211">
        <v>1220</v>
      </c>
      <c r="F69" s="211">
        <v>1249</v>
      </c>
      <c r="G69" s="211"/>
      <c r="H69" s="219" t="str">
        <f>HYPERLINK("https://map.geo.admin.ch/?zoom=7&amp;E=717900&amp;N=277100&amp;layers=ch.kantone.cadastralwebmap-farbe,ch.swisstopo.amtliches-strassenverzeichnis,ch.bfs.gebaeude_wohnungs_register,KML||https://tinyurl.com/yy7ya4g9/TG/4816_bdg_erw.kml","KML building")</f>
        <v>KML building</v>
      </c>
      <c r="I69" s="154">
        <v>0</v>
      </c>
      <c r="J69" s="242" t="s">
        <v>643</v>
      </c>
      <c r="K69" s="153">
        <v>0</v>
      </c>
      <c r="L69" s="64">
        <v>0</v>
      </c>
      <c r="M69" s="64"/>
      <c r="N69" s="200">
        <v>0</v>
      </c>
      <c r="O69" s="155"/>
      <c r="P69" s="63"/>
      <c r="Q69" s="64">
        <v>0</v>
      </c>
      <c r="R69" s="64"/>
      <c r="S69" s="200">
        <v>0</v>
      </c>
      <c r="T69" s="155"/>
      <c r="U69" s="63"/>
      <c r="V69" s="64">
        <v>1</v>
      </c>
      <c r="W69" s="64"/>
      <c r="X69" s="200">
        <v>8.0000000000000004E-4</v>
      </c>
      <c r="Y69" s="155"/>
      <c r="Z69" s="63"/>
      <c r="AA69" s="64">
        <v>0</v>
      </c>
      <c r="AB69" s="64"/>
      <c r="AC69" s="200">
        <v>0</v>
      </c>
      <c r="AD69" s="156"/>
      <c r="AE69" s="153"/>
      <c r="AF69" s="140">
        <v>17</v>
      </c>
      <c r="AG69" s="140"/>
      <c r="AH69" s="200">
        <v>1.3899999999999999E-2</v>
      </c>
      <c r="AI69" s="140"/>
      <c r="AJ69" s="153"/>
      <c r="AK69" s="140">
        <v>4</v>
      </c>
      <c r="AL69" s="140"/>
      <c r="AM69" s="200">
        <v>3.3E-3</v>
      </c>
      <c r="AN69" s="156"/>
      <c r="AO69" s="229">
        <v>1.7999999999999999E-2</v>
      </c>
      <c r="AP69" s="222">
        <v>667</v>
      </c>
      <c r="AQ69" s="222">
        <v>584</v>
      </c>
      <c r="AR69" s="234">
        <v>0.876</v>
      </c>
      <c r="AS69" s="222">
        <v>505</v>
      </c>
      <c r="AT69" s="234">
        <v>0.75700000000000001</v>
      </c>
      <c r="AU69" s="222">
        <v>460</v>
      </c>
      <c r="AV69" s="231">
        <v>0.69</v>
      </c>
      <c r="AW69" s="222">
        <v>466</v>
      </c>
      <c r="AX69" s="222">
        <v>415</v>
      </c>
      <c r="AY69" s="234">
        <v>0.89100000000000001</v>
      </c>
      <c r="AZ69" s="222">
        <v>381</v>
      </c>
      <c r="BA69" s="234">
        <v>0.81799999999999995</v>
      </c>
      <c r="BB69" s="222">
        <v>353</v>
      </c>
      <c r="BC69" s="231">
        <v>0.75800000000000001</v>
      </c>
    </row>
    <row r="70" spans="1:55" x14ac:dyDescent="0.25">
      <c r="A70" s="225">
        <v>1</v>
      </c>
      <c r="B70" s="211" t="s">
        <v>149</v>
      </c>
      <c r="C70" s="211">
        <v>4821</v>
      </c>
      <c r="D70" s="211" t="s">
        <v>247</v>
      </c>
      <c r="E70" s="211">
        <v>1151</v>
      </c>
      <c r="F70" s="211">
        <v>1194</v>
      </c>
      <c r="G70" s="211"/>
      <c r="H70" s="219" t="str">
        <f>HYPERLINK("https://map.geo.admin.ch/?zoom=7&amp;E=707700&amp;N=273900&amp;layers=ch.kantone.cadastralwebmap-farbe,ch.swisstopo.amtliches-strassenverzeichnis,ch.bfs.gebaeude_wohnungs_register,KML||https://tinyurl.com/yy7ya4g9/TG/4821_bdg_erw.kml","KML building")</f>
        <v>KML building</v>
      </c>
      <c r="I70" s="154">
        <v>0</v>
      </c>
      <c r="J70" s="242" t="s">
        <v>644</v>
      </c>
      <c r="K70" s="153">
        <v>0</v>
      </c>
      <c r="L70" s="64">
        <v>0</v>
      </c>
      <c r="M70" s="64"/>
      <c r="N70" s="200">
        <v>0</v>
      </c>
      <c r="O70" s="155"/>
      <c r="P70" s="63"/>
      <c r="Q70" s="64">
        <v>0</v>
      </c>
      <c r="R70" s="64"/>
      <c r="S70" s="200">
        <v>0</v>
      </c>
      <c r="T70" s="155"/>
      <c r="U70" s="63"/>
      <c r="V70" s="64">
        <v>0</v>
      </c>
      <c r="W70" s="64"/>
      <c r="X70" s="200">
        <v>0</v>
      </c>
      <c r="Y70" s="155"/>
      <c r="Z70" s="63"/>
      <c r="AA70" s="64">
        <v>0</v>
      </c>
      <c r="AB70" s="64"/>
      <c r="AC70" s="200">
        <v>0</v>
      </c>
      <c r="AD70" s="156"/>
      <c r="AE70" s="153"/>
      <c r="AF70" s="140">
        <v>8</v>
      </c>
      <c r="AG70" s="140"/>
      <c r="AH70" s="200">
        <v>7.0000000000000001E-3</v>
      </c>
      <c r="AI70" s="140"/>
      <c r="AJ70" s="153"/>
      <c r="AK70" s="140">
        <v>3</v>
      </c>
      <c r="AL70" s="140"/>
      <c r="AM70" s="200">
        <v>2.5999999999999999E-3</v>
      </c>
      <c r="AN70" s="156"/>
      <c r="AO70" s="229">
        <v>9.6000000000000009E-3</v>
      </c>
      <c r="AP70" s="222">
        <v>568</v>
      </c>
      <c r="AQ70" s="222">
        <v>446</v>
      </c>
      <c r="AR70" s="234">
        <v>0.78500000000000003</v>
      </c>
      <c r="AS70" s="222">
        <v>391</v>
      </c>
      <c r="AT70" s="234">
        <v>0.68799999999999994</v>
      </c>
      <c r="AU70" s="222">
        <v>346</v>
      </c>
      <c r="AV70" s="231">
        <v>0.60899999999999999</v>
      </c>
      <c r="AW70" s="222">
        <v>361</v>
      </c>
      <c r="AX70" s="222">
        <v>315</v>
      </c>
      <c r="AY70" s="234">
        <v>0.873</v>
      </c>
      <c r="AZ70" s="222">
        <v>289</v>
      </c>
      <c r="BA70" s="234">
        <v>0.80100000000000005</v>
      </c>
      <c r="BB70" s="222">
        <v>257</v>
      </c>
      <c r="BC70" s="231">
        <v>0.71199999999999997</v>
      </c>
    </row>
    <row r="71" spans="1:55" x14ac:dyDescent="0.25">
      <c r="A71" s="225">
        <v>1</v>
      </c>
      <c r="B71" s="211" t="s">
        <v>149</v>
      </c>
      <c r="C71" s="211">
        <v>4826</v>
      </c>
      <c r="D71" s="211" t="s">
        <v>248</v>
      </c>
      <c r="E71" s="211">
        <v>464</v>
      </c>
      <c r="F71" s="211">
        <v>467</v>
      </c>
      <c r="G71" s="211"/>
      <c r="H71" s="219" t="str">
        <f>HYPERLINK("https://map.geo.admin.ch/?zoom=7&amp;E=711000&amp;N=278300&amp;layers=ch.kantone.cadastralwebmap-farbe,ch.swisstopo.amtliches-strassenverzeichnis,ch.bfs.gebaeude_wohnungs_register,KML||https://tinyurl.com/yy7ya4g9/TG/4826_bdg_erw.kml","KML building")</f>
        <v>KML building</v>
      </c>
      <c r="I71" s="154">
        <v>2</v>
      </c>
      <c r="J71" s="242" t="s">
        <v>645</v>
      </c>
      <c r="K71" s="153">
        <v>4.3103448275862068E-3</v>
      </c>
      <c r="L71" s="64">
        <v>0</v>
      </c>
      <c r="M71" s="64"/>
      <c r="N71" s="200">
        <v>0</v>
      </c>
      <c r="O71" s="155"/>
      <c r="P71" s="63"/>
      <c r="Q71" s="64">
        <v>0</v>
      </c>
      <c r="R71" s="64"/>
      <c r="S71" s="200">
        <v>0</v>
      </c>
      <c r="T71" s="155"/>
      <c r="U71" s="63"/>
      <c r="V71" s="64">
        <v>0</v>
      </c>
      <c r="W71" s="64"/>
      <c r="X71" s="200">
        <v>0</v>
      </c>
      <c r="Y71" s="155"/>
      <c r="Z71" s="63"/>
      <c r="AA71" s="64">
        <v>0</v>
      </c>
      <c r="AB71" s="64"/>
      <c r="AC71" s="200">
        <v>0</v>
      </c>
      <c r="AD71" s="156"/>
      <c r="AE71" s="153"/>
      <c r="AF71" s="140">
        <v>3</v>
      </c>
      <c r="AG71" s="140"/>
      <c r="AH71" s="200">
        <v>6.4999999999999997E-3</v>
      </c>
      <c r="AI71" s="140"/>
      <c r="AJ71" s="153"/>
      <c r="AK71" s="140">
        <v>0</v>
      </c>
      <c r="AL71" s="140"/>
      <c r="AM71" s="200">
        <v>0</v>
      </c>
      <c r="AN71" s="156"/>
      <c r="AO71" s="229">
        <v>6.4999999999999997E-3</v>
      </c>
      <c r="AP71" s="222">
        <v>215</v>
      </c>
      <c r="AQ71" s="222">
        <v>167</v>
      </c>
      <c r="AR71" s="234">
        <v>0.77700000000000002</v>
      </c>
      <c r="AS71" s="222">
        <v>136</v>
      </c>
      <c r="AT71" s="234">
        <v>0.63300000000000001</v>
      </c>
      <c r="AU71" s="222">
        <v>113</v>
      </c>
      <c r="AV71" s="231">
        <v>0.52600000000000002</v>
      </c>
      <c r="AW71" s="222">
        <v>137</v>
      </c>
      <c r="AX71" s="222">
        <v>111</v>
      </c>
      <c r="AY71" s="234">
        <v>0.81</v>
      </c>
      <c r="AZ71" s="222">
        <v>92</v>
      </c>
      <c r="BA71" s="234">
        <v>0.67200000000000004</v>
      </c>
      <c r="BB71" s="222">
        <v>79</v>
      </c>
      <c r="BC71" s="231">
        <v>0.57699999999999996</v>
      </c>
    </row>
    <row r="72" spans="1:55" x14ac:dyDescent="0.25">
      <c r="A72" s="225">
        <v>1</v>
      </c>
      <c r="B72" s="211" t="s">
        <v>149</v>
      </c>
      <c r="C72" s="211">
        <v>4831</v>
      </c>
      <c r="D72" s="211" t="s">
        <v>249</v>
      </c>
      <c r="E72" s="211">
        <v>1393</v>
      </c>
      <c r="F72" s="211">
        <v>1417</v>
      </c>
      <c r="G72" s="211"/>
      <c r="H72" s="219" t="str">
        <f>HYPERLINK("https://map.geo.admin.ch/?zoom=7&amp;E=717600&amp;N=273600&amp;layers=ch.kantone.cadastralwebmap-farbe,ch.swisstopo.amtliches-strassenverzeichnis,ch.bfs.gebaeude_wohnungs_register,KML||https://tinyurl.com/yy7ya4g9/TG/4831_bdg_erw.kml","KML building")</f>
        <v>KML building</v>
      </c>
      <c r="I72" s="154">
        <v>0</v>
      </c>
      <c r="J72" s="242" t="s">
        <v>646</v>
      </c>
      <c r="K72" s="153">
        <v>0</v>
      </c>
      <c r="L72" s="64">
        <v>0</v>
      </c>
      <c r="M72" s="64"/>
      <c r="N72" s="200">
        <v>0</v>
      </c>
      <c r="O72" s="155"/>
      <c r="P72" s="63"/>
      <c r="Q72" s="64">
        <v>0</v>
      </c>
      <c r="R72" s="64"/>
      <c r="S72" s="200">
        <v>0</v>
      </c>
      <c r="T72" s="155"/>
      <c r="U72" s="63"/>
      <c r="V72" s="64">
        <v>0</v>
      </c>
      <c r="W72" s="64"/>
      <c r="X72" s="200">
        <v>0</v>
      </c>
      <c r="Y72" s="155"/>
      <c r="Z72" s="63"/>
      <c r="AA72" s="64">
        <v>0</v>
      </c>
      <c r="AB72" s="64"/>
      <c r="AC72" s="200">
        <v>0</v>
      </c>
      <c r="AD72" s="156"/>
      <c r="AE72" s="153"/>
      <c r="AF72" s="140">
        <v>12</v>
      </c>
      <c r="AG72" s="140"/>
      <c r="AH72" s="200">
        <v>8.6E-3</v>
      </c>
      <c r="AI72" s="140"/>
      <c r="AJ72" s="153"/>
      <c r="AK72" s="140">
        <v>7</v>
      </c>
      <c r="AL72" s="140"/>
      <c r="AM72" s="200">
        <v>5.0000000000000001E-3</v>
      </c>
      <c r="AN72" s="156"/>
      <c r="AO72" s="229">
        <v>1.3600000000000001E-2</v>
      </c>
      <c r="AP72" s="222">
        <v>562</v>
      </c>
      <c r="AQ72" s="222">
        <v>460</v>
      </c>
      <c r="AR72" s="234">
        <v>0.81899999999999995</v>
      </c>
      <c r="AS72" s="222">
        <v>386</v>
      </c>
      <c r="AT72" s="234">
        <v>0.68700000000000006</v>
      </c>
      <c r="AU72" s="222">
        <v>362</v>
      </c>
      <c r="AV72" s="231">
        <v>0.64400000000000002</v>
      </c>
      <c r="AW72" s="222">
        <v>358</v>
      </c>
      <c r="AX72" s="222">
        <v>316</v>
      </c>
      <c r="AY72" s="234">
        <v>0.88300000000000001</v>
      </c>
      <c r="AZ72" s="222">
        <v>274</v>
      </c>
      <c r="BA72" s="234">
        <v>0.76500000000000001</v>
      </c>
      <c r="BB72" s="222">
        <v>258</v>
      </c>
      <c r="BC72" s="231">
        <v>0.72099999999999997</v>
      </c>
    </row>
    <row r="73" spans="1:55" x14ac:dyDescent="0.25">
      <c r="A73" s="225">
        <v>1</v>
      </c>
      <c r="B73" s="211" t="s">
        <v>149</v>
      </c>
      <c r="C73" s="211">
        <v>4841</v>
      </c>
      <c r="D73" s="211" t="s">
        <v>250</v>
      </c>
      <c r="E73" s="211">
        <v>1149</v>
      </c>
      <c r="F73" s="211">
        <v>1175</v>
      </c>
      <c r="G73" s="211"/>
      <c r="H73" s="219" t="str">
        <f>HYPERLINK("https://map.geo.admin.ch/?zoom=7&amp;E=714000&amp;N=272800&amp;layers=ch.kantone.cadastralwebmap-farbe,ch.swisstopo.amtliches-strassenverzeichnis,ch.bfs.gebaeude_wohnungs_register,KML||https://tinyurl.com/yy7ya4g9/TG/4841_bdg_erw.kml","KML building")</f>
        <v>KML building</v>
      </c>
      <c r="I73" s="154">
        <v>0</v>
      </c>
      <c r="J73" s="242" t="s">
        <v>647</v>
      </c>
      <c r="K73" s="153">
        <v>0</v>
      </c>
      <c r="L73" s="64">
        <v>0</v>
      </c>
      <c r="M73" s="64"/>
      <c r="N73" s="200">
        <v>0</v>
      </c>
      <c r="O73" s="155"/>
      <c r="P73" s="63"/>
      <c r="Q73" s="64">
        <v>0</v>
      </c>
      <c r="R73" s="64"/>
      <c r="S73" s="200">
        <v>0</v>
      </c>
      <c r="T73" s="155"/>
      <c r="U73" s="63"/>
      <c r="V73" s="64">
        <v>0</v>
      </c>
      <c r="W73" s="64"/>
      <c r="X73" s="200">
        <v>0</v>
      </c>
      <c r="Y73" s="155"/>
      <c r="Z73" s="63"/>
      <c r="AA73" s="64">
        <v>0</v>
      </c>
      <c r="AB73" s="64"/>
      <c r="AC73" s="200">
        <v>0</v>
      </c>
      <c r="AD73" s="156"/>
      <c r="AE73" s="153"/>
      <c r="AF73" s="140">
        <v>11</v>
      </c>
      <c r="AG73" s="140"/>
      <c r="AH73" s="200">
        <v>9.5999999999999992E-3</v>
      </c>
      <c r="AI73" s="140"/>
      <c r="AJ73" s="153"/>
      <c r="AK73" s="140">
        <v>0</v>
      </c>
      <c r="AL73" s="140"/>
      <c r="AM73" s="200">
        <v>0</v>
      </c>
      <c r="AN73" s="156"/>
      <c r="AO73" s="229">
        <v>9.5999999999999992E-3</v>
      </c>
      <c r="AP73" s="222">
        <v>488</v>
      </c>
      <c r="AQ73" s="222">
        <v>242</v>
      </c>
      <c r="AR73" s="234">
        <v>0.496</v>
      </c>
      <c r="AS73" s="222">
        <v>320</v>
      </c>
      <c r="AT73" s="234">
        <v>0.65600000000000003</v>
      </c>
      <c r="AU73" s="222">
        <v>196</v>
      </c>
      <c r="AV73" s="231">
        <v>0.40200000000000002</v>
      </c>
      <c r="AW73" s="222">
        <v>290</v>
      </c>
      <c r="AX73" s="222">
        <v>183</v>
      </c>
      <c r="AY73" s="234">
        <v>0.63100000000000001</v>
      </c>
      <c r="AZ73" s="222">
        <v>212</v>
      </c>
      <c r="BA73" s="234">
        <v>0.73099999999999998</v>
      </c>
      <c r="BB73" s="222">
        <v>149</v>
      </c>
      <c r="BC73" s="231">
        <v>0.51400000000000001</v>
      </c>
    </row>
    <row r="74" spans="1:55" x14ac:dyDescent="0.25">
      <c r="A74" s="225">
        <v>1</v>
      </c>
      <c r="B74" s="211" t="s">
        <v>149</v>
      </c>
      <c r="C74" s="211">
        <v>4846</v>
      </c>
      <c r="D74" s="211" t="s">
        <v>251</v>
      </c>
      <c r="E74" s="211">
        <v>390</v>
      </c>
      <c r="F74" s="211">
        <v>397</v>
      </c>
      <c r="G74" s="211"/>
      <c r="H74" s="219" t="str">
        <f>HYPERLINK("https://map.geo.admin.ch/?zoom=7&amp;E=720500&amp;N=277000&amp;layers=ch.kantone.cadastralwebmap-farbe,ch.swisstopo.amtliches-strassenverzeichnis,ch.bfs.gebaeude_wohnungs_register,KML||https://tinyurl.com/yy7ya4g9/TG/4846_bdg_erw.kml","KML building")</f>
        <v>KML building</v>
      </c>
      <c r="I74" s="154">
        <v>0</v>
      </c>
      <c r="J74" s="242" t="s">
        <v>648</v>
      </c>
      <c r="K74" s="153">
        <v>0</v>
      </c>
      <c r="L74" s="64">
        <v>0</v>
      </c>
      <c r="M74" s="64"/>
      <c r="N74" s="200">
        <v>0</v>
      </c>
      <c r="O74" s="155"/>
      <c r="P74" s="63"/>
      <c r="Q74" s="64">
        <v>0</v>
      </c>
      <c r="R74" s="64"/>
      <c r="S74" s="200">
        <v>0</v>
      </c>
      <c r="T74" s="155"/>
      <c r="U74" s="63"/>
      <c r="V74" s="64">
        <v>0</v>
      </c>
      <c r="W74" s="64"/>
      <c r="X74" s="200">
        <v>0</v>
      </c>
      <c r="Y74" s="155"/>
      <c r="Z74" s="63"/>
      <c r="AA74" s="64">
        <v>0</v>
      </c>
      <c r="AB74" s="64"/>
      <c r="AC74" s="200">
        <v>0</v>
      </c>
      <c r="AD74" s="156"/>
      <c r="AE74" s="153"/>
      <c r="AF74" s="140">
        <v>0</v>
      </c>
      <c r="AG74" s="140"/>
      <c r="AH74" s="200">
        <v>0</v>
      </c>
      <c r="AI74" s="140"/>
      <c r="AJ74" s="153"/>
      <c r="AK74" s="140">
        <v>0</v>
      </c>
      <c r="AL74" s="140"/>
      <c r="AM74" s="200">
        <v>0</v>
      </c>
      <c r="AN74" s="156"/>
      <c r="AO74" s="229">
        <v>0</v>
      </c>
      <c r="AP74" s="222">
        <v>218</v>
      </c>
      <c r="AQ74" s="222">
        <v>179</v>
      </c>
      <c r="AR74" s="234">
        <v>0.82099999999999995</v>
      </c>
      <c r="AS74" s="222">
        <v>144</v>
      </c>
      <c r="AT74" s="234">
        <v>0.66100000000000003</v>
      </c>
      <c r="AU74" s="222">
        <v>128</v>
      </c>
      <c r="AV74" s="231">
        <v>0.58699999999999997</v>
      </c>
      <c r="AW74" s="222">
        <v>141</v>
      </c>
      <c r="AX74" s="222">
        <v>129</v>
      </c>
      <c r="AY74" s="234">
        <v>0.91500000000000004</v>
      </c>
      <c r="AZ74" s="222">
        <v>115</v>
      </c>
      <c r="BA74" s="234">
        <v>0.81599999999999995</v>
      </c>
      <c r="BB74" s="222">
        <v>107</v>
      </c>
      <c r="BC74" s="231">
        <v>0.75900000000000001</v>
      </c>
    </row>
    <row r="75" spans="1:55" x14ac:dyDescent="0.25">
      <c r="A75" s="225">
        <v>1</v>
      </c>
      <c r="B75" s="211" t="s">
        <v>149</v>
      </c>
      <c r="C75" s="211">
        <v>4851</v>
      </c>
      <c r="D75" s="211" t="s">
        <v>252</v>
      </c>
      <c r="E75" s="211">
        <v>836</v>
      </c>
      <c r="F75" s="211">
        <v>850</v>
      </c>
      <c r="G75" s="211"/>
      <c r="H75" s="219" t="str">
        <f>HYPERLINK("https://map.geo.admin.ch/?zoom=7&amp;E=721700&amp;N=281100&amp;layers=ch.kantone.cadastralwebmap-farbe,ch.swisstopo.amtliches-strassenverzeichnis,ch.bfs.gebaeude_wohnungs_register,KML||https://tinyurl.com/yy7ya4g9/TG/4851_bdg_erw.kml","KML building")</f>
        <v>KML building</v>
      </c>
      <c r="I75" s="154">
        <v>1</v>
      </c>
      <c r="J75" s="242" t="s">
        <v>649</v>
      </c>
      <c r="K75" s="153">
        <v>1.1961722488038277E-3</v>
      </c>
      <c r="L75" s="64">
        <v>0</v>
      </c>
      <c r="M75" s="64"/>
      <c r="N75" s="200">
        <v>0</v>
      </c>
      <c r="O75" s="155"/>
      <c r="P75" s="63"/>
      <c r="Q75" s="64">
        <v>0</v>
      </c>
      <c r="R75" s="64"/>
      <c r="S75" s="200">
        <v>0</v>
      </c>
      <c r="T75" s="155"/>
      <c r="U75" s="63"/>
      <c r="V75" s="64">
        <v>1</v>
      </c>
      <c r="W75" s="64"/>
      <c r="X75" s="200">
        <v>1.1999999999999999E-3</v>
      </c>
      <c r="Y75" s="155"/>
      <c r="Z75" s="63"/>
      <c r="AA75" s="64">
        <v>0</v>
      </c>
      <c r="AB75" s="64"/>
      <c r="AC75" s="200">
        <v>0</v>
      </c>
      <c r="AD75" s="156"/>
      <c r="AE75" s="153"/>
      <c r="AF75" s="140">
        <v>2</v>
      </c>
      <c r="AG75" s="140"/>
      <c r="AH75" s="200">
        <v>2.3999999999999998E-3</v>
      </c>
      <c r="AI75" s="140"/>
      <c r="AJ75" s="153"/>
      <c r="AK75" s="140">
        <v>5</v>
      </c>
      <c r="AL75" s="140"/>
      <c r="AM75" s="200">
        <v>6.0000000000000001E-3</v>
      </c>
      <c r="AN75" s="156"/>
      <c r="AO75" s="229">
        <v>9.6000000000000009E-3</v>
      </c>
      <c r="AP75" s="222">
        <v>339</v>
      </c>
      <c r="AQ75" s="222">
        <v>256</v>
      </c>
      <c r="AR75" s="234">
        <v>0.755</v>
      </c>
      <c r="AS75" s="222">
        <v>338</v>
      </c>
      <c r="AT75" s="234">
        <v>0.997</v>
      </c>
      <c r="AU75" s="222">
        <v>255</v>
      </c>
      <c r="AV75" s="231">
        <v>0.752</v>
      </c>
      <c r="AW75" s="222">
        <v>183</v>
      </c>
      <c r="AX75" s="222">
        <v>147</v>
      </c>
      <c r="AY75" s="234">
        <v>0.80300000000000005</v>
      </c>
      <c r="AZ75" s="222">
        <v>183</v>
      </c>
      <c r="BA75" s="234">
        <v>1</v>
      </c>
      <c r="BB75" s="222">
        <v>147</v>
      </c>
      <c r="BC75" s="231">
        <v>0.80300000000000005</v>
      </c>
    </row>
    <row r="76" spans="1:55" x14ac:dyDescent="0.25">
      <c r="A76" s="225">
        <v>1</v>
      </c>
      <c r="B76" s="211" t="s">
        <v>149</v>
      </c>
      <c r="C76" s="211">
        <v>4864</v>
      </c>
      <c r="D76" s="211" t="s">
        <v>253</v>
      </c>
      <c r="E76" s="211">
        <v>1734</v>
      </c>
      <c r="F76" s="211">
        <v>1753</v>
      </c>
      <c r="G76" s="211"/>
      <c r="H76" s="219" t="str">
        <f>HYPERLINK("https://map.geo.admin.ch/?zoom=7&amp;E=715800&amp;N=280400&amp;layers=ch.kantone.cadastralwebmap-farbe,ch.swisstopo.amtliches-strassenverzeichnis,ch.bfs.gebaeude_wohnungs_register,KML||https://tinyurl.com/yy7ya4g9/TG/4864_bdg_erw.kml","KML building")</f>
        <v>KML building</v>
      </c>
      <c r="I76" s="154">
        <v>4</v>
      </c>
      <c r="J76" s="242" t="s">
        <v>650</v>
      </c>
      <c r="K76" s="153">
        <v>2.306805074971165E-3</v>
      </c>
      <c r="L76" s="64">
        <v>0</v>
      </c>
      <c r="M76" s="64"/>
      <c r="N76" s="200">
        <v>0</v>
      </c>
      <c r="O76" s="155"/>
      <c r="P76" s="63"/>
      <c r="Q76" s="64">
        <v>0</v>
      </c>
      <c r="R76" s="64"/>
      <c r="S76" s="200">
        <v>0</v>
      </c>
      <c r="T76" s="155"/>
      <c r="U76" s="63"/>
      <c r="V76" s="64">
        <v>0</v>
      </c>
      <c r="W76" s="64"/>
      <c r="X76" s="200">
        <v>0</v>
      </c>
      <c r="Y76" s="155"/>
      <c r="Z76" s="63"/>
      <c r="AA76" s="64">
        <v>0</v>
      </c>
      <c r="AB76" s="64"/>
      <c r="AC76" s="200">
        <v>0</v>
      </c>
      <c r="AD76" s="156"/>
      <c r="AE76" s="153"/>
      <c r="AF76" s="140">
        <v>10</v>
      </c>
      <c r="AG76" s="140"/>
      <c r="AH76" s="200">
        <v>5.7999999999999996E-3</v>
      </c>
      <c r="AI76" s="140"/>
      <c r="AJ76" s="153"/>
      <c r="AK76" s="140">
        <v>6</v>
      </c>
      <c r="AL76" s="140"/>
      <c r="AM76" s="200">
        <v>3.5000000000000001E-3</v>
      </c>
      <c r="AN76" s="156"/>
      <c r="AO76" s="229">
        <v>9.2999999999999992E-3</v>
      </c>
      <c r="AP76" s="222">
        <v>627</v>
      </c>
      <c r="AQ76" s="222">
        <v>514</v>
      </c>
      <c r="AR76" s="234">
        <v>0.82</v>
      </c>
      <c r="AS76" s="222">
        <v>446</v>
      </c>
      <c r="AT76" s="234">
        <v>0.71099999999999997</v>
      </c>
      <c r="AU76" s="222">
        <v>384</v>
      </c>
      <c r="AV76" s="231">
        <v>0.61199999999999999</v>
      </c>
      <c r="AW76" s="222">
        <v>316</v>
      </c>
      <c r="AX76" s="222">
        <v>268</v>
      </c>
      <c r="AY76" s="234">
        <v>0.84799999999999998</v>
      </c>
      <c r="AZ76" s="222">
        <v>238</v>
      </c>
      <c r="BA76" s="234">
        <v>0.753</v>
      </c>
      <c r="BB76" s="222">
        <v>214</v>
      </c>
      <c r="BC76" s="231">
        <v>0.67700000000000005</v>
      </c>
    </row>
    <row r="77" spans="1:55" x14ac:dyDescent="0.25">
      <c r="A77" s="225">
        <v>1</v>
      </c>
      <c r="B77" s="211" t="s">
        <v>149</v>
      </c>
      <c r="C77" s="211">
        <v>4871</v>
      </c>
      <c r="D77" s="211" t="s">
        <v>254</v>
      </c>
      <c r="E77" s="211">
        <v>1054</v>
      </c>
      <c r="F77" s="211">
        <v>1073</v>
      </c>
      <c r="G77" s="211"/>
      <c r="H77" s="219" t="str">
        <f>HYPERLINK("https://map.geo.admin.ch/?zoom=7&amp;E=705300&amp;N=279000&amp;layers=ch.kantone.cadastralwebmap-farbe,ch.swisstopo.amtliches-strassenverzeichnis,ch.bfs.gebaeude_wohnungs_register,KML||https://tinyurl.com/yy7ya4g9/TG/4871_bdg_erw.kml","KML building")</f>
        <v>KML building</v>
      </c>
      <c r="I77" s="154">
        <v>1</v>
      </c>
      <c r="J77" s="242" t="s">
        <v>651</v>
      </c>
      <c r="K77" s="153">
        <v>9.4876660341555979E-4</v>
      </c>
      <c r="L77" s="64">
        <v>0</v>
      </c>
      <c r="M77" s="64"/>
      <c r="N77" s="200">
        <v>0</v>
      </c>
      <c r="O77" s="155"/>
      <c r="P77" s="63"/>
      <c r="Q77" s="64">
        <v>0</v>
      </c>
      <c r="R77" s="64"/>
      <c r="S77" s="200">
        <v>0</v>
      </c>
      <c r="T77" s="155"/>
      <c r="U77" s="63"/>
      <c r="V77" s="64">
        <v>0</v>
      </c>
      <c r="W77" s="64"/>
      <c r="X77" s="200">
        <v>0</v>
      </c>
      <c r="Y77" s="155"/>
      <c r="Z77" s="63"/>
      <c r="AA77" s="64">
        <v>0</v>
      </c>
      <c r="AB77" s="64"/>
      <c r="AC77" s="200">
        <v>0</v>
      </c>
      <c r="AD77" s="156"/>
      <c r="AE77" s="153"/>
      <c r="AF77" s="140">
        <v>8</v>
      </c>
      <c r="AG77" s="140"/>
      <c r="AH77" s="200">
        <v>7.6E-3</v>
      </c>
      <c r="AI77" s="140"/>
      <c r="AJ77" s="153"/>
      <c r="AK77" s="140">
        <v>4</v>
      </c>
      <c r="AL77" s="140"/>
      <c r="AM77" s="200">
        <v>3.8E-3</v>
      </c>
      <c r="AN77" s="156"/>
      <c r="AO77" s="229">
        <v>1.14E-2</v>
      </c>
      <c r="AP77" s="222">
        <v>495</v>
      </c>
      <c r="AQ77" s="222">
        <v>399</v>
      </c>
      <c r="AR77" s="234">
        <v>0.80600000000000005</v>
      </c>
      <c r="AS77" s="222">
        <v>360</v>
      </c>
      <c r="AT77" s="234">
        <v>0.72699999999999998</v>
      </c>
      <c r="AU77" s="222">
        <v>344</v>
      </c>
      <c r="AV77" s="231">
        <v>0.69499999999999995</v>
      </c>
      <c r="AW77" s="222">
        <v>318</v>
      </c>
      <c r="AX77" s="222">
        <v>278</v>
      </c>
      <c r="AY77" s="234">
        <v>0.874</v>
      </c>
      <c r="AZ77" s="222">
        <v>261</v>
      </c>
      <c r="BA77" s="234">
        <v>0.82099999999999995</v>
      </c>
      <c r="BB77" s="222">
        <v>249</v>
      </c>
      <c r="BC77" s="231">
        <v>0.78300000000000003</v>
      </c>
    </row>
    <row r="78" spans="1:55" x14ac:dyDescent="0.25">
      <c r="A78" s="225">
        <v>1</v>
      </c>
      <c r="B78" s="211" t="s">
        <v>149</v>
      </c>
      <c r="C78" s="211">
        <v>4881</v>
      </c>
      <c r="D78" s="211" t="s">
        <v>255</v>
      </c>
      <c r="E78" s="211">
        <v>980</v>
      </c>
      <c r="F78" s="211">
        <v>995</v>
      </c>
      <c r="G78" s="211"/>
      <c r="H78" s="219" t="str">
        <f>HYPERLINK("https://map.geo.admin.ch/?zoom=7&amp;E=721900&amp;N=270100&amp;layers=ch.kantone.cadastralwebmap-farbe,ch.swisstopo.amtliches-strassenverzeichnis,ch.bfs.gebaeude_wohnungs_register,KML||https://tinyurl.com/yy7ya4g9/TG/4881_bdg_erw.kml","KML building")</f>
        <v>KML building</v>
      </c>
      <c r="I78" s="154">
        <v>0</v>
      </c>
      <c r="J78" s="242" t="s">
        <v>652</v>
      </c>
      <c r="K78" s="153">
        <v>0</v>
      </c>
      <c r="L78" s="64">
        <v>0</v>
      </c>
      <c r="M78" s="64"/>
      <c r="N78" s="200">
        <v>0</v>
      </c>
      <c r="O78" s="155"/>
      <c r="P78" s="63"/>
      <c r="Q78" s="64">
        <v>0</v>
      </c>
      <c r="R78" s="64"/>
      <c r="S78" s="200">
        <v>0</v>
      </c>
      <c r="T78" s="155"/>
      <c r="U78" s="63"/>
      <c r="V78" s="64">
        <v>0</v>
      </c>
      <c r="W78" s="64"/>
      <c r="X78" s="200">
        <v>0</v>
      </c>
      <c r="Y78" s="155"/>
      <c r="Z78" s="63"/>
      <c r="AA78" s="64">
        <v>0</v>
      </c>
      <c r="AB78" s="64"/>
      <c r="AC78" s="200">
        <v>0</v>
      </c>
      <c r="AD78" s="156"/>
      <c r="AE78" s="153"/>
      <c r="AF78" s="140">
        <v>11</v>
      </c>
      <c r="AG78" s="140"/>
      <c r="AH78" s="200">
        <v>1.12E-2</v>
      </c>
      <c r="AI78" s="140"/>
      <c r="AJ78" s="153"/>
      <c r="AK78" s="140">
        <v>3</v>
      </c>
      <c r="AL78" s="140"/>
      <c r="AM78" s="200">
        <v>3.0999999999999999E-3</v>
      </c>
      <c r="AN78" s="156"/>
      <c r="AO78" s="229">
        <v>1.43E-2</v>
      </c>
      <c r="AP78" s="222">
        <v>469</v>
      </c>
      <c r="AQ78" s="222">
        <v>396</v>
      </c>
      <c r="AR78" s="234">
        <v>0.84399999999999997</v>
      </c>
      <c r="AS78" s="222">
        <v>354</v>
      </c>
      <c r="AT78" s="234">
        <v>0.755</v>
      </c>
      <c r="AU78" s="222">
        <v>326</v>
      </c>
      <c r="AV78" s="231">
        <v>0.69499999999999995</v>
      </c>
      <c r="AW78" s="222">
        <v>310</v>
      </c>
      <c r="AX78" s="222">
        <v>275</v>
      </c>
      <c r="AY78" s="234">
        <v>0.88700000000000001</v>
      </c>
      <c r="AZ78" s="222">
        <v>260</v>
      </c>
      <c r="BA78" s="234">
        <v>0.83899999999999997</v>
      </c>
      <c r="BB78" s="222">
        <v>243</v>
      </c>
      <c r="BC78" s="231">
        <v>0.78400000000000003</v>
      </c>
    </row>
    <row r="79" spans="1:55" x14ac:dyDescent="0.25">
      <c r="A79" s="225">
        <v>1</v>
      </c>
      <c r="B79" s="211" t="s">
        <v>149</v>
      </c>
      <c r="C79" s="211">
        <v>4891</v>
      </c>
      <c r="D79" s="211" t="s">
        <v>256</v>
      </c>
      <c r="E79" s="211">
        <v>1696</v>
      </c>
      <c r="F79" s="211">
        <v>1703</v>
      </c>
      <c r="G79" s="211"/>
      <c r="H79" s="219" t="str">
        <f>HYPERLINK("https://map.geo.admin.ch/?zoom=7&amp;E=730000&amp;N=271200&amp;layers=ch.kantone.cadastralwebmap-farbe,ch.swisstopo.amtliches-strassenverzeichnis,ch.bfs.gebaeude_wohnungs_register,KML||https://tinyurl.com/yy7ya4g9/TG/4891_bdg_erw.kml","KML building")</f>
        <v>KML building</v>
      </c>
      <c r="I79" s="154">
        <v>0</v>
      </c>
      <c r="J79" s="242" t="s">
        <v>653</v>
      </c>
      <c r="K79" s="153">
        <v>0</v>
      </c>
      <c r="L79" s="64">
        <v>0</v>
      </c>
      <c r="M79" s="64"/>
      <c r="N79" s="200">
        <v>0</v>
      </c>
      <c r="O79" s="155"/>
      <c r="P79" s="63"/>
      <c r="Q79" s="64">
        <v>0</v>
      </c>
      <c r="R79" s="64"/>
      <c r="S79" s="200">
        <v>0</v>
      </c>
      <c r="T79" s="155"/>
      <c r="U79" s="63"/>
      <c r="V79" s="64">
        <v>0</v>
      </c>
      <c r="W79" s="64"/>
      <c r="X79" s="200">
        <v>0</v>
      </c>
      <c r="Y79" s="155"/>
      <c r="Z79" s="63"/>
      <c r="AA79" s="64">
        <v>0</v>
      </c>
      <c r="AB79" s="64"/>
      <c r="AC79" s="200">
        <v>0</v>
      </c>
      <c r="AD79" s="156"/>
      <c r="AE79" s="153"/>
      <c r="AF79" s="140">
        <v>18</v>
      </c>
      <c r="AG79" s="140"/>
      <c r="AH79" s="200">
        <v>1.06E-2</v>
      </c>
      <c r="AI79" s="140"/>
      <c r="AJ79" s="153"/>
      <c r="AK79" s="140">
        <v>5</v>
      </c>
      <c r="AL79" s="140"/>
      <c r="AM79" s="200">
        <v>2.8999999999999998E-3</v>
      </c>
      <c r="AN79" s="156"/>
      <c r="AO79" s="229">
        <v>1.35E-2</v>
      </c>
      <c r="AP79" s="222">
        <v>649</v>
      </c>
      <c r="AQ79" s="222">
        <v>489</v>
      </c>
      <c r="AR79" s="234">
        <v>0.753</v>
      </c>
      <c r="AS79" s="222">
        <v>434</v>
      </c>
      <c r="AT79" s="234">
        <v>0.66900000000000004</v>
      </c>
      <c r="AU79" s="222">
        <v>410</v>
      </c>
      <c r="AV79" s="231">
        <v>0.63200000000000001</v>
      </c>
      <c r="AW79" s="222">
        <v>446</v>
      </c>
      <c r="AX79" s="222">
        <v>365</v>
      </c>
      <c r="AY79" s="234">
        <v>0.81799999999999995</v>
      </c>
      <c r="AZ79" s="222">
        <v>318</v>
      </c>
      <c r="BA79" s="234">
        <v>0.71299999999999997</v>
      </c>
      <c r="BB79" s="222">
        <v>300</v>
      </c>
      <c r="BC79" s="231">
        <v>0.67300000000000004</v>
      </c>
    </row>
    <row r="80" spans="1:55" x14ac:dyDescent="0.25">
      <c r="A80" s="225">
        <v>1</v>
      </c>
      <c r="B80" s="211" t="s">
        <v>149</v>
      </c>
      <c r="C80" s="211">
        <v>4901</v>
      </c>
      <c r="D80" s="211" t="s">
        <v>257</v>
      </c>
      <c r="E80" s="211">
        <v>911</v>
      </c>
      <c r="F80" s="211">
        <v>943</v>
      </c>
      <c r="G80" s="211"/>
      <c r="H80" s="219" t="str">
        <f>HYPERLINK("https://map.geo.admin.ch/?zoom=7&amp;E=732300&amp;N=271600&amp;layers=ch.kantone.cadastralwebmap-farbe,ch.swisstopo.amtliches-strassenverzeichnis,ch.bfs.gebaeude_wohnungs_register,KML||https://tinyurl.com/yy7ya4g9/TG/4901_bdg_erw.kml","KML building")</f>
        <v>KML building</v>
      </c>
      <c r="I80" s="154">
        <v>0</v>
      </c>
      <c r="J80" s="242" t="s">
        <v>654</v>
      </c>
      <c r="K80" s="153">
        <v>0</v>
      </c>
      <c r="L80" s="64">
        <v>0</v>
      </c>
      <c r="M80" s="64"/>
      <c r="N80" s="200">
        <v>0</v>
      </c>
      <c r="O80" s="155"/>
      <c r="P80" s="63"/>
      <c r="Q80" s="64">
        <v>0</v>
      </c>
      <c r="R80" s="64"/>
      <c r="S80" s="200">
        <v>0</v>
      </c>
      <c r="T80" s="155"/>
      <c r="U80" s="63"/>
      <c r="V80" s="64">
        <v>0</v>
      </c>
      <c r="W80" s="64"/>
      <c r="X80" s="200">
        <v>0</v>
      </c>
      <c r="Y80" s="155"/>
      <c r="Z80" s="63"/>
      <c r="AA80" s="64">
        <v>0</v>
      </c>
      <c r="AB80" s="64"/>
      <c r="AC80" s="200">
        <v>0</v>
      </c>
      <c r="AD80" s="156"/>
      <c r="AE80" s="153"/>
      <c r="AF80" s="140">
        <v>17</v>
      </c>
      <c r="AG80" s="140"/>
      <c r="AH80" s="200">
        <v>1.8700000000000001E-2</v>
      </c>
      <c r="AI80" s="140"/>
      <c r="AJ80" s="153"/>
      <c r="AK80" s="140">
        <v>0</v>
      </c>
      <c r="AL80" s="140"/>
      <c r="AM80" s="200">
        <v>0</v>
      </c>
      <c r="AN80" s="156"/>
      <c r="AO80" s="229">
        <v>1.8700000000000001E-2</v>
      </c>
      <c r="AP80" s="222">
        <v>443</v>
      </c>
      <c r="AQ80" s="222">
        <v>366</v>
      </c>
      <c r="AR80" s="234">
        <v>0.82599999999999996</v>
      </c>
      <c r="AS80" s="222">
        <v>320</v>
      </c>
      <c r="AT80" s="234">
        <v>0.72199999999999998</v>
      </c>
      <c r="AU80" s="222">
        <v>293</v>
      </c>
      <c r="AV80" s="231">
        <v>0.66100000000000003</v>
      </c>
      <c r="AW80" s="222">
        <v>303</v>
      </c>
      <c r="AX80" s="222">
        <v>271</v>
      </c>
      <c r="AY80" s="234">
        <v>0.89400000000000002</v>
      </c>
      <c r="AZ80" s="222">
        <v>236</v>
      </c>
      <c r="BA80" s="234">
        <v>0.77900000000000003</v>
      </c>
      <c r="BB80" s="222">
        <v>216</v>
      </c>
      <c r="BC80" s="231">
        <v>0.71299999999999997</v>
      </c>
    </row>
    <row r="81" spans="1:55" x14ac:dyDescent="0.25">
      <c r="A81" s="225">
        <v>1</v>
      </c>
      <c r="B81" s="211" t="s">
        <v>149</v>
      </c>
      <c r="C81" s="211">
        <v>4911</v>
      </c>
      <c r="D81" s="211" t="s">
        <v>258</v>
      </c>
      <c r="E81" s="211">
        <v>1505</v>
      </c>
      <c r="F81" s="211">
        <v>1538</v>
      </c>
      <c r="G81" s="211"/>
      <c r="H81" s="219" t="str">
        <f>HYPERLINK("https://map.geo.admin.ch/?zoom=7&amp;E=729000&amp;N=268000&amp;layers=ch.kantone.cadastralwebmap-farbe,ch.swisstopo.amtliches-strassenverzeichnis,ch.bfs.gebaeude_wohnungs_register,KML||https://tinyurl.com/yy7ya4g9/TG/4911_bdg_erw.kml","KML building")</f>
        <v>KML building</v>
      </c>
      <c r="I81" s="154">
        <v>0</v>
      </c>
      <c r="J81" s="242" t="s">
        <v>655</v>
      </c>
      <c r="K81" s="153">
        <v>0</v>
      </c>
      <c r="L81" s="64">
        <v>0</v>
      </c>
      <c r="M81" s="64"/>
      <c r="N81" s="200">
        <v>0</v>
      </c>
      <c r="O81" s="155"/>
      <c r="P81" s="63"/>
      <c r="Q81" s="64">
        <v>0</v>
      </c>
      <c r="R81" s="64"/>
      <c r="S81" s="200">
        <v>0</v>
      </c>
      <c r="T81" s="155"/>
      <c r="U81" s="63"/>
      <c r="V81" s="64">
        <v>0</v>
      </c>
      <c r="W81" s="64"/>
      <c r="X81" s="200">
        <v>0</v>
      </c>
      <c r="Y81" s="155"/>
      <c r="Z81" s="63"/>
      <c r="AA81" s="64">
        <v>0</v>
      </c>
      <c r="AB81" s="64"/>
      <c r="AC81" s="200">
        <v>0</v>
      </c>
      <c r="AD81" s="156"/>
      <c r="AE81" s="153"/>
      <c r="AF81" s="140">
        <v>14</v>
      </c>
      <c r="AG81" s="140"/>
      <c r="AH81" s="200">
        <v>9.2999999999999992E-3</v>
      </c>
      <c r="AI81" s="140"/>
      <c r="AJ81" s="153"/>
      <c r="AK81" s="140">
        <v>3</v>
      </c>
      <c r="AL81" s="140"/>
      <c r="AM81" s="200">
        <v>2E-3</v>
      </c>
      <c r="AN81" s="156"/>
      <c r="AO81" s="229">
        <v>1.1299999999999999E-2</v>
      </c>
      <c r="AP81" s="222">
        <v>627</v>
      </c>
      <c r="AQ81" s="222">
        <v>499</v>
      </c>
      <c r="AR81" s="234">
        <v>0.79600000000000004</v>
      </c>
      <c r="AS81" s="222">
        <v>443</v>
      </c>
      <c r="AT81" s="234">
        <v>0.70699999999999996</v>
      </c>
      <c r="AU81" s="222">
        <v>425</v>
      </c>
      <c r="AV81" s="231">
        <v>0.67800000000000005</v>
      </c>
      <c r="AW81" s="222">
        <v>410</v>
      </c>
      <c r="AX81" s="222">
        <v>359</v>
      </c>
      <c r="AY81" s="234">
        <v>0.876</v>
      </c>
      <c r="AZ81" s="222">
        <v>323</v>
      </c>
      <c r="BA81" s="234">
        <v>0.78800000000000003</v>
      </c>
      <c r="BB81" s="222">
        <v>310</v>
      </c>
      <c r="BC81" s="231">
        <v>0.75600000000000001</v>
      </c>
    </row>
    <row r="82" spans="1:55" x14ac:dyDescent="0.25">
      <c r="A82" s="225">
        <v>1</v>
      </c>
      <c r="B82" s="211" t="s">
        <v>149</v>
      </c>
      <c r="C82" s="211">
        <v>4921</v>
      </c>
      <c r="D82" s="211" t="s">
        <v>259</v>
      </c>
      <c r="E82" s="211">
        <v>1427</v>
      </c>
      <c r="F82" s="211">
        <v>1458</v>
      </c>
      <c r="G82" s="211"/>
      <c r="H82" s="219" t="str">
        <f>HYPERLINK("https://map.geo.admin.ch/?zoom=7&amp;E=723400&amp;N=268800&amp;layers=ch.kantone.cadastralwebmap-farbe,ch.swisstopo.amtliches-strassenverzeichnis,ch.bfs.gebaeude_wohnungs_register,KML||https://tinyurl.com/yy7ya4g9/TG/4921_bdg_erw.kml","KML building")</f>
        <v>KML building</v>
      </c>
      <c r="I82" s="154">
        <v>0</v>
      </c>
      <c r="J82" s="242" t="s">
        <v>656</v>
      </c>
      <c r="K82" s="153">
        <v>0</v>
      </c>
      <c r="L82" s="64">
        <v>0</v>
      </c>
      <c r="M82" s="64"/>
      <c r="N82" s="200">
        <v>0</v>
      </c>
      <c r="O82" s="155"/>
      <c r="P82" s="63"/>
      <c r="Q82" s="64">
        <v>0</v>
      </c>
      <c r="R82" s="64"/>
      <c r="S82" s="200">
        <v>0</v>
      </c>
      <c r="T82" s="155"/>
      <c r="U82" s="63"/>
      <c r="V82" s="64">
        <v>0</v>
      </c>
      <c r="W82" s="64"/>
      <c r="X82" s="200">
        <v>0</v>
      </c>
      <c r="Y82" s="155"/>
      <c r="Z82" s="63"/>
      <c r="AA82" s="64">
        <v>0</v>
      </c>
      <c r="AB82" s="64"/>
      <c r="AC82" s="200">
        <v>0</v>
      </c>
      <c r="AD82" s="156"/>
      <c r="AE82" s="153"/>
      <c r="AF82" s="140">
        <v>24</v>
      </c>
      <c r="AG82" s="140"/>
      <c r="AH82" s="200">
        <v>1.6799999999999999E-2</v>
      </c>
      <c r="AI82" s="140"/>
      <c r="AJ82" s="153"/>
      <c r="AK82" s="140">
        <v>1</v>
      </c>
      <c r="AL82" s="140"/>
      <c r="AM82" s="200">
        <v>6.9999999999999999E-4</v>
      </c>
      <c r="AN82" s="156"/>
      <c r="AO82" s="229">
        <v>1.7499999999999998E-2</v>
      </c>
      <c r="AP82" s="222">
        <v>666</v>
      </c>
      <c r="AQ82" s="222">
        <v>515</v>
      </c>
      <c r="AR82" s="234">
        <v>0.77300000000000002</v>
      </c>
      <c r="AS82" s="222">
        <v>400</v>
      </c>
      <c r="AT82" s="234">
        <v>0.60099999999999998</v>
      </c>
      <c r="AU82" s="222">
        <v>357</v>
      </c>
      <c r="AV82" s="231">
        <v>0.53600000000000003</v>
      </c>
      <c r="AW82" s="222">
        <v>424</v>
      </c>
      <c r="AX82" s="222">
        <v>349</v>
      </c>
      <c r="AY82" s="234">
        <v>0.82299999999999995</v>
      </c>
      <c r="AZ82" s="222">
        <v>302</v>
      </c>
      <c r="BA82" s="234">
        <v>0.71199999999999997</v>
      </c>
      <c r="BB82" s="222">
        <v>266</v>
      </c>
      <c r="BC82" s="231">
        <v>0.627</v>
      </c>
    </row>
    <row r="83" spans="1:55" x14ac:dyDescent="0.25">
      <c r="A83" s="225">
        <v>1</v>
      </c>
      <c r="B83" s="211" t="s">
        <v>149</v>
      </c>
      <c r="C83" s="211">
        <v>4941</v>
      </c>
      <c r="D83" s="211" t="s">
        <v>260</v>
      </c>
      <c r="E83" s="211">
        <v>1336</v>
      </c>
      <c r="F83" s="211">
        <v>1375</v>
      </c>
      <c r="G83" s="211"/>
      <c r="H83" s="219" t="str">
        <f>HYPERLINK("https://map.geo.admin.ch/?zoom=7&amp;E=722600&amp;N=272600&amp;layers=ch.kantone.cadastralwebmap-farbe,ch.swisstopo.amtliches-strassenverzeichnis,ch.bfs.gebaeude_wohnungs_register,KML||https://tinyurl.com/yy7ya4g9/TG/4941_bdg_erw.kml","KML building")</f>
        <v>KML building</v>
      </c>
      <c r="I83" s="154">
        <v>0</v>
      </c>
      <c r="J83" s="242" t="s">
        <v>657</v>
      </c>
      <c r="K83" s="153">
        <v>0</v>
      </c>
      <c r="L83" s="64">
        <v>0</v>
      </c>
      <c r="M83" s="64"/>
      <c r="N83" s="200">
        <v>0</v>
      </c>
      <c r="O83" s="155"/>
      <c r="P83" s="63"/>
      <c r="Q83" s="64">
        <v>0</v>
      </c>
      <c r="R83" s="64"/>
      <c r="S83" s="200">
        <v>0</v>
      </c>
      <c r="T83" s="155"/>
      <c r="U83" s="63"/>
      <c r="V83" s="64">
        <v>0</v>
      </c>
      <c r="W83" s="64"/>
      <c r="X83" s="200">
        <v>0</v>
      </c>
      <c r="Y83" s="155"/>
      <c r="Z83" s="63"/>
      <c r="AA83" s="64">
        <v>0</v>
      </c>
      <c r="AB83" s="64"/>
      <c r="AC83" s="200">
        <v>0</v>
      </c>
      <c r="AD83" s="156"/>
      <c r="AE83" s="153"/>
      <c r="AF83" s="140">
        <v>18</v>
      </c>
      <c r="AG83" s="140"/>
      <c r="AH83" s="200">
        <v>1.35E-2</v>
      </c>
      <c r="AI83" s="140"/>
      <c r="AJ83" s="153"/>
      <c r="AK83" s="140">
        <v>4</v>
      </c>
      <c r="AL83" s="140"/>
      <c r="AM83" s="200">
        <v>3.0000000000000001E-3</v>
      </c>
      <c r="AN83" s="156"/>
      <c r="AO83" s="229">
        <v>1.6500000000000001E-2</v>
      </c>
      <c r="AP83" s="222">
        <v>544</v>
      </c>
      <c r="AQ83" s="222">
        <v>434</v>
      </c>
      <c r="AR83" s="234">
        <v>0.79800000000000004</v>
      </c>
      <c r="AS83" s="222">
        <v>280</v>
      </c>
      <c r="AT83" s="234">
        <v>0.51500000000000001</v>
      </c>
      <c r="AU83" s="222">
        <v>247</v>
      </c>
      <c r="AV83" s="231">
        <v>0.45400000000000001</v>
      </c>
      <c r="AW83" s="222">
        <v>386</v>
      </c>
      <c r="AX83" s="222">
        <v>316</v>
      </c>
      <c r="AY83" s="234">
        <v>0.81899999999999995</v>
      </c>
      <c r="AZ83" s="222">
        <v>218</v>
      </c>
      <c r="BA83" s="234">
        <v>0.56499999999999995</v>
      </c>
      <c r="BB83" s="222">
        <v>194</v>
      </c>
      <c r="BC83" s="231">
        <v>0.503</v>
      </c>
    </row>
    <row r="84" spans="1:55" x14ac:dyDescent="0.25">
      <c r="A84" s="225">
        <v>1</v>
      </c>
      <c r="B84" s="211" t="s">
        <v>149</v>
      </c>
      <c r="C84" s="211">
        <v>4946</v>
      </c>
      <c r="D84" s="211" t="s">
        <v>261</v>
      </c>
      <c r="E84" s="211">
        <v>3544</v>
      </c>
      <c r="F84" s="211">
        <v>3638</v>
      </c>
      <c r="G84" s="211"/>
      <c r="H84" s="219" t="str">
        <f>HYPERLINK("https://map.geo.admin.ch/?zoom=7&amp;E=725700&amp;N=269800&amp;layers=ch.kantone.cadastralwebmap-farbe,ch.swisstopo.amtliches-strassenverzeichnis,ch.bfs.gebaeude_wohnungs_register,KML||https://tinyurl.com/yy7ya4g9/TG/4946_bdg_erw.kml","KML building")</f>
        <v>KML building</v>
      </c>
      <c r="I84" s="154">
        <v>0</v>
      </c>
      <c r="J84" s="242" t="s">
        <v>658</v>
      </c>
      <c r="K84" s="153">
        <v>0</v>
      </c>
      <c r="L84" s="64">
        <v>0</v>
      </c>
      <c r="M84" s="64"/>
      <c r="N84" s="200">
        <v>0</v>
      </c>
      <c r="O84" s="155"/>
      <c r="P84" s="63"/>
      <c r="Q84" s="64">
        <v>0</v>
      </c>
      <c r="R84" s="64"/>
      <c r="S84" s="200">
        <v>0</v>
      </c>
      <c r="T84" s="155"/>
      <c r="U84" s="63"/>
      <c r="V84" s="64">
        <v>0</v>
      </c>
      <c r="W84" s="64"/>
      <c r="X84" s="200">
        <v>0</v>
      </c>
      <c r="Y84" s="155"/>
      <c r="Z84" s="63"/>
      <c r="AA84" s="64">
        <v>0</v>
      </c>
      <c r="AB84" s="64"/>
      <c r="AC84" s="200">
        <v>0</v>
      </c>
      <c r="AD84" s="156"/>
      <c r="AE84" s="153"/>
      <c r="AF84" s="140">
        <v>43</v>
      </c>
      <c r="AG84" s="140"/>
      <c r="AH84" s="200">
        <v>1.21E-2</v>
      </c>
      <c r="AI84" s="140"/>
      <c r="AJ84" s="153"/>
      <c r="AK84" s="140">
        <v>11</v>
      </c>
      <c r="AL84" s="140"/>
      <c r="AM84" s="200">
        <v>3.0999999999999999E-3</v>
      </c>
      <c r="AN84" s="156"/>
      <c r="AO84" s="229">
        <v>1.52E-2</v>
      </c>
      <c r="AP84" s="222">
        <v>1277</v>
      </c>
      <c r="AQ84" s="222">
        <v>997</v>
      </c>
      <c r="AR84" s="234">
        <v>0.78100000000000003</v>
      </c>
      <c r="AS84" s="222">
        <v>823</v>
      </c>
      <c r="AT84" s="234">
        <v>0.64400000000000002</v>
      </c>
      <c r="AU84" s="222">
        <v>777</v>
      </c>
      <c r="AV84" s="231">
        <v>0.60799999999999998</v>
      </c>
      <c r="AW84" s="222">
        <v>792</v>
      </c>
      <c r="AX84" s="222">
        <v>682</v>
      </c>
      <c r="AY84" s="234">
        <v>0.86099999999999999</v>
      </c>
      <c r="AZ84" s="222">
        <v>566</v>
      </c>
      <c r="BA84" s="234">
        <v>0.71499999999999997</v>
      </c>
      <c r="BB84" s="222">
        <v>546</v>
      </c>
      <c r="BC84" s="231">
        <v>0.68899999999999995</v>
      </c>
    </row>
    <row r="85" spans="1:55" x14ac:dyDescent="0.25">
      <c r="A85" s="225">
        <v>1</v>
      </c>
      <c r="B85" s="211" t="s">
        <v>149</v>
      </c>
      <c r="C85" s="211">
        <v>4951</v>
      </c>
      <c r="D85" s="211" t="s">
        <v>262</v>
      </c>
      <c r="E85" s="211">
        <v>1513</v>
      </c>
      <c r="F85" s="211">
        <v>1543</v>
      </c>
      <c r="G85" s="211"/>
      <c r="H85" s="219" t="str">
        <f>HYPERLINK("https://map.geo.admin.ch/?zoom=7&amp;E=719700&amp;N=273100&amp;layers=ch.kantone.cadastralwebmap-farbe,ch.swisstopo.amtliches-strassenverzeichnis,ch.bfs.gebaeude_wohnungs_register,KML||https://tinyurl.com/yy7ya4g9/TG/4951_bdg_erw.kml","KML building")</f>
        <v>KML building</v>
      </c>
      <c r="I85" s="154">
        <v>0</v>
      </c>
      <c r="J85" s="242" t="s">
        <v>659</v>
      </c>
      <c r="K85" s="153">
        <v>0</v>
      </c>
      <c r="L85" s="64">
        <v>0</v>
      </c>
      <c r="M85" s="64"/>
      <c r="N85" s="200">
        <v>0</v>
      </c>
      <c r="O85" s="155"/>
      <c r="P85" s="63"/>
      <c r="Q85" s="64">
        <v>0</v>
      </c>
      <c r="R85" s="64"/>
      <c r="S85" s="200">
        <v>0</v>
      </c>
      <c r="T85" s="155"/>
      <c r="U85" s="63"/>
      <c r="V85" s="64">
        <v>0</v>
      </c>
      <c r="W85" s="64"/>
      <c r="X85" s="200">
        <v>0</v>
      </c>
      <c r="Y85" s="155"/>
      <c r="Z85" s="63"/>
      <c r="AA85" s="64">
        <v>2</v>
      </c>
      <c r="AB85" s="64"/>
      <c r="AC85" s="200">
        <v>1.2999999999999999E-3</v>
      </c>
      <c r="AD85" s="156"/>
      <c r="AE85" s="153"/>
      <c r="AF85" s="140">
        <v>9</v>
      </c>
      <c r="AG85" s="140"/>
      <c r="AH85" s="200">
        <v>5.8999999999999999E-3</v>
      </c>
      <c r="AI85" s="140"/>
      <c r="AJ85" s="153"/>
      <c r="AK85" s="140">
        <v>1</v>
      </c>
      <c r="AL85" s="140"/>
      <c r="AM85" s="200">
        <v>6.9999999999999999E-4</v>
      </c>
      <c r="AN85" s="156"/>
      <c r="AO85" s="229">
        <v>7.899999999999999E-3</v>
      </c>
      <c r="AP85" s="222">
        <v>697</v>
      </c>
      <c r="AQ85" s="222">
        <v>563</v>
      </c>
      <c r="AR85" s="234">
        <v>0.80800000000000005</v>
      </c>
      <c r="AS85" s="222">
        <v>529</v>
      </c>
      <c r="AT85" s="234">
        <v>0.75900000000000001</v>
      </c>
      <c r="AU85" s="222">
        <v>474</v>
      </c>
      <c r="AV85" s="231">
        <v>0.68</v>
      </c>
      <c r="AW85" s="222">
        <v>465</v>
      </c>
      <c r="AX85" s="222">
        <v>397</v>
      </c>
      <c r="AY85" s="234">
        <v>0.85399999999999998</v>
      </c>
      <c r="AZ85" s="222">
        <v>391</v>
      </c>
      <c r="BA85" s="234">
        <v>0.84099999999999997</v>
      </c>
      <c r="BB85" s="222">
        <v>351</v>
      </c>
      <c r="BC85" s="231">
        <v>0.755</v>
      </c>
    </row>
    <row r="86" spans="1:55" x14ac:dyDescent="0.25">
      <c r="AO86" s="230"/>
      <c r="AR86" s="234"/>
      <c r="AT86" s="234"/>
      <c r="AV86" s="231"/>
      <c r="AY86" s="234"/>
      <c r="BA86" s="234"/>
      <c r="BC86" s="231"/>
    </row>
    <row r="87" spans="1:55" x14ac:dyDescent="0.25">
      <c r="AO87" s="230"/>
      <c r="AR87" s="234"/>
      <c r="AT87" s="234"/>
      <c r="AV87" s="231"/>
      <c r="AY87" s="234"/>
      <c r="BA87" s="234"/>
      <c r="BC87" s="231"/>
    </row>
    <row r="88" spans="1:55" x14ac:dyDescent="0.25">
      <c r="AO88" s="230"/>
      <c r="AR88" s="234"/>
      <c r="AT88" s="234"/>
      <c r="AV88" s="231"/>
      <c r="AY88" s="234"/>
      <c r="BA88" s="234"/>
      <c r="BC88" s="231"/>
    </row>
    <row r="89" spans="1:55" x14ac:dyDescent="0.25">
      <c r="AO89" s="230"/>
      <c r="AR89" s="234"/>
      <c r="AT89" s="234"/>
      <c r="AV89" s="231"/>
      <c r="AY89" s="234"/>
      <c r="BA89" s="234"/>
      <c r="BC89" s="231"/>
    </row>
    <row r="90" spans="1:55" x14ac:dyDescent="0.25">
      <c r="AO90" s="230"/>
      <c r="AR90" s="234"/>
      <c r="AT90" s="234"/>
      <c r="AV90" s="231"/>
      <c r="AY90" s="234"/>
      <c r="BA90" s="234"/>
      <c r="BC90" s="231"/>
    </row>
    <row r="91" spans="1:55" x14ac:dyDescent="0.25">
      <c r="AO91" s="230"/>
      <c r="AR91" s="234"/>
      <c r="AT91" s="234"/>
      <c r="AV91" s="231"/>
      <c r="AY91" s="234"/>
      <c r="BA91" s="234"/>
      <c r="BC91" s="231"/>
    </row>
    <row r="92" spans="1:55" x14ac:dyDescent="0.25">
      <c r="AO92" s="230"/>
      <c r="AR92" s="234"/>
      <c r="AT92" s="234"/>
      <c r="AV92" s="231"/>
      <c r="AY92" s="234"/>
      <c r="BA92" s="234"/>
      <c r="BC92" s="231"/>
    </row>
    <row r="93" spans="1:55" x14ac:dyDescent="0.25">
      <c r="AO93" s="230"/>
      <c r="AR93" s="234"/>
      <c r="AT93" s="234"/>
      <c r="AV93" s="231"/>
      <c r="AY93" s="234"/>
      <c r="BA93" s="234"/>
      <c r="BC93" s="231"/>
    </row>
    <row r="94" spans="1:55" x14ac:dyDescent="0.25">
      <c r="AO94" s="230"/>
      <c r="AR94" s="234"/>
      <c r="AT94" s="234"/>
      <c r="AV94" s="231"/>
      <c r="AY94" s="234"/>
      <c r="BA94" s="234"/>
      <c r="BC94" s="231"/>
    </row>
    <row r="95" spans="1:55" x14ac:dyDescent="0.25">
      <c r="AO95" s="230"/>
      <c r="AR95" s="234"/>
      <c r="AT95" s="234"/>
      <c r="AV95" s="231"/>
      <c r="AY95" s="234"/>
      <c r="BA95" s="234"/>
      <c r="BC95" s="231"/>
    </row>
    <row r="96" spans="1:55" x14ac:dyDescent="0.25">
      <c r="AO96" s="230"/>
      <c r="AR96" s="234"/>
      <c r="AT96" s="234"/>
      <c r="AV96" s="231"/>
      <c r="AY96" s="234"/>
      <c r="BA96" s="234"/>
      <c r="BC96" s="231"/>
    </row>
    <row r="97" spans="41:55" x14ac:dyDescent="0.25">
      <c r="AO97" s="230"/>
      <c r="AR97" s="234"/>
      <c r="AT97" s="234"/>
      <c r="AV97" s="231"/>
      <c r="AY97" s="234"/>
      <c r="BA97" s="234"/>
      <c r="BC97" s="231"/>
    </row>
    <row r="98" spans="41:55" x14ac:dyDescent="0.25">
      <c r="AO98" s="230"/>
      <c r="AR98" s="234"/>
      <c r="AT98" s="234"/>
      <c r="AV98" s="231"/>
      <c r="AY98" s="234"/>
      <c r="BA98" s="234"/>
      <c r="BC98" s="231"/>
    </row>
    <row r="99" spans="41:55" x14ac:dyDescent="0.25">
      <c r="AO99" s="230"/>
      <c r="AR99" s="234"/>
      <c r="AT99" s="234"/>
      <c r="AV99" s="231"/>
      <c r="AY99" s="234"/>
      <c r="BA99" s="234"/>
      <c r="BC99" s="231"/>
    </row>
    <row r="100" spans="41:55" x14ac:dyDescent="0.25">
      <c r="AO100" s="230"/>
      <c r="AR100" s="234"/>
      <c r="AT100" s="234"/>
      <c r="AV100" s="231"/>
      <c r="AY100" s="234"/>
      <c r="BA100" s="234"/>
      <c r="BC100" s="231"/>
    </row>
    <row r="101" spans="41:55" x14ac:dyDescent="0.25">
      <c r="AO101" s="230"/>
      <c r="AR101" s="234"/>
      <c r="AT101" s="234"/>
      <c r="AV101" s="231"/>
      <c r="AY101" s="234"/>
      <c r="BA101" s="234"/>
      <c r="BC101" s="231"/>
    </row>
    <row r="102" spans="41:55" x14ac:dyDescent="0.25">
      <c r="AO102" s="230"/>
      <c r="AR102" s="234"/>
      <c r="AT102" s="234"/>
      <c r="AV102" s="231"/>
      <c r="AY102" s="234"/>
      <c r="BA102" s="234"/>
      <c r="BC102" s="231"/>
    </row>
    <row r="103" spans="41:55" x14ac:dyDescent="0.25">
      <c r="AO103" s="230"/>
      <c r="AR103" s="234"/>
      <c r="AT103" s="234"/>
      <c r="AV103" s="231"/>
      <c r="AY103" s="234"/>
      <c r="BA103" s="234"/>
      <c r="BC103" s="231"/>
    </row>
    <row r="104" spans="41:55" x14ac:dyDescent="0.25">
      <c r="AO104" s="230"/>
      <c r="AR104" s="234"/>
      <c r="AT104" s="234"/>
      <c r="AV104" s="231"/>
      <c r="AY104" s="234"/>
      <c r="BA104" s="234"/>
      <c r="BC104" s="231"/>
    </row>
    <row r="105" spans="41:55" x14ac:dyDescent="0.25">
      <c r="AO105" s="230"/>
      <c r="AR105" s="234"/>
      <c r="AT105" s="234"/>
      <c r="AV105" s="231"/>
      <c r="AY105" s="234"/>
      <c r="BA105" s="234"/>
      <c r="BC105" s="231"/>
    </row>
    <row r="106" spans="41:55" x14ac:dyDescent="0.25">
      <c r="AO106" s="230"/>
      <c r="AR106" s="234"/>
      <c r="AT106" s="234"/>
      <c r="AV106" s="231"/>
      <c r="AY106" s="234"/>
      <c r="BA106" s="234"/>
      <c r="BC106" s="231"/>
    </row>
    <row r="107" spans="41:55" x14ac:dyDescent="0.25">
      <c r="AO107" s="230"/>
      <c r="AR107" s="234"/>
      <c r="AT107" s="234"/>
      <c r="AV107" s="231"/>
      <c r="AY107" s="234"/>
      <c r="BA107" s="234"/>
      <c r="BC107" s="231"/>
    </row>
    <row r="108" spans="41:55" x14ac:dyDescent="0.25">
      <c r="AO108" s="230"/>
      <c r="AR108" s="234"/>
      <c r="AT108" s="234"/>
      <c r="AV108" s="231"/>
      <c r="AY108" s="234"/>
      <c r="BA108" s="234"/>
      <c r="BC108" s="231"/>
    </row>
    <row r="109" spans="41:55" x14ac:dyDescent="0.25">
      <c r="AO109" s="230"/>
      <c r="AR109" s="234"/>
      <c r="AT109" s="234"/>
      <c r="AV109" s="231"/>
      <c r="AY109" s="234"/>
      <c r="BA109" s="234"/>
      <c r="BC109" s="231"/>
    </row>
    <row r="110" spans="41:55" x14ac:dyDescent="0.25">
      <c r="AO110" s="230"/>
      <c r="AR110" s="234"/>
      <c r="AT110" s="234"/>
      <c r="AV110" s="231"/>
      <c r="AY110" s="234"/>
      <c r="BA110" s="234"/>
      <c r="BC110" s="231"/>
    </row>
    <row r="111" spans="41:55" x14ac:dyDescent="0.25">
      <c r="AO111" s="230"/>
      <c r="AR111" s="234"/>
      <c r="AT111" s="234"/>
      <c r="AV111" s="231"/>
      <c r="AY111" s="234"/>
      <c r="BA111" s="234"/>
      <c r="BC111" s="231"/>
    </row>
    <row r="112" spans="41:55" x14ac:dyDescent="0.25">
      <c r="AO112" s="230"/>
      <c r="AR112" s="234"/>
      <c r="AT112" s="234"/>
      <c r="AV112" s="231"/>
      <c r="AY112" s="234"/>
      <c r="BA112" s="234"/>
      <c r="BC112" s="231"/>
    </row>
    <row r="113" spans="41:55" x14ac:dyDescent="0.25">
      <c r="AO113" s="230"/>
      <c r="AR113" s="234"/>
      <c r="AT113" s="234"/>
      <c r="AV113" s="231"/>
      <c r="AY113" s="234"/>
      <c r="BA113" s="234"/>
      <c r="BC113" s="231"/>
    </row>
    <row r="114" spans="41:55" x14ac:dyDescent="0.25">
      <c r="AO114" s="230"/>
      <c r="AR114" s="234"/>
      <c r="AT114" s="234"/>
      <c r="AV114" s="231"/>
      <c r="AY114" s="234"/>
      <c r="BA114" s="234"/>
      <c r="BC114" s="231"/>
    </row>
    <row r="115" spans="41:55" x14ac:dyDescent="0.25">
      <c r="AO115" s="230"/>
      <c r="AR115" s="234"/>
      <c r="AT115" s="234"/>
      <c r="AV115" s="231"/>
      <c r="AY115" s="234"/>
      <c r="BA115" s="234"/>
      <c r="BC115" s="231"/>
    </row>
    <row r="116" spans="41:55" x14ac:dyDescent="0.25">
      <c r="AO116" s="230"/>
      <c r="AR116" s="234"/>
      <c r="AT116" s="234"/>
      <c r="AV116" s="231"/>
      <c r="AY116" s="234"/>
      <c r="BA116" s="234"/>
      <c r="BC116" s="231"/>
    </row>
    <row r="117" spans="41:55" x14ac:dyDescent="0.25">
      <c r="AO117" s="230"/>
      <c r="AR117" s="234"/>
      <c r="AT117" s="234"/>
      <c r="AV117" s="231"/>
      <c r="AY117" s="234"/>
      <c r="BA117" s="234"/>
      <c r="BC117" s="231"/>
    </row>
    <row r="118" spans="41:55" x14ac:dyDescent="0.25">
      <c r="AO118" s="230"/>
      <c r="AR118" s="234"/>
      <c r="AT118" s="234"/>
      <c r="AV118" s="231"/>
      <c r="AY118" s="234"/>
      <c r="BA118" s="234"/>
      <c r="BC118" s="231"/>
    </row>
    <row r="119" spans="41:55" x14ac:dyDescent="0.25">
      <c r="AO119" s="230"/>
      <c r="AR119" s="234"/>
      <c r="AT119" s="234"/>
      <c r="AV119" s="231"/>
      <c r="AY119" s="234"/>
      <c r="BA119" s="234"/>
      <c r="BC119" s="231"/>
    </row>
    <row r="120" spans="41:55" x14ac:dyDescent="0.25">
      <c r="AO120" s="230"/>
      <c r="AR120" s="234"/>
      <c r="AT120" s="234"/>
      <c r="AV120" s="231"/>
      <c r="AY120" s="234"/>
      <c r="BA120" s="234"/>
      <c r="BC120" s="231"/>
    </row>
    <row r="121" spans="41:55" x14ac:dyDescent="0.25">
      <c r="AO121" s="230"/>
      <c r="AR121" s="234"/>
      <c r="AT121" s="234"/>
      <c r="AV121" s="231"/>
      <c r="AY121" s="234"/>
      <c r="BA121" s="234"/>
      <c r="BC121" s="231"/>
    </row>
    <row r="122" spans="41:55" x14ac:dyDescent="0.25">
      <c r="AO122" s="230"/>
      <c r="AR122" s="234"/>
      <c r="AT122" s="234"/>
      <c r="AV122" s="231"/>
      <c r="AY122" s="234"/>
      <c r="BA122" s="234"/>
      <c r="BC122" s="231"/>
    </row>
    <row r="123" spans="41:55" x14ac:dyDescent="0.25">
      <c r="AO123" s="230"/>
      <c r="AR123" s="234"/>
      <c r="AT123" s="234"/>
      <c r="AV123" s="231"/>
      <c r="AY123" s="234"/>
      <c r="BA123" s="234"/>
      <c r="BC123" s="231"/>
    </row>
    <row r="124" spans="41:55" x14ac:dyDescent="0.25">
      <c r="AO124" s="230"/>
      <c r="AR124" s="234"/>
      <c r="AT124" s="234"/>
      <c r="AV124" s="231"/>
      <c r="AY124" s="234"/>
      <c r="BA124" s="234"/>
      <c r="BC124" s="231"/>
    </row>
    <row r="125" spans="41:55" x14ac:dyDescent="0.25">
      <c r="AO125" s="230"/>
      <c r="AR125" s="234"/>
      <c r="AT125" s="234"/>
      <c r="AV125" s="231"/>
      <c r="AY125" s="234"/>
      <c r="BA125" s="234"/>
      <c r="BC125" s="231"/>
    </row>
    <row r="126" spans="41:55" x14ac:dyDescent="0.25">
      <c r="AO126" s="230"/>
      <c r="AR126" s="234"/>
      <c r="AT126" s="234"/>
      <c r="AV126" s="231"/>
      <c r="AY126" s="234"/>
      <c r="BA126" s="234"/>
      <c r="BC126" s="231"/>
    </row>
    <row r="127" spans="41:55" x14ac:dyDescent="0.25">
      <c r="AO127" s="230"/>
      <c r="AR127" s="234"/>
      <c r="AT127" s="234"/>
      <c r="AV127" s="231"/>
      <c r="AY127" s="234"/>
      <c r="BA127" s="234"/>
      <c r="BC127" s="231"/>
    </row>
    <row r="128" spans="41:55" x14ac:dyDescent="0.25">
      <c r="AO128" s="230"/>
      <c r="AR128" s="234"/>
      <c r="AT128" s="234"/>
      <c r="AV128" s="231"/>
      <c r="AY128" s="234"/>
      <c r="BA128" s="234"/>
      <c r="BC128" s="231"/>
    </row>
    <row r="129" spans="41:55" x14ac:dyDescent="0.25">
      <c r="AO129" s="230"/>
      <c r="AR129" s="234"/>
      <c r="AT129" s="234"/>
      <c r="AV129" s="231"/>
      <c r="AY129" s="234"/>
      <c r="BA129" s="234"/>
      <c r="BC129" s="231"/>
    </row>
    <row r="130" spans="41:55" x14ac:dyDescent="0.25">
      <c r="AO130" s="230"/>
      <c r="AR130" s="234"/>
      <c r="AT130" s="234"/>
      <c r="AV130" s="231"/>
      <c r="AY130" s="234"/>
      <c r="BA130" s="234"/>
      <c r="BC130" s="231"/>
    </row>
    <row r="131" spans="41:55" x14ac:dyDescent="0.25">
      <c r="AO131" s="230"/>
      <c r="AR131" s="234"/>
      <c r="AT131" s="234"/>
      <c r="AV131" s="231"/>
      <c r="AY131" s="234"/>
      <c r="BA131" s="234"/>
      <c r="BC131" s="231"/>
    </row>
    <row r="132" spans="41:55" x14ac:dyDescent="0.25">
      <c r="AO132" s="230"/>
      <c r="AR132" s="234"/>
      <c r="AT132" s="234"/>
      <c r="AV132" s="231"/>
      <c r="AY132" s="234"/>
      <c r="BA132" s="234"/>
      <c r="BC132" s="231"/>
    </row>
    <row r="133" spans="41:55" x14ac:dyDescent="0.25">
      <c r="AO133" s="230"/>
      <c r="AR133" s="234"/>
      <c r="AT133" s="234"/>
      <c r="AV133" s="231"/>
      <c r="AY133" s="234"/>
      <c r="BA133" s="234"/>
      <c r="BC133" s="231"/>
    </row>
    <row r="134" spans="41:55" x14ac:dyDescent="0.25">
      <c r="AO134" s="230"/>
      <c r="AR134" s="234"/>
      <c r="AT134" s="234"/>
      <c r="AV134" s="231"/>
      <c r="AY134" s="234"/>
      <c r="BA134" s="234"/>
      <c r="BC134" s="231"/>
    </row>
    <row r="135" spans="41:55" x14ac:dyDescent="0.25">
      <c r="AO135" s="230"/>
      <c r="AR135" s="234"/>
      <c r="AT135" s="234"/>
      <c r="AV135" s="231"/>
      <c r="AY135" s="234"/>
      <c r="BA135" s="234"/>
      <c r="BC135" s="231"/>
    </row>
    <row r="136" spans="41:55" x14ac:dyDescent="0.25">
      <c r="AO136" s="230"/>
      <c r="AR136" s="234"/>
      <c r="AT136" s="234"/>
      <c r="AV136" s="231"/>
      <c r="AY136" s="234"/>
      <c r="BA136" s="234"/>
      <c r="BC136" s="231"/>
    </row>
    <row r="137" spans="41:55" x14ac:dyDescent="0.25">
      <c r="AO137" s="230"/>
      <c r="AR137" s="234"/>
      <c r="AT137" s="234"/>
      <c r="AV137" s="231"/>
      <c r="AY137" s="234"/>
      <c r="BA137" s="234"/>
      <c r="BC137" s="231"/>
    </row>
    <row r="138" spans="41:55" x14ac:dyDescent="0.25">
      <c r="AO138" s="230"/>
      <c r="AR138" s="234"/>
      <c r="AT138" s="234"/>
      <c r="AV138" s="231"/>
      <c r="AY138" s="234"/>
      <c r="BA138" s="234"/>
      <c r="BC138" s="231"/>
    </row>
    <row r="139" spans="41:55" x14ac:dyDescent="0.25">
      <c r="AO139" s="230"/>
      <c r="AR139" s="234"/>
      <c r="AT139" s="234"/>
      <c r="AV139" s="231"/>
      <c r="AY139" s="234"/>
      <c r="BA139" s="234"/>
      <c r="BC139" s="231"/>
    </row>
    <row r="140" spans="41:55" x14ac:dyDescent="0.25">
      <c r="AO140" s="230"/>
      <c r="AR140" s="234"/>
      <c r="AT140" s="234"/>
      <c r="AV140" s="231"/>
      <c r="AY140" s="234"/>
      <c r="BA140" s="234"/>
      <c r="BC140" s="231"/>
    </row>
    <row r="141" spans="41:55" x14ac:dyDescent="0.25">
      <c r="AO141" s="230"/>
      <c r="AR141" s="234"/>
      <c r="AT141" s="234"/>
      <c r="AV141" s="231"/>
      <c r="AY141" s="234"/>
      <c r="BA141" s="234"/>
      <c r="BC141" s="231"/>
    </row>
    <row r="142" spans="41:55" x14ac:dyDescent="0.25">
      <c r="AO142" s="230"/>
      <c r="AR142" s="234"/>
      <c r="AT142" s="234"/>
      <c r="AV142" s="231"/>
      <c r="AY142" s="234"/>
      <c r="BA142" s="234"/>
      <c r="BC142" s="231"/>
    </row>
    <row r="143" spans="41:55" x14ac:dyDescent="0.25">
      <c r="AO143" s="230"/>
      <c r="AR143" s="234"/>
      <c r="AT143" s="234"/>
      <c r="AV143" s="231"/>
      <c r="AY143" s="234"/>
      <c r="BA143" s="234"/>
      <c r="BC143" s="231"/>
    </row>
    <row r="144" spans="41:55" x14ac:dyDescent="0.25">
      <c r="AO144" s="230"/>
      <c r="AR144" s="234"/>
      <c r="AT144" s="234"/>
      <c r="AV144" s="231"/>
      <c r="AY144" s="234"/>
      <c r="BA144" s="234"/>
      <c r="BC144" s="231"/>
    </row>
    <row r="145" spans="41:55" x14ac:dyDescent="0.25">
      <c r="AO145" s="230"/>
      <c r="AR145" s="234"/>
      <c r="AT145" s="234"/>
      <c r="AV145" s="231"/>
      <c r="AY145" s="234"/>
      <c r="BA145" s="234"/>
      <c r="BC145" s="231"/>
    </row>
    <row r="146" spans="41:55" x14ac:dyDescent="0.25">
      <c r="AO146" s="230"/>
      <c r="AR146" s="234"/>
      <c r="AT146" s="234"/>
      <c r="AV146" s="231"/>
      <c r="AY146" s="234"/>
      <c r="BA146" s="234"/>
      <c r="BC146" s="231"/>
    </row>
    <row r="147" spans="41:55" x14ac:dyDescent="0.25">
      <c r="AO147" s="230"/>
      <c r="AR147" s="234"/>
      <c r="AT147" s="234"/>
      <c r="AV147" s="231"/>
      <c r="AY147" s="234"/>
      <c r="BA147" s="234"/>
      <c r="BC147" s="231"/>
    </row>
    <row r="148" spans="41:55" x14ac:dyDescent="0.25">
      <c r="AO148" s="230"/>
      <c r="AR148" s="234"/>
      <c r="AT148" s="234"/>
      <c r="AV148" s="231"/>
      <c r="AY148" s="234"/>
      <c r="BA148" s="234"/>
      <c r="BC148" s="231"/>
    </row>
    <row r="149" spans="41:55" x14ac:dyDescent="0.25">
      <c r="AO149" s="230"/>
      <c r="AR149" s="234"/>
      <c r="AT149" s="234"/>
      <c r="AV149" s="231"/>
      <c r="AY149" s="234"/>
      <c r="BA149" s="234"/>
      <c r="BC149" s="231"/>
    </row>
    <row r="150" spans="41:55" x14ac:dyDescent="0.25">
      <c r="AO150" s="230"/>
      <c r="AR150" s="234"/>
      <c r="AT150" s="234"/>
      <c r="AV150" s="231"/>
      <c r="AY150" s="234"/>
      <c r="BA150" s="234"/>
      <c r="BC150" s="231"/>
    </row>
    <row r="151" spans="41:55" x14ac:dyDescent="0.25">
      <c r="AO151" s="230"/>
      <c r="AR151" s="234"/>
      <c r="AT151" s="234"/>
      <c r="AV151" s="231"/>
      <c r="AY151" s="234"/>
      <c r="BA151" s="234"/>
      <c r="BC151" s="231"/>
    </row>
    <row r="152" spans="41:55" x14ac:dyDescent="0.25">
      <c r="AO152" s="230"/>
      <c r="AR152" s="234"/>
      <c r="AT152" s="234"/>
      <c r="AV152" s="231"/>
      <c r="AY152" s="234"/>
      <c r="BA152" s="234"/>
      <c r="BC152" s="231"/>
    </row>
    <row r="153" spans="41:55" x14ac:dyDescent="0.25">
      <c r="AO153" s="230"/>
      <c r="AR153" s="234"/>
      <c r="AT153" s="234"/>
      <c r="AV153" s="231"/>
      <c r="AY153" s="234"/>
      <c r="BA153" s="234"/>
      <c r="BC153" s="231"/>
    </row>
    <row r="154" spans="41:55" x14ac:dyDescent="0.25">
      <c r="AO154" s="230"/>
      <c r="AR154" s="234"/>
      <c r="AT154" s="234"/>
      <c r="AV154" s="231"/>
      <c r="AY154" s="234"/>
      <c r="BA154" s="234"/>
      <c r="BC154" s="231"/>
    </row>
    <row r="155" spans="41:55" x14ac:dyDescent="0.25">
      <c r="AO155" s="230"/>
      <c r="AR155" s="234"/>
      <c r="AT155" s="234"/>
      <c r="AV155" s="231"/>
      <c r="AY155" s="234"/>
      <c r="BA155" s="234"/>
      <c r="BC155" s="231"/>
    </row>
    <row r="156" spans="41:55" x14ac:dyDescent="0.25">
      <c r="AO156" s="230"/>
      <c r="AR156" s="234"/>
      <c r="AT156" s="234"/>
      <c r="AV156" s="231"/>
      <c r="AY156" s="234"/>
      <c r="BA156" s="234"/>
      <c r="BC156" s="231"/>
    </row>
    <row r="157" spans="41:55" x14ac:dyDescent="0.25">
      <c r="AO157" s="230"/>
      <c r="AR157" s="234"/>
      <c r="AT157" s="234"/>
      <c r="AV157" s="231"/>
      <c r="AY157" s="234"/>
      <c r="BA157" s="234"/>
      <c r="BC157" s="231"/>
    </row>
    <row r="158" spans="41:55" x14ac:dyDescent="0.25">
      <c r="AO158" s="230"/>
      <c r="AR158" s="234"/>
      <c r="AT158" s="234"/>
      <c r="AV158" s="231"/>
      <c r="AY158" s="234"/>
      <c r="BA158" s="234"/>
      <c r="BC158" s="231"/>
    </row>
    <row r="159" spans="41:55" x14ac:dyDescent="0.25">
      <c r="AO159" s="230"/>
      <c r="AR159" s="234"/>
      <c r="AT159" s="234"/>
      <c r="AV159" s="231"/>
      <c r="AY159" s="234"/>
      <c r="BA159" s="234"/>
      <c r="BC159" s="231"/>
    </row>
    <row r="160" spans="41:55" x14ac:dyDescent="0.25">
      <c r="AO160" s="230"/>
      <c r="AR160" s="234"/>
      <c r="AT160" s="234"/>
      <c r="AV160" s="231"/>
      <c r="AY160" s="234"/>
      <c r="BA160" s="234"/>
      <c r="BC160" s="231"/>
    </row>
    <row r="161" spans="41:55" x14ac:dyDescent="0.25">
      <c r="AO161" s="230"/>
      <c r="AR161" s="234"/>
      <c r="AT161" s="234"/>
      <c r="AV161" s="231"/>
      <c r="AY161" s="234"/>
      <c r="BA161" s="234"/>
      <c r="BC161" s="231"/>
    </row>
    <row r="162" spans="41:55" x14ac:dyDescent="0.25">
      <c r="AO162" s="230"/>
      <c r="AR162" s="234"/>
      <c r="AT162" s="234"/>
      <c r="AV162" s="231"/>
      <c r="AY162" s="234"/>
      <c r="BA162" s="234"/>
      <c r="BC162" s="231"/>
    </row>
    <row r="163" spans="41:55" x14ac:dyDescent="0.25">
      <c r="AO163" s="230"/>
      <c r="AR163" s="234"/>
      <c r="AT163" s="234"/>
      <c r="AV163" s="231"/>
      <c r="AY163" s="234"/>
      <c r="BA163" s="234"/>
      <c r="BC163" s="231"/>
    </row>
    <row r="164" spans="41:55" x14ac:dyDescent="0.25">
      <c r="AO164" s="230"/>
      <c r="AR164" s="234"/>
      <c r="AT164" s="234"/>
      <c r="AV164" s="231"/>
      <c r="AY164" s="234"/>
      <c r="BA164" s="234"/>
      <c r="BC164" s="231"/>
    </row>
    <row r="165" spans="41:55" x14ac:dyDescent="0.25">
      <c r="AO165" s="230"/>
      <c r="AR165" s="234"/>
      <c r="AT165" s="234"/>
      <c r="AV165" s="231"/>
      <c r="AY165" s="234"/>
      <c r="BA165" s="234"/>
      <c r="BC165" s="231"/>
    </row>
    <row r="166" spans="41:55" x14ac:dyDescent="0.25">
      <c r="AO166" s="230"/>
      <c r="AR166" s="234"/>
      <c r="AT166" s="234"/>
      <c r="AV166" s="231"/>
      <c r="AY166" s="234"/>
      <c r="BA166" s="234"/>
      <c r="BC166" s="231"/>
    </row>
    <row r="167" spans="41:55" x14ac:dyDescent="0.25">
      <c r="AO167" s="230"/>
      <c r="AR167" s="234"/>
      <c r="AT167" s="234"/>
      <c r="AV167" s="231"/>
      <c r="AY167" s="234"/>
      <c r="BA167" s="234"/>
      <c r="BC167" s="231"/>
    </row>
    <row r="168" spans="41:55" x14ac:dyDescent="0.25">
      <c r="AO168" s="230"/>
      <c r="AR168" s="234"/>
      <c r="AT168" s="234"/>
      <c r="AV168" s="231"/>
      <c r="AY168" s="234"/>
      <c r="BA168" s="234"/>
      <c r="BC168" s="231"/>
    </row>
    <row r="169" spans="41:55" x14ac:dyDescent="0.25">
      <c r="AO169" s="230"/>
      <c r="AR169" s="234"/>
      <c r="AT169" s="234"/>
      <c r="AV169" s="231"/>
      <c r="AY169" s="234"/>
      <c r="BA169" s="234"/>
      <c r="BC169" s="231"/>
    </row>
    <row r="170" spans="41:55" x14ac:dyDescent="0.25">
      <c r="AO170" s="230"/>
      <c r="AR170" s="234"/>
      <c r="AT170" s="234"/>
      <c r="AV170" s="231"/>
      <c r="AY170" s="234"/>
      <c r="BA170" s="234"/>
      <c r="BC170" s="231"/>
    </row>
    <row r="171" spans="41:55" x14ac:dyDescent="0.25">
      <c r="AO171" s="230"/>
      <c r="AR171" s="234"/>
      <c r="AT171" s="234"/>
      <c r="AV171" s="231"/>
      <c r="AY171" s="234"/>
      <c r="BA171" s="234"/>
      <c r="BC171" s="231"/>
    </row>
    <row r="172" spans="41:55" x14ac:dyDescent="0.25">
      <c r="AO172" s="230"/>
      <c r="AR172" s="234"/>
      <c r="AT172" s="234"/>
      <c r="AV172" s="231"/>
      <c r="AY172" s="234"/>
      <c r="BA172" s="234"/>
      <c r="BC172" s="231"/>
    </row>
    <row r="173" spans="41:55" x14ac:dyDescent="0.25">
      <c r="AO173" s="230"/>
      <c r="AR173" s="234"/>
      <c r="AT173" s="234"/>
      <c r="AV173" s="231"/>
      <c r="AY173" s="234"/>
      <c r="BA173" s="234"/>
      <c r="BC173" s="231"/>
    </row>
    <row r="174" spans="41:55" x14ac:dyDescent="0.25">
      <c r="AO174" s="230"/>
      <c r="AR174" s="234"/>
      <c r="AT174" s="234"/>
      <c r="AV174" s="231"/>
      <c r="AY174" s="234"/>
      <c r="BA174" s="234"/>
      <c r="BC174" s="231"/>
    </row>
    <row r="175" spans="41:55" x14ac:dyDescent="0.25">
      <c r="AO175" s="230"/>
      <c r="AR175" s="234"/>
      <c r="AT175" s="234"/>
      <c r="AV175" s="231"/>
      <c r="AY175" s="234"/>
      <c r="BA175" s="234"/>
      <c r="BC175" s="231"/>
    </row>
    <row r="176" spans="41:55" x14ac:dyDescent="0.25">
      <c r="AO176" s="230"/>
      <c r="AR176" s="234"/>
      <c r="AT176" s="234"/>
      <c r="AV176" s="231"/>
      <c r="AY176" s="234"/>
      <c r="BA176" s="234"/>
      <c r="BC176" s="231"/>
    </row>
    <row r="177" spans="41:55" x14ac:dyDescent="0.25">
      <c r="AO177" s="230"/>
      <c r="AR177" s="234"/>
      <c r="AT177" s="234"/>
      <c r="AV177" s="231"/>
      <c r="AY177" s="234"/>
      <c r="BA177" s="234"/>
      <c r="BC177" s="231"/>
    </row>
    <row r="178" spans="41:55" x14ac:dyDescent="0.25">
      <c r="AO178" s="230"/>
      <c r="AR178" s="234"/>
      <c r="AT178" s="234"/>
      <c r="AV178" s="231"/>
      <c r="AY178" s="234"/>
      <c r="BA178" s="234"/>
      <c r="BC178" s="231"/>
    </row>
    <row r="179" spans="41:55" x14ac:dyDescent="0.25">
      <c r="AO179" s="230"/>
      <c r="AR179" s="234"/>
      <c r="AT179" s="234"/>
      <c r="AV179" s="231"/>
      <c r="AY179" s="234"/>
      <c r="BA179" s="234"/>
      <c r="BC179" s="231"/>
    </row>
    <row r="180" spans="41:55" x14ac:dyDescent="0.25">
      <c r="AO180" s="230"/>
      <c r="AR180" s="234"/>
      <c r="AT180" s="234"/>
      <c r="AV180" s="231"/>
      <c r="AY180" s="234"/>
      <c r="BA180" s="234"/>
      <c r="BC180" s="231"/>
    </row>
    <row r="181" spans="41:55" x14ac:dyDescent="0.25">
      <c r="AO181" s="230"/>
      <c r="AR181" s="234"/>
      <c r="AT181" s="234"/>
      <c r="AV181" s="231"/>
      <c r="AY181" s="234"/>
      <c r="BA181" s="234"/>
      <c r="BC181" s="231"/>
    </row>
    <row r="182" spans="41:55" x14ac:dyDescent="0.25">
      <c r="AO182" s="230"/>
      <c r="AR182" s="234"/>
      <c r="AT182" s="234"/>
      <c r="AV182" s="231"/>
      <c r="AY182" s="234"/>
      <c r="BA182" s="234"/>
      <c r="BC182" s="231"/>
    </row>
    <row r="183" spans="41:55" x14ac:dyDescent="0.25">
      <c r="AO183" s="230"/>
      <c r="AR183" s="234"/>
      <c r="AT183" s="234"/>
      <c r="AV183" s="231"/>
      <c r="AY183" s="234"/>
      <c r="BA183" s="234"/>
      <c r="BC183" s="231"/>
    </row>
    <row r="184" spans="41:55" x14ac:dyDescent="0.25">
      <c r="AO184" s="230"/>
      <c r="AR184" s="234"/>
      <c r="AT184" s="234"/>
      <c r="AV184" s="231"/>
      <c r="AY184" s="234"/>
      <c r="BA184" s="234"/>
      <c r="BC184" s="231"/>
    </row>
    <row r="185" spans="41:55" x14ac:dyDescent="0.25">
      <c r="AO185" s="230"/>
      <c r="AR185" s="234"/>
      <c r="AT185" s="234"/>
      <c r="AV185" s="231"/>
      <c r="AY185" s="234"/>
      <c r="BA185" s="234"/>
      <c r="BC185" s="231"/>
    </row>
    <row r="186" spans="41:55" x14ac:dyDescent="0.25">
      <c r="AO186" s="230"/>
      <c r="AR186" s="234"/>
      <c r="AT186" s="234"/>
      <c r="AV186" s="231"/>
      <c r="AY186" s="234"/>
      <c r="BA186" s="234"/>
      <c r="BC186" s="231"/>
    </row>
    <row r="187" spans="41:55" x14ac:dyDescent="0.25">
      <c r="AO187" s="230"/>
      <c r="AR187" s="234"/>
      <c r="AT187" s="234"/>
      <c r="AV187" s="231"/>
      <c r="AY187" s="234"/>
      <c r="BA187" s="234"/>
      <c r="BC187" s="231"/>
    </row>
    <row r="188" spans="41:55" x14ac:dyDescent="0.25">
      <c r="AO188" s="230"/>
      <c r="AR188" s="234"/>
      <c r="AT188" s="234"/>
      <c r="AV188" s="231"/>
      <c r="AY188" s="234"/>
      <c r="BA188" s="234"/>
      <c r="BC188" s="231"/>
    </row>
    <row r="189" spans="41:55" x14ac:dyDescent="0.25">
      <c r="AO189" s="230"/>
      <c r="AR189" s="234"/>
      <c r="AT189" s="234"/>
      <c r="AV189" s="231"/>
      <c r="AY189" s="234"/>
      <c r="BA189" s="234"/>
      <c r="BC189" s="231"/>
    </row>
    <row r="190" spans="41:55" x14ac:dyDescent="0.25">
      <c r="AO190" s="230"/>
      <c r="AR190" s="234"/>
      <c r="AT190" s="234"/>
      <c r="AV190" s="231"/>
      <c r="AY190" s="234"/>
      <c r="BA190" s="234"/>
      <c r="BC190" s="231"/>
    </row>
    <row r="191" spans="41:55" x14ac:dyDescent="0.25">
      <c r="AO191" s="230"/>
      <c r="AR191" s="234"/>
      <c r="AT191" s="234"/>
      <c r="AV191" s="231"/>
      <c r="AY191" s="234"/>
      <c r="BA191" s="234"/>
      <c r="BC191" s="231"/>
    </row>
    <row r="192" spans="41:55" x14ac:dyDescent="0.25">
      <c r="AO192" s="230"/>
      <c r="AR192" s="234"/>
      <c r="AT192" s="234"/>
      <c r="AV192" s="231"/>
      <c r="AY192" s="234"/>
      <c r="BA192" s="234"/>
      <c r="BC192" s="231"/>
    </row>
    <row r="193" spans="41:55" x14ac:dyDescent="0.25">
      <c r="AO193" s="230"/>
      <c r="AR193" s="234"/>
      <c r="AT193" s="234"/>
      <c r="AV193" s="231"/>
      <c r="AY193" s="234"/>
      <c r="BA193" s="234"/>
      <c r="BC193" s="231"/>
    </row>
    <row r="194" spans="41:55" x14ac:dyDescent="0.25">
      <c r="AO194" s="230"/>
      <c r="AR194" s="234"/>
      <c r="AT194" s="234"/>
      <c r="AV194" s="231"/>
      <c r="AY194" s="234"/>
      <c r="BA194" s="234"/>
      <c r="BC194" s="231"/>
    </row>
    <row r="195" spans="41:55" x14ac:dyDescent="0.25">
      <c r="AO195" s="230"/>
      <c r="AR195" s="234"/>
      <c r="AT195" s="234"/>
      <c r="AV195" s="231"/>
      <c r="AY195" s="234"/>
      <c r="BA195" s="234"/>
      <c r="BC195" s="231"/>
    </row>
    <row r="196" spans="41:55" x14ac:dyDescent="0.25">
      <c r="AO196" s="230"/>
      <c r="AR196" s="234"/>
      <c r="AT196" s="234"/>
      <c r="AV196" s="231"/>
      <c r="AY196" s="234"/>
      <c r="BA196" s="234"/>
      <c r="BC196" s="231"/>
    </row>
    <row r="197" spans="41:55" x14ac:dyDescent="0.25">
      <c r="AO197" s="230"/>
      <c r="AR197" s="234"/>
      <c r="AT197" s="234"/>
      <c r="AV197" s="231"/>
      <c r="AY197" s="234"/>
      <c r="BA197" s="234"/>
      <c r="BC197" s="231"/>
    </row>
    <row r="198" spans="41:55" x14ac:dyDescent="0.25">
      <c r="AO198" s="230"/>
      <c r="AR198" s="234"/>
      <c r="AT198" s="234"/>
      <c r="AV198" s="231"/>
      <c r="AY198" s="234"/>
      <c r="BA198" s="234"/>
      <c r="BC198" s="231"/>
    </row>
    <row r="199" spans="41:55" x14ac:dyDescent="0.25">
      <c r="AO199" s="230"/>
      <c r="AR199" s="234"/>
      <c r="AT199" s="234"/>
      <c r="AV199" s="231"/>
      <c r="AY199" s="234"/>
      <c r="BA199" s="234"/>
      <c r="BC199" s="231"/>
    </row>
    <row r="200" spans="41:55" x14ac:dyDescent="0.25">
      <c r="AO200" s="230"/>
      <c r="AR200" s="234"/>
      <c r="AT200" s="234"/>
      <c r="AV200" s="231"/>
      <c r="AY200" s="234"/>
      <c r="BA200" s="234"/>
      <c r="BC200" s="231"/>
    </row>
    <row r="201" spans="41:55" x14ac:dyDescent="0.25">
      <c r="AO201" s="230"/>
      <c r="AR201" s="234"/>
      <c r="AT201" s="234"/>
      <c r="AV201" s="231"/>
      <c r="AY201" s="234"/>
      <c r="BA201" s="234"/>
      <c r="BC201" s="231"/>
    </row>
    <row r="202" spans="41:55" x14ac:dyDescent="0.25">
      <c r="AO202" s="230"/>
      <c r="AR202" s="234"/>
      <c r="AT202" s="234"/>
      <c r="AV202" s="231"/>
      <c r="AY202" s="234"/>
      <c r="BA202" s="234"/>
      <c r="BC202" s="231"/>
    </row>
    <row r="203" spans="41:55" x14ac:dyDescent="0.25">
      <c r="AO203" s="230"/>
      <c r="AR203" s="234"/>
      <c r="AT203" s="234"/>
      <c r="AV203" s="231"/>
      <c r="AY203" s="234"/>
      <c r="BA203" s="234"/>
      <c r="BC203" s="231"/>
    </row>
    <row r="204" spans="41:55" x14ac:dyDescent="0.25">
      <c r="AO204" s="230"/>
      <c r="AR204" s="234"/>
      <c r="AT204" s="234"/>
      <c r="AV204" s="231"/>
      <c r="AY204" s="234"/>
      <c r="BA204" s="234"/>
      <c r="BC204" s="231"/>
    </row>
    <row r="205" spans="41:55" x14ac:dyDescent="0.25">
      <c r="AO205" s="230"/>
      <c r="AR205" s="234"/>
      <c r="AT205" s="234"/>
      <c r="AV205" s="231"/>
      <c r="AY205" s="234"/>
      <c r="BA205" s="234"/>
      <c r="BC205" s="231"/>
    </row>
    <row r="206" spans="41:55" x14ac:dyDescent="0.25">
      <c r="AO206" s="230"/>
      <c r="AR206" s="234"/>
      <c r="AT206" s="234"/>
      <c r="AV206" s="231"/>
      <c r="AY206" s="234"/>
      <c r="BA206" s="234"/>
      <c r="BC206" s="231"/>
    </row>
    <row r="207" spans="41:55" x14ac:dyDescent="0.25">
      <c r="AO207" s="230"/>
      <c r="AR207" s="234"/>
      <c r="AT207" s="234"/>
      <c r="AV207" s="231"/>
      <c r="AY207" s="234"/>
      <c r="BA207" s="234"/>
      <c r="BC207" s="231"/>
    </row>
    <row r="208" spans="41:55" x14ac:dyDescent="0.25">
      <c r="AO208" s="230"/>
      <c r="AR208" s="234"/>
      <c r="AT208" s="234"/>
      <c r="AV208" s="231"/>
      <c r="AY208" s="234"/>
      <c r="BA208" s="234"/>
      <c r="BC208" s="231"/>
    </row>
    <row r="209" spans="41:55" x14ac:dyDescent="0.25">
      <c r="AO209" s="230"/>
      <c r="AR209" s="234"/>
      <c r="AT209" s="234"/>
      <c r="AV209" s="231"/>
      <c r="AY209" s="234"/>
      <c r="BA209" s="234"/>
      <c r="BC209" s="231"/>
    </row>
    <row r="210" spans="41:55" x14ac:dyDescent="0.25">
      <c r="AO210" s="230"/>
      <c r="AR210" s="234"/>
      <c r="AT210" s="234"/>
      <c r="AV210" s="231"/>
      <c r="AY210" s="234"/>
      <c r="BA210" s="234"/>
      <c r="BC210" s="231"/>
    </row>
    <row r="211" spans="41:55" x14ac:dyDescent="0.25">
      <c r="AO211" s="230"/>
      <c r="AR211" s="234"/>
      <c r="AT211" s="234"/>
      <c r="AV211" s="231"/>
      <c r="AY211" s="234"/>
      <c r="BA211" s="234"/>
      <c r="BC211" s="231"/>
    </row>
    <row r="212" spans="41:55" x14ac:dyDescent="0.25">
      <c r="AO212" s="230"/>
      <c r="AR212" s="234"/>
      <c r="AT212" s="234"/>
      <c r="AV212" s="231"/>
      <c r="AY212" s="234"/>
      <c r="BA212" s="234"/>
      <c r="BC212" s="231"/>
    </row>
    <row r="213" spans="41:55" x14ac:dyDescent="0.25">
      <c r="AO213" s="230"/>
      <c r="AR213" s="234"/>
      <c r="AT213" s="234"/>
      <c r="AV213" s="231"/>
      <c r="AY213" s="234"/>
      <c r="BA213" s="234"/>
      <c r="BC213" s="231"/>
    </row>
    <row r="214" spans="41:55" x14ac:dyDescent="0.25">
      <c r="AO214" s="230"/>
      <c r="AR214" s="234"/>
      <c r="AT214" s="234"/>
      <c r="AV214" s="231"/>
      <c r="AY214" s="234"/>
      <c r="BA214" s="234"/>
      <c r="BC214" s="231"/>
    </row>
    <row r="215" spans="41:55" x14ac:dyDescent="0.25">
      <c r="AO215" s="230"/>
      <c r="AR215" s="234"/>
      <c r="AT215" s="234"/>
      <c r="AV215" s="231"/>
      <c r="AY215" s="234"/>
      <c r="BA215" s="234"/>
      <c r="BC215" s="231"/>
    </row>
    <row r="216" spans="41:55" x14ac:dyDescent="0.25">
      <c r="AO216" s="230"/>
      <c r="AR216" s="234"/>
      <c r="AT216" s="234"/>
      <c r="AV216" s="231"/>
      <c r="AY216" s="234"/>
      <c r="BA216" s="234"/>
      <c r="BC216" s="231"/>
    </row>
    <row r="217" spans="41:55" x14ac:dyDescent="0.25">
      <c r="AO217" s="230"/>
      <c r="AR217" s="234"/>
      <c r="AT217" s="234"/>
      <c r="AV217" s="231"/>
      <c r="AY217" s="234"/>
      <c r="BA217" s="234"/>
      <c r="BC217" s="231"/>
    </row>
    <row r="218" spans="41:55" x14ac:dyDescent="0.25">
      <c r="AO218" s="230"/>
      <c r="AR218" s="234"/>
      <c r="AT218" s="234"/>
      <c r="AV218" s="231"/>
      <c r="AY218" s="234"/>
      <c r="BA218" s="234"/>
      <c r="BC218" s="231"/>
    </row>
    <row r="219" spans="41:55" x14ac:dyDescent="0.25">
      <c r="AO219" s="230"/>
      <c r="AR219" s="234"/>
      <c r="AT219" s="234"/>
      <c r="AV219" s="231"/>
      <c r="AY219" s="234"/>
      <c r="BA219" s="234"/>
      <c r="BC219" s="231"/>
    </row>
    <row r="220" spans="41:55" x14ac:dyDescent="0.25">
      <c r="AO220" s="230"/>
      <c r="AR220" s="234"/>
      <c r="AT220" s="234"/>
      <c r="AV220" s="231"/>
      <c r="AY220" s="234"/>
      <c r="BA220" s="234"/>
      <c r="BC220" s="231"/>
    </row>
    <row r="221" spans="41:55" x14ac:dyDescent="0.25">
      <c r="AO221" s="230"/>
      <c r="AR221" s="234"/>
      <c r="AT221" s="234"/>
      <c r="AV221" s="231"/>
      <c r="AY221" s="234"/>
      <c r="BA221" s="234"/>
      <c r="BC221" s="231"/>
    </row>
    <row r="222" spans="41:55" x14ac:dyDescent="0.25">
      <c r="AO222" s="230"/>
      <c r="AR222" s="234"/>
      <c r="AT222" s="234"/>
      <c r="AV222" s="231"/>
      <c r="AY222" s="234"/>
      <c r="BA222" s="234"/>
      <c r="BC222" s="231"/>
    </row>
    <row r="223" spans="41:55" x14ac:dyDescent="0.25">
      <c r="AO223" s="230"/>
      <c r="AR223" s="234"/>
      <c r="AT223" s="234"/>
      <c r="AV223" s="231"/>
      <c r="AY223" s="234"/>
      <c r="BA223" s="234"/>
      <c r="BC223" s="231"/>
    </row>
    <row r="224" spans="41:55" x14ac:dyDescent="0.25">
      <c r="AO224" s="230"/>
      <c r="AR224" s="234"/>
      <c r="AT224" s="234"/>
      <c r="AV224" s="231"/>
      <c r="AY224" s="234"/>
      <c r="BA224" s="234"/>
      <c r="BC224" s="231"/>
    </row>
    <row r="225" spans="41:55" x14ac:dyDescent="0.25">
      <c r="AO225" s="230"/>
      <c r="AR225" s="234"/>
      <c r="AT225" s="234"/>
      <c r="AV225" s="231"/>
      <c r="AY225" s="234"/>
      <c r="BA225" s="234"/>
      <c r="BC225" s="231"/>
    </row>
    <row r="226" spans="41:55" x14ac:dyDescent="0.25">
      <c r="AO226" s="230"/>
      <c r="AR226" s="234"/>
      <c r="AT226" s="234"/>
      <c r="AV226" s="231"/>
      <c r="AY226" s="234"/>
      <c r="BA226" s="234"/>
      <c r="BC226" s="231"/>
    </row>
    <row r="227" spans="41:55" x14ac:dyDescent="0.25">
      <c r="AO227" s="230"/>
      <c r="AR227" s="234"/>
      <c r="AT227" s="234"/>
      <c r="AV227" s="231"/>
      <c r="AY227" s="234"/>
      <c r="BA227" s="234"/>
      <c r="BC227" s="231"/>
    </row>
    <row r="228" spans="41:55" x14ac:dyDescent="0.25">
      <c r="AO228" s="230"/>
      <c r="AR228" s="234"/>
      <c r="AT228" s="234"/>
      <c r="AV228" s="231"/>
      <c r="AY228" s="234"/>
      <c r="BA228" s="234"/>
      <c r="BC228" s="231"/>
    </row>
    <row r="229" spans="41:55" x14ac:dyDescent="0.25">
      <c r="AO229" s="230"/>
      <c r="AR229" s="234"/>
      <c r="AT229" s="234"/>
      <c r="AV229" s="231"/>
      <c r="AY229" s="234"/>
      <c r="BA229" s="234"/>
      <c r="BC229" s="231"/>
    </row>
    <row r="230" spans="41:55" x14ac:dyDescent="0.25">
      <c r="AO230" s="230"/>
      <c r="AR230" s="234"/>
      <c r="AT230" s="234"/>
      <c r="AV230" s="231"/>
      <c r="AY230" s="234"/>
      <c r="BA230" s="234"/>
      <c r="BC230" s="231"/>
    </row>
    <row r="231" spans="41:55" x14ac:dyDescent="0.25">
      <c r="AO231" s="230"/>
      <c r="AR231" s="234"/>
      <c r="AT231" s="234"/>
      <c r="AV231" s="231"/>
      <c r="AY231" s="234"/>
      <c r="BA231" s="234"/>
      <c r="BC231" s="231"/>
    </row>
    <row r="232" spans="41:55" x14ac:dyDescent="0.25">
      <c r="AO232" s="230"/>
      <c r="AR232" s="234"/>
      <c r="AT232" s="234"/>
      <c r="AV232" s="231"/>
      <c r="AY232" s="234"/>
      <c r="BA232" s="234"/>
      <c r="BC232" s="231"/>
    </row>
    <row r="233" spans="41:55" x14ac:dyDescent="0.25">
      <c r="AO233" s="230"/>
      <c r="AR233" s="234"/>
      <c r="AT233" s="234"/>
      <c r="AV233" s="231"/>
      <c r="AY233" s="234"/>
      <c r="BA233" s="234"/>
      <c r="BC233" s="231"/>
    </row>
    <row r="234" spans="41:55" x14ac:dyDescent="0.25">
      <c r="AO234" s="230"/>
      <c r="AR234" s="234"/>
      <c r="AT234" s="234"/>
      <c r="AV234" s="231"/>
      <c r="AY234" s="234"/>
      <c r="BA234" s="234"/>
      <c r="BC234" s="231"/>
    </row>
    <row r="235" spans="41:55" x14ac:dyDescent="0.25">
      <c r="AO235" s="230"/>
      <c r="AR235" s="234"/>
      <c r="AT235" s="234"/>
      <c r="AV235" s="231"/>
      <c r="AY235" s="234"/>
      <c r="BA235" s="234"/>
      <c r="BC235" s="231"/>
    </row>
    <row r="236" spans="41:55" x14ac:dyDescent="0.25">
      <c r="AO236" s="230"/>
      <c r="AR236" s="234"/>
      <c r="AT236" s="234"/>
      <c r="AV236" s="231"/>
      <c r="AY236" s="234"/>
      <c r="BA236" s="234"/>
      <c r="BC236" s="231"/>
    </row>
    <row r="237" spans="41:55" x14ac:dyDescent="0.25">
      <c r="AO237" s="230"/>
      <c r="AR237" s="234"/>
      <c r="AT237" s="234"/>
      <c r="AV237" s="231"/>
      <c r="AY237" s="234"/>
      <c r="BA237" s="234"/>
      <c r="BC237" s="231"/>
    </row>
    <row r="238" spans="41:55" x14ac:dyDescent="0.25">
      <c r="AO238" s="230"/>
      <c r="AR238" s="234"/>
      <c r="AT238" s="234"/>
      <c r="AV238" s="231"/>
      <c r="AY238" s="234"/>
      <c r="BA238" s="234"/>
      <c r="BC238" s="231"/>
    </row>
    <row r="239" spans="41:55" x14ac:dyDescent="0.25">
      <c r="AO239" s="230"/>
      <c r="AR239" s="234"/>
      <c r="AT239" s="234"/>
      <c r="AV239" s="231"/>
      <c r="AY239" s="234"/>
      <c r="BA239" s="234"/>
      <c r="BC239" s="231"/>
    </row>
    <row r="240" spans="41:55" x14ac:dyDescent="0.25">
      <c r="AO240" s="230"/>
      <c r="AR240" s="234"/>
      <c r="AT240" s="234"/>
      <c r="AV240" s="231"/>
      <c r="AY240" s="234"/>
      <c r="BA240" s="234"/>
      <c r="BC240" s="231"/>
    </row>
    <row r="241" spans="41:55" x14ac:dyDescent="0.25">
      <c r="AO241" s="230"/>
      <c r="AR241" s="234"/>
      <c r="AT241" s="234"/>
      <c r="AV241" s="231"/>
      <c r="AY241" s="234"/>
      <c r="BA241" s="234"/>
      <c r="BC241" s="231"/>
    </row>
    <row r="242" spans="41:55" x14ac:dyDescent="0.25">
      <c r="AO242" s="230"/>
      <c r="AR242" s="234"/>
      <c r="AT242" s="234"/>
      <c r="AV242" s="231"/>
      <c r="AY242" s="234"/>
      <c r="BA242" s="234"/>
      <c r="BC242" s="231"/>
    </row>
    <row r="243" spans="41:55" x14ac:dyDescent="0.25">
      <c r="AO243" s="230"/>
      <c r="AR243" s="234"/>
      <c r="AT243" s="234"/>
      <c r="AV243" s="231"/>
      <c r="AY243" s="234"/>
      <c r="BA243" s="234"/>
      <c r="BC243" s="231"/>
    </row>
    <row r="244" spans="41:55" x14ac:dyDescent="0.25">
      <c r="AO244" s="230"/>
      <c r="AR244" s="234"/>
      <c r="AT244" s="234"/>
      <c r="AV244" s="231"/>
      <c r="AY244" s="234"/>
      <c r="BA244" s="234"/>
      <c r="BC244" s="231"/>
    </row>
    <row r="245" spans="41:55" x14ac:dyDescent="0.25">
      <c r="AO245" s="230"/>
      <c r="AR245" s="234"/>
      <c r="AT245" s="234"/>
      <c r="AV245" s="231"/>
      <c r="AY245" s="234"/>
      <c r="BA245" s="234"/>
      <c r="BC245" s="231"/>
    </row>
    <row r="246" spans="41:55" x14ac:dyDescent="0.25">
      <c r="AO246" s="230"/>
      <c r="AR246" s="234"/>
      <c r="AT246" s="234"/>
      <c r="AV246" s="231"/>
      <c r="AY246" s="234"/>
      <c r="BA246" s="234"/>
      <c r="BC246" s="231"/>
    </row>
    <row r="247" spans="41:55" x14ac:dyDescent="0.25">
      <c r="AO247" s="230"/>
      <c r="AR247" s="234"/>
      <c r="AT247" s="234"/>
      <c r="AV247" s="231"/>
      <c r="AY247" s="234"/>
      <c r="BA247" s="234"/>
      <c r="BC247" s="231"/>
    </row>
    <row r="248" spans="41:55" x14ac:dyDescent="0.25">
      <c r="AO248" s="230"/>
      <c r="AR248" s="234"/>
      <c r="AT248" s="234"/>
      <c r="AV248" s="231"/>
      <c r="AY248" s="234"/>
      <c r="BA248" s="234"/>
      <c r="BC248" s="231"/>
    </row>
    <row r="249" spans="41:55" x14ac:dyDescent="0.25">
      <c r="AO249" s="230"/>
      <c r="AR249" s="234"/>
      <c r="AT249" s="234"/>
      <c r="AV249" s="231"/>
      <c r="AY249" s="234"/>
      <c r="BA249" s="234"/>
      <c r="BC249" s="231"/>
    </row>
    <row r="250" spans="41:55" x14ac:dyDescent="0.25">
      <c r="AO250" s="230"/>
      <c r="AR250" s="234"/>
      <c r="AT250" s="234"/>
      <c r="AV250" s="231"/>
      <c r="AY250" s="234"/>
      <c r="BA250" s="234"/>
      <c r="BC250" s="231"/>
    </row>
    <row r="251" spans="41:55" x14ac:dyDescent="0.25">
      <c r="AO251" s="230"/>
      <c r="AR251" s="234"/>
      <c r="AT251" s="234"/>
      <c r="AV251" s="231"/>
      <c r="AY251" s="234"/>
      <c r="BA251" s="234"/>
      <c r="BC251" s="231"/>
    </row>
    <row r="252" spans="41:55" x14ac:dyDescent="0.25">
      <c r="AO252" s="230"/>
      <c r="AR252" s="234"/>
      <c r="AT252" s="234"/>
      <c r="AV252" s="231"/>
      <c r="AY252" s="234"/>
      <c r="BA252" s="234"/>
      <c r="BC252" s="231"/>
    </row>
    <row r="253" spans="41:55" x14ac:dyDescent="0.25">
      <c r="AO253" s="230"/>
      <c r="AR253" s="234"/>
      <c r="AT253" s="234"/>
      <c r="AV253" s="231"/>
      <c r="AY253" s="234"/>
      <c r="BA253" s="234"/>
      <c r="BC253" s="231"/>
    </row>
    <row r="254" spans="41:55" x14ac:dyDescent="0.25">
      <c r="AO254" s="230"/>
      <c r="AR254" s="234"/>
      <c r="AT254" s="234"/>
      <c r="AV254" s="231"/>
      <c r="AY254" s="234"/>
      <c r="BA254" s="234"/>
      <c r="BC254" s="231"/>
    </row>
    <row r="255" spans="41:55" x14ac:dyDescent="0.25">
      <c r="AO255" s="230"/>
      <c r="AR255" s="234"/>
      <c r="AT255" s="234"/>
      <c r="AV255" s="231"/>
      <c r="AY255" s="234"/>
      <c r="BA255" s="234"/>
      <c r="BC255" s="231"/>
    </row>
    <row r="256" spans="41:55" x14ac:dyDescent="0.25">
      <c r="AO256" s="230"/>
      <c r="AR256" s="234"/>
      <c r="AT256" s="234"/>
      <c r="AV256" s="231"/>
      <c r="AY256" s="234"/>
      <c r="BA256" s="234"/>
      <c r="BC256" s="231"/>
    </row>
    <row r="257" spans="41:55" x14ac:dyDescent="0.25">
      <c r="AO257" s="230"/>
      <c r="AR257" s="234"/>
      <c r="AT257" s="234"/>
      <c r="AV257" s="231"/>
      <c r="AY257" s="234"/>
      <c r="BA257" s="234"/>
      <c r="BC257" s="231"/>
    </row>
    <row r="258" spans="41:55" x14ac:dyDescent="0.25">
      <c r="AO258" s="230"/>
      <c r="AR258" s="234"/>
      <c r="AT258" s="234"/>
      <c r="AV258" s="231"/>
      <c r="AY258" s="234"/>
      <c r="BA258" s="234"/>
      <c r="BC258" s="231"/>
    </row>
    <row r="259" spans="41:55" x14ac:dyDescent="0.25">
      <c r="AO259" s="230"/>
      <c r="AR259" s="234"/>
      <c r="AT259" s="234"/>
      <c r="AV259" s="231"/>
      <c r="AY259" s="234"/>
      <c r="BA259" s="234"/>
      <c r="BC259" s="231"/>
    </row>
    <row r="260" spans="41:55" x14ac:dyDescent="0.25">
      <c r="AO260" s="230"/>
      <c r="AR260" s="234"/>
      <c r="AT260" s="234"/>
      <c r="AV260" s="231"/>
      <c r="AY260" s="234"/>
      <c r="BA260" s="234"/>
      <c r="BC260" s="231"/>
    </row>
    <row r="261" spans="41:55" x14ac:dyDescent="0.25">
      <c r="AO261" s="230"/>
      <c r="AR261" s="234"/>
      <c r="AT261" s="234"/>
      <c r="AV261" s="231"/>
      <c r="AY261" s="234"/>
      <c r="BA261" s="234"/>
      <c r="BC261" s="231"/>
    </row>
    <row r="262" spans="41:55" x14ac:dyDescent="0.25">
      <c r="AO262" s="230"/>
      <c r="AR262" s="234"/>
      <c r="AT262" s="234"/>
      <c r="AV262" s="231"/>
      <c r="AY262" s="234"/>
      <c r="BA262" s="234"/>
      <c r="BC262" s="231"/>
    </row>
    <row r="263" spans="41:55" x14ac:dyDescent="0.25">
      <c r="AO263" s="230"/>
      <c r="AR263" s="234"/>
      <c r="AT263" s="234"/>
      <c r="AV263" s="231"/>
      <c r="AY263" s="234"/>
      <c r="BA263" s="234"/>
      <c r="BC263" s="231"/>
    </row>
    <row r="264" spans="41:55" x14ac:dyDescent="0.25">
      <c r="AO264" s="230"/>
      <c r="AR264" s="234"/>
      <c r="AT264" s="234"/>
      <c r="AV264" s="231"/>
      <c r="AY264" s="234"/>
      <c r="BA264" s="234"/>
      <c r="BC264" s="231"/>
    </row>
    <row r="265" spans="41:55" x14ac:dyDescent="0.25">
      <c r="AO265" s="230"/>
      <c r="AR265" s="234"/>
      <c r="AT265" s="234"/>
      <c r="AV265" s="231"/>
      <c r="AY265" s="234"/>
      <c r="BA265" s="234"/>
      <c r="BC265" s="231"/>
    </row>
    <row r="266" spans="41:55" x14ac:dyDescent="0.25">
      <c r="AO266" s="230"/>
      <c r="AR266" s="234"/>
      <c r="AT266" s="234"/>
      <c r="AV266" s="231"/>
      <c r="AY266" s="234"/>
      <c r="BA266" s="234"/>
      <c r="BC266" s="231"/>
    </row>
    <row r="267" spans="41:55" x14ac:dyDescent="0.25">
      <c r="AO267" s="230"/>
      <c r="AR267" s="234"/>
      <c r="AT267" s="234"/>
      <c r="AV267" s="231"/>
      <c r="AY267" s="234"/>
      <c r="BA267" s="234"/>
      <c r="BC267" s="231"/>
    </row>
    <row r="268" spans="41:55" x14ac:dyDescent="0.25">
      <c r="AO268" s="230"/>
      <c r="AR268" s="234"/>
      <c r="AT268" s="234"/>
      <c r="AV268" s="231"/>
      <c r="AY268" s="234"/>
      <c r="BA268" s="234"/>
      <c r="BC268" s="231"/>
    </row>
    <row r="269" spans="41:55" x14ac:dyDescent="0.25">
      <c r="AO269" s="230"/>
      <c r="AR269" s="234"/>
      <c r="AT269" s="234"/>
      <c r="AV269" s="231"/>
      <c r="AY269" s="234"/>
      <c r="BA269" s="234"/>
      <c r="BC269" s="231"/>
    </row>
    <row r="270" spans="41:55" x14ac:dyDescent="0.25">
      <c r="AO270" s="230"/>
      <c r="AR270" s="234"/>
      <c r="AT270" s="234"/>
      <c r="AV270" s="231"/>
      <c r="AY270" s="234"/>
      <c r="BA270" s="234"/>
      <c r="BC270" s="231"/>
    </row>
    <row r="271" spans="41:55" x14ac:dyDescent="0.25">
      <c r="AO271" s="230"/>
      <c r="AR271" s="234"/>
      <c r="AT271" s="234"/>
      <c r="AV271" s="231"/>
      <c r="AY271" s="234"/>
      <c r="BA271" s="234"/>
      <c r="BC271" s="231"/>
    </row>
    <row r="272" spans="41:55" x14ac:dyDescent="0.25">
      <c r="AO272" s="230"/>
      <c r="AR272" s="234"/>
      <c r="AT272" s="234"/>
      <c r="AV272" s="231"/>
      <c r="AY272" s="234"/>
      <c r="BA272" s="234"/>
      <c r="BC272" s="231"/>
    </row>
    <row r="273" spans="41:55" x14ac:dyDescent="0.25">
      <c r="AO273" s="230"/>
      <c r="AR273" s="234"/>
      <c r="AT273" s="234"/>
      <c r="AV273" s="231"/>
      <c r="AY273" s="234"/>
      <c r="BA273" s="234"/>
      <c r="BC273" s="231"/>
    </row>
    <row r="274" spans="41:55" x14ac:dyDescent="0.25">
      <c r="AO274" s="230"/>
      <c r="AR274" s="234"/>
      <c r="AT274" s="234"/>
      <c r="AV274" s="231"/>
      <c r="AY274" s="234"/>
      <c r="BA274" s="234"/>
      <c r="BC274" s="231"/>
    </row>
    <row r="275" spans="41:55" x14ac:dyDescent="0.25">
      <c r="AO275" s="230"/>
      <c r="AR275" s="234"/>
      <c r="AT275" s="234"/>
      <c r="AV275" s="231"/>
      <c r="AY275" s="234"/>
      <c r="BA275" s="234"/>
      <c r="BC275" s="231"/>
    </row>
    <row r="276" spans="41:55" x14ac:dyDescent="0.25">
      <c r="AO276" s="230"/>
      <c r="AR276" s="234"/>
      <c r="AT276" s="234"/>
      <c r="AV276" s="231"/>
      <c r="AY276" s="234"/>
      <c r="BA276" s="234"/>
      <c r="BC276" s="231"/>
    </row>
    <row r="277" spans="41:55" x14ac:dyDescent="0.25">
      <c r="AO277" s="230"/>
      <c r="AR277" s="234"/>
      <c r="AT277" s="234"/>
      <c r="AV277" s="231"/>
      <c r="AY277" s="234"/>
      <c r="BA277" s="234"/>
      <c r="BC277" s="231"/>
    </row>
    <row r="278" spans="41:55" x14ac:dyDescent="0.25">
      <c r="AO278" s="230"/>
      <c r="AR278" s="234"/>
      <c r="AT278" s="234"/>
      <c r="AV278" s="231"/>
      <c r="AY278" s="234"/>
      <c r="BA278" s="234"/>
      <c r="BC278" s="231"/>
    </row>
    <row r="279" spans="41:55" x14ac:dyDescent="0.25">
      <c r="AO279" s="230"/>
      <c r="AR279" s="234"/>
      <c r="AT279" s="234"/>
      <c r="AV279" s="231"/>
      <c r="AY279" s="234"/>
      <c r="BA279" s="234"/>
      <c r="BC279" s="231"/>
    </row>
    <row r="280" spans="41:55" x14ac:dyDescent="0.25">
      <c r="AO280" s="230"/>
      <c r="AR280" s="234"/>
      <c r="AT280" s="234"/>
      <c r="AV280" s="231"/>
      <c r="AY280" s="234"/>
      <c r="BA280" s="234"/>
      <c r="BC280" s="231"/>
    </row>
    <row r="281" spans="41:55" x14ac:dyDescent="0.25">
      <c r="AO281" s="230"/>
      <c r="AR281" s="234"/>
      <c r="AT281" s="234"/>
      <c r="AV281" s="231"/>
      <c r="AY281" s="234"/>
      <c r="BA281" s="234"/>
      <c r="BC281" s="231"/>
    </row>
    <row r="282" spans="41:55" x14ac:dyDescent="0.25">
      <c r="AO282" s="230"/>
      <c r="AR282" s="234"/>
      <c r="AT282" s="234"/>
      <c r="AV282" s="231"/>
      <c r="AY282" s="234"/>
      <c r="BA282" s="234"/>
      <c r="BC282" s="231"/>
    </row>
    <row r="283" spans="41:55" x14ac:dyDescent="0.25">
      <c r="AO283" s="230"/>
      <c r="AR283" s="234"/>
      <c r="AT283" s="234"/>
      <c r="AV283" s="231"/>
      <c r="AY283" s="234"/>
      <c r="BA283" s="234"/>
      <c r="BC283" s="231"/>
    </row>
    <row r="284" spans="41:55" x14ac:dyDescent="0.25">
      <c r="AO284" s="230"/>
      <c r="AR284" s="234"/>
      <c r="AT284" s="234"/>
      <c r="AV284" s="231"/>
      <c r="AY284" s="234"/>
      <c r="BA284" s="234"/>
      <c r="BC284" s="231"/>
    </row>
    <row r="285" spans="41:55" x14ac:dyDescent="0.25">
      <c r="AO285" s="230"/>
      <c r="AR285" s="234"/>
      <c r="AT285" s="234"/>
      <c r="AV285" s="231"/>
      <c r="AY285" s="234"/>
      <c r="BA285" s="234"/>
      <c r="BC285" s="231"/>
    </row>
    <row r="286" spans="41:55" x14ac:dyDescent="0.25">
      <c r="AO286" s="230"/>
      <c r="AR286" s="234"/>
      <c r="AT286" s="234"/>
      <c r="AV286" s="231"/>
      <c r="AY286" s="234"/>
      <c r="BA286" s="234"/>
      <c r="BC286" s="231"/>
    </row>
    <row r="287" spans="41:55" x14ac:dyDescent="0.25">
      <c r="AO287" s="230"/>
      <c r="AR287" s="234"/>
      <c r="AT287" s="234"/>
      <c r="AV287" s="231"/>
      <c r="AY287" s="234"/>
      <c r="BA287" s="234"/>
      <c r="BC287" s="231"/>
    </row>
    <row r="288" spans="41:55" x14ac:dyDescent="0.25">
      <c r="AO288" s="230"/>
      <c r="AR288" s="234"/>
      <c r="AT288" s="234"/>
      <c r="AV288" s="231"/>
      <c r="AY288" s="234"/>
      <c r="BA288" s="234"/>
      <c r="BC288" s="231"/>
    </row>
    <row r="289" spans="41:55" x14ac:dyDescent="0.25">
      <c r="AO289" s="230"/>
      <c r="AR289" s="234"/>
      <c r="AT289" s="234"/>
      <c r="AV289" s="231"/>
      <c r="AY289" s="234"/>
      <c r="BA289" s="234"/>
      <c r="BC289" s="231"/>
    </row>
    <row r="290" spans="41:55" x14ac:dyDescent="0.25">
      <c r="AO290" s="230"/>
      <c r="AR290" s="234"/>
      <c r="AT290" s="234"/>
      <c r="AV290" s="231"/>
      <c r="AY290" s="234"/>
      <c r="BA290" s="234"/>
      <c r="BC290" s="231"/>
    </row>
    <row r="291" spans="41:55" x14ac:dyDescent="0.25">
      <c r="AO291" s="230"/>
      <c r="AR291" s="234"/>
      <c r="AT291" s="234"/>
      <c r="AV291" s="231"/>
      <c r="AY291" s="234"/>
      <c r="BA291" s="234"/>
      <c r="BC291" s="231"/>
    </row>
    <row r="292" spans="41:55" x14ac:dyDescent="0.25">
      <c r="AO292" s="230"/>
      <c r="AR292" s="234"/>
      <c r="AT292" s="234"/>
      <c r="AV292" s="231"/>
      <c r="AY292" s="234"/>
      <c r="BA292" s="234"/>
      <c r="BC292" s="231"/>
    </row>
    <row r="293" spans="41:55" x14ac:dyDescent="0.25">
      <c r="AO293" s="230"/>
      <c r="AR293" s="234"/>
      <c r="AT293" s="234"/>
      <c r="AV293" s="231"/>
      <c r="AY293" s="234"/>
      <c r="BA293" s="234"/>
      <c r="BC293" s="231"/>
    </row>
    <row r="294" spans="41:55" x14ac:dyDescent="0.25">
      <c r="AO294" s="230"/>
      <c r="AR294" s="234"/>
      <c r="AT294" s="234"/>
      <c r="AV294" s="231"/>
      <c r="AY294" s="234"/>
      <c r="BA294" s="234"/>
      <c r="BC294" s="231"/>
    </row>
    <row r="295" spans="41:55" x14ac:dyDescent="0.25">
      <c r="AO295" s="230"/>
      <c r="AR295" s="234"/>
      <c r="AT295" s="234"/>
      <c r="AV295" s="231"/>
      <c r="AY295" s="234"/>
      <c r="BA295" s="234"/>
      <c r="BC295" s="231"/>
    </row>
    <row r="296" spans="41:55" x14ac:dyDescent="0.25">
      <c r="AO296" s="230"/>
      <c r="AR296" s="234"/>
      <c r="AT296" s="234"/>
      <c r="AV296" s="231"/>
      <c r="AY296" s="234"/>
      <c r="BA296" s="234"/>
      <c r="BC296" s="231"/>
    </row>
    <row r="297" spans="41:55" x14ac:dyDescent="0.25">
      <c r="AO297" s="230"/>
      <c r="AR297" s="234"/>
      <c r="AT297" s="234"/>
      <c r="AV297" s="231"/>
      <c r="AY297" s="234"/>
      <c r="BA297" s="234"/>
      <c r="BC297" s="231"/>
    </row>
    <row r="298" spans="41:55" x14ac:dyDescent="0.25">
      <c r="AO298" s="230"/>
      <c r="AR298" s="234"/>
      <c r="AT298" s="234"/>
      <c r="AV298" s="231"/>
      <c r="AY298" s="234"/>
      <c r="BA298" s="234"/>
      <c r="BC298" s="231"/>
    </row>
    <row r="299" spans="41:55" x14ac:dyDescent="0.25">
      <c r="AO299" s="230"/>
      <c r="AR299" s="234"/>
      <c r="AT299" s="234"/>
      <c r="AV299" s="231"/>
      <c r="AY299" s="234"/>
      <c r="BA299" s="234"/>
      <c r="BC299" s="231"/>
    </row>
    <row r="300" spans="41:55" x14ac:dyDescent="0.25">
      <c r="AO300" s="230"/>
      <c r="AR300" s="234"/>
      <c r="AT300" s="234"/>
      <c r="AV300" s="231"/>
      <c r="AY300" s="234"/>
      <c r="BA300" s="234"/>
      <c r="BC300" s="231"/>
    </row>
    <row r="301" spans="41:55" x14ac:dyDescent="0.25">
      <c r="AO301" s="230"/>
      <c r="AR301" s="234"/>
      <c r="AT301" s="234"/>
      <c r="AV301" s="231"/>
      <c r="AY301" s="234"/>
      <c r="BA301" s="234"/>
      <c r="BC301" s="231"/>
    </row>
    <row r="302" spans="41:55" x14ac:dyDescent="0.25">
      <c r="AO302" s="230"/>
      <c r="AR302" s="234"/>
      <c r="AT302" s="234"/>
      <c r="AV302" s="231"/>
      <c r="AY302" s="234"/>
      <c r="BA302" s="234"/>
      <c r="BC302" s="231"/>
    </row>
    <row r="303" spans="41:55" x14ac:dyDescent="0.25">
      <c r="AO303" s="230"/>
      <c r="AR303" s="234"/>
      <c r="AT303" s="234"/>
      <c r="AV303" s="231"/>
      <c r="AY303" s="234"/>
      <c r="BA303" s="234"/>
      <c r="BC303" s="231"/>
    </row>
    <row r="304" spans="41:55" x14ac:dyDescent="0.25">
      <c r="AO304" s="230"/>
      <c r="AR304" s="234"/>
      <c r="AT304" s="234"/>
      <c r="AV304" s="231"/>
      <c r="AY304" s="234"/>
      <c r="BA304" s="234"/>
      <c r="BC304" s="231"/>
    </row>
    <row r="305" spans="41:55" x14ac:dyDescent="0.25">
      <c r="AO305" s="230"/>
      <c r="AR305" s="234"/>
      <c r="AT305" s="234"/>
      <c r="AV305" s="231"/>
      <c r="AY305" s="234"/>
      <c r="BA305" s="234"/>
      <c r="BC305" s="231"/>
    </row>
    <row r="306" spans="41:55" x14ac:dyDescent="0.25">
      <c r="AO306" s="230"/>
      <c r="AR306" s="234"/>
      <c r="AT306" s="234"/>
      <c r="AV306" s="231"/>
      <c r="AY306" s="234"/>
      <c r="BA306" s="234"/>
      <c r="BC306" s="231"/>
    </row>
    <row r="307" spans="41:55" x14ac:dyDescent="0.25">
      <c r="AO307" s="230"/>
      <c r="AR307" s="234"/>
      <c r="AT307" s="234"/>
      <c r="AV307" s="231"/>
      <c r="AY307" s="234"/>
      <c r="BA307" s="234"/>
      <c r="BC307" s="231"/>
    </row>
    <row r="308" spans="41:55" x14ac:dyDescent="0.25">
      <c r="AO308" s="230"/>
      <c r="AR308" s="234"/>
      <c r="AT308" s="234"/>
      <c r="AV308" s="231"/>
      <c r="AY308" s="234"/>
      <c r="BA308" s="234"/>
      <c r="BC308" s="231"/>
    </row>
    <row r="309" spans="41:55" x14ac:dyDescent="0.25">
      <c r="AO309" s="230"/>
      <c r="AR309" s="234"/>
      <c r="AT309" s="234"/>
      <c r="AV309" s="231"/>
      <c r="AY309" s="234"/>
      <c r="BA309" s="234"/>
      <c r="BC309" s="231"/>
    </row>
    <row r="310" spans="41:55" x14ac:dyDescent="0.25">
      <c r="AO310" s="230"/>
      <c r="AR310" s="234"/>
      <c r="AT310" s="234"/>
      <c r="AV310" s="231"/>
      <c r="AY310" s="234"/>
      <c r="BA310" s="234"/>
      <c r="BC310" s="231"/>
    </row>
    <row r="311" spans="41:55" x14ac:dyDescent="0.25">
      <c r="AO311" s="230"/>
      <c r="AR311" s="234"/>
      <c r="AT311" s="234"/>
      <c r="AV311" s="231"/>
      <c r="AY311" s="234"/>
      <c r="BA311" s="234"/>
      <c r="BC311" s="231"/>
    </row>
    <row r="312" spans="41:55" x14ac:dyDescent="0.25">
      <c r="AO312" s="230"/>
      <c r="AR312" s="234"/>
      <c r="AT312" s="234"/>
      <c r="AV312" s="231"/>
      <c r="AY312" s="234"/>
      <c r="BA312" s="234"/>
      <c r="BC312" s="231"/>
    </row>
    <row r="313" spans="41:55" x14ac:dyDescent="0.25">
      <c r="AO313" s="230"/>
      <c r="AR313" s="234"/>
      <c r="AT313" s="234"/>
      <c r="AV313" s="231"/>
      <c r="AY313" s="234"/>
      <c r="BA313" s="234"/>
      <c r="BC313" s="231"/>
    </row>
    <row r="314" spans="41:55" x14ac:dyDescent="0.25">
      <c r="AO314" s="230"/>
      <c r="AR314" s="234"/>
      <c r="AT314" s="234"/>
      <c r="AV314" s="231"/>
      <c r="AY314" s="234"/>
      <c r="BA314" s="234"/>
      <c r="BC314" s="231"/>
    </row>
    <row r="315" spans="41:55" x14ac:dyDescent="0.25">
      <c r="AO315" s="230"/>
      <c r="AR315" s="234"/>
      <c r="AT315" s="234"/>
      <c r="AV315" s="231"/>
      <c r="AY315" s="234"/>
      <c r="BA315" s="234"/>
      <c r="BC315" s="231"/>
    </row>
    <row r="316" spans="41:55" x14ac:dyDescent="0.25">
      <c r="AO316" s="230"/>
      <c r="AR316" s="234"/>
      <c r="AT316" s="234"/>
      <c r="AV316" s="231"/>
      <c r="AY316" s="234"/>
      <c r="BA316" s="234"/>
      <c r="BC316" s="231"/>
    </row>
    <row r="317" spans="41:55" x14ac:dyDescent="0.25">
      <c r="AO317" s="230"/>
      <c r="AR317" s="234"/>
      <c r="AT317" s="234"/>
      <c r="AV317" s="231"/>
      <c r="AY317" s="234"/>
      <c r="BA317" s="234"/>
      <c r="BC317" s="231"/>
    </row>
    <row r="318" spans="41:55" x14ac:dyDescent="0.25">
      <c r="AO318" s="230"/>
      <c r="AR318" s="234"/>
      <c r="AT318" s="234"/>
      <c r="AV318" s="231"/>
      <c r="AY318" s="234"/>
      <c r="BA318" s="234"/>
      <c r="BC318" s="231"/>
    </row>
    <row r="319" spans="41:55" x14ac:dyDescent="0.25">
      <c r="AO319" s="230"/>
      <c r="AR319" s="234"/>
      <c r="AT319" s="234"/>
      <c r="AV319" s="231"/>
      <c r="AY319" s="234"/>
      <c r="BA319" s="234"/>
      <c r="BC319" s="231"/>
    </row>
    <row r="320" spans="41:55" x14ac:dyDescent="0.25">
      <c r="AO320" s="230"/>
      <c r="AR320" s="234"/>
      <c r="AT320" s="234"/>
      <c r="AV320" s="231"/>
      <c r="AY320" s="234"/>
      <c r="BA320" s="234"/>
      <c r="BC320" s="231"/>
    </row>
    <row r="321" spans="41:55" x14ac:dyDescent="0.25">
      <c r="AO321" s="230"/>
      <c r="AR321" s="234"/>
      <c r="AT321" s="234"/>
      <c r="AV321" s="231"/>
      <c r="AY321" s="234"/>
      <c r="BA321" s="234"/>
      <c r="BC321" s="231"/>
    </row>
    <row r="322" spans="41:55" x14ac:dyDescent="0.25">
      <c r="AO322" s="230"/>
      <c r="AR322" s="234"/>
      <c r="AT322" s="234"/>
      <c r="AV322" s="231"/>
      <c r="AY322" s="234"/>
      <c r="BA322" s="234"/>
      <c r="BC322" s="231"/>
    </row>
    <row r="323" spans="41:55" x14ac:dyDescent="0.25">
      <c r="AO323" s="230"/>
      <c r="AR323" s="234"/>
      <c r="AT323" s="234"/>
      <c r="AV323" s="231"/>
      <c r="AY323" s="234"/>
      <c r="BA323" s="234"/>
      <c r="BC323" s="231"/>
    </row>
    <row r="324" spans="41:55" x14ac:dyDescent="0.25">
      <c r="AO324" s="230"/>
      <c r="AR324" s="234"/>
      <c r="AT324" s="234"/>
      <c r="AV324" s="231"/>
      <c r="AY324" s="234"/>
      <c r="BA324" s="234"/>
      <c r="BC324" s="231"/>
    </row>
    <row r="325" spans="41:55" x14ac:dyDescent="0.25">
      <c r="AO325" s="230"/>
      <c r="AR325" s="234"/>
      <c r="AT325" s="234"/>
      <c r="AV325" s="231"/>
      <c r="AY325" s="234"/>
      <c r="BA325" s="234"/>
      <c r="BC325" s="231"/>
    </row>
    <row r="326" spans="41:55" x14ac:dyDescent="0.25">
      <c r="AO326" s="230"/>
      <c r="AR326" s="234"/>
      <c r="AT326" s="234"/>
      <c r="AV326" s="231"/>
      <c r="AY326" s="234"/>
      <c r="BA326" s="234"/>
      <c r="BC326" s="231"/>
    </row>
    <row r="327" spans="41:55" x14ac:dyDescent="0.25">
      <c r="AO327" s="230"/>
      <c r="AR327" s="234"/>
      <c r="AT327" s="234"/>
      <c r="AV327" s="231"/>
      <c r="AY327" s="234"/>
      <c r="BA327" s="234"/>
      <c r="BC327" s="231"/>
    </row>
    <row r="328" spans="41:55" x14ac:dyDescent="0.25">
      <c r="AO328" s="230"/>
      <c r="AR328" s="234"/>
      <c r="AT328" s="234"/>
      <c r="AV328" s="231"/>
      <c r="AY328" s="234"/>
      <c r="BA328" s="234"/>
      <c r="BC328" s="231"/>
    </row>
    <row r="329" spans="41:55" x14ac:dyDescent="0.25">
      <c r="AO329" s="230"/>
      <c r="AR329" s="234"/>
      <c r="AT329" s="234"/>
      <c r="AV329" s="231"/>
      <c r="AY329" s="234"/>
      <c r="BA329" s="234"/>
      <c r="BC329" s="231"/>
    </row>
    <row r="330" spans="41:55" x14ac:dyDescent="0.25">
      <c r="AO330" s="230"/>
      <c r="AR330" s="234"/>
      <c r="AT330" s="234"/>
      <c r="AV330" s="231"/>
      <c r="AY330" s="234"/>
      <c r="BA330" s="234"/>
      <c r="BC330" s="231"/>
    </row>
    <row r="331" spans="41:55" x14ac:dyDescent="0.25">
      <c r="AO331" s="230"/>
      <c r="AR331" s="234"/>
      <c r="AT331" s="234"/>
      <c r="AV331" s="231"/>
      <c r="AY331" s="234"/>
      <c r="BA331" s="234"/>
      <c r="BC331" s="231"/>
    </row>
    <row r="332" spans="41:55" x14ac:dyDescent="0.25">
      <c r="AO332" s="230"/>
      <c r="AR332" s="234"/>
      <c r="AT332" s="234"/>
      <c r="AV332" s="231"/>
      <c r="AY332" s="234"/>
      <c r="BA332" s="234"/>
      <c r="BC332" s="231"/>
    </row>
    <row r="333" spans="41:55" x14ac:dyDescent="0.25">
      <c r="AO333" s="230"/>
      <c r="AR333" s="234"/>
      <c r="AT333" s="234"/>
      <c r="AV333" s="231"/>
      <c r="AY333" s="234"/>
      <c r="BA333" s="234"/>
      <c r="BC333" s="231"/>
    </row>
    <row r="334" spans="41:55" x14ac:dyDescent="0.25">
      <c r="AO334" s="230"/>
      <c r="AR334" s="234"/>
      <c r="AT334" s="234"/>
      <c r="AV334" s="231"/>
      <c r="AY334" s="234"/>
      <c r="BA334" s="234"/>
      <c r="BC334" s="231"/>
    </row>
    <row r="335" spans="41:55" x14ac:dyDescent="0.25">
      <c r="AO335" s="230"/>
      <c r="AR335" s="234"/>
      <c r="AT335" s="234"/>
      <c r="AV335" s="231"/>
      <c r="AY335" s="234"/>
      <c r="BA335" s="234"/>
      <c r="BC335" s="231"/>
    </row>
    <row r="336" spans="41:55" x14ac:dyDescent="0.25">
      <c r="AO336" s="230"/>
      <c r="AR336" s="234"/>
      <c r="AT336" s="234"/>
      <c r="AV336" s="231"/>
      <c r="AY336" s="234"/>
      <c r="BA336" s="234"/>
      <c r="BC336" s="231"/>
    </row>
    <row r="337" spans="41:55" x14ac:dyDescent="0.25">
      <c r="AO337" s="230"/>
      <c r="AR337" s="234"/>
      <c r="AT337" s="234"/>
      <c r="AV337" s="231"/>
      <c r="AY337" s="234"/>
      <c r="BA337" s="234"/>
      <c r="BC337" s="231"/>
    </row>
    <row r="338" spans="41:55" x14ac:dyDescent="0.25">
      <c r="AO338" s="230"/>
      <c r="AR338" s="234"/>
      <c r="AT338" s="234"/>
      <c r="AV338" s="231"/>
      <c r="AY338" s="234"/>
      <c r="BA338" s="234"/>
      <c r="BC338" s="231"/>
    </row>
    <row r="339" spans="41:55" x14ac:dyDescent="0.25">
      <c r="AO339" s="230"/>
      <c r="AR339" s="234"/>
      <c r="AT339" s="234"/>
      <c r="AV339" s="231"/>
      <c r="AY339" s="234"/>
      <c r="BA339" s="234"/>
      <c r="BC339" s="231"/>
    </row>
    <row r="340" spans="41:55" x14ac:dyDescent="0.25">
      <c r="AO340" s="230"/>
      <c r="AR340" s="234"/>
      <c r="AT340" s="234"/>
      <c r="AV340" s="231"/>
      <c r="AY340" s="234"/>
      <c r="BA340" s="234"/>
      <c r="BC340" s="231"/>
    </row>
    <row r="341" spans="41:55" x14ac:dyDescent="0.25">
      <c r="AO341" s="230"/>
      <c r="AR341" s="234"/>
      <c r="AT341" s="234"/>
      <c r="AV341" s="231"/>
      <c r="AY341" s="234"/>
      <c r="BA341" s="234"/>
      <c r="BC341" s="231"/>
    </row>
    <row r="342" spans="41:55" x14ac:dyDescent="0.25">
      <c r="AO342" s="230"/>
      <c r="AR342" s="234"/>
      <c r="AT342" s="234"/>
      <c r="AV342" s="231"/>
      <c r="AY342" s="234"/>
      <c r="BA342" s="234"/>
      <c r="BC342" s="231"/>
    </row>
    <row r="343" spans="41:55" x14ac:dyDescent="0.25">
      <c r="AO343" s="230"/>
      <c r="AR343" s="234"/>
      <c r="AT343" s="234"/>
      <c r="AV343" s="231"/>
      <c r="AY343" s="234"/>
      <c r="BA343" s="234"/>
      <c r="BC343" s="231"/>
    </row>
    <row r="344" spans="41:55" x14ac:dyDescent="0.25">
      <c r="AO344" s="230"/>
      <c r="AR344" s="234"/>
      <c r="AT344" s="234"/>
      <c r="AV344" s="231"/>
      <c r="AY344" s="234"/>
      <c r="BA344" s="234"/>
      <c r="BC344" s="231"/>
    </row>
    <row r="345" spans="41:55" x14ac:dyDescent="0.25">
      <c r="AO345" s="230"/>
      <c r="AR345" s="234"/>
      <c r="AT345" s="234"/>
      <c r="AV345" s="231"/>
      <c r="AY345" s="234"/>
      <c r="BA345" s="234"/>
      <c r="BC345" s="231"/>
    </row>
    <row r="346" spans="41:55" x14ac:dyDescent="0.25">
      <c r="AO346" s="230"/>
      <c r="AR346" s="234"/>
      <c r="AT346" s="234"/>
      <c r="AV346" s="231"/>
      <c r="AY346" s="234"/>
      <c r="BA346" s="234"/>
      <c r="BC346" s="231"/>
    </row>
    <row r="347" spans="41:55" x14ac:dyDescent="0.25">
      <c r="AO347" s="230"/>
      <c r="AR347" s="234"/>
      <c r="AT347" s="234"/>
      <c r="AV347" s="231"/>
      <c r="AY347" s="234"/>
      <c r="BA347" s="234"/>
      <c r="BC347" s="231"/>
    </row>
    <row r="348" spans="41:55" x14ac:dyDescent="0.25">
      <c r="AO348" s="230"/>
      <c r="AR348" s="234"/>
      <c r="AT348" s="234"/>
      <c r="AV348" s="231"/>
      <c r="AY348" s="234"/>
      <c r="BA348" s="234"/>
      <c r="BC348" s="231"/>
    </row>
    <row r="349" spans="41:55" x14ac:dyDescent="0.25">
      <c r="AO349" s="230"/>
      <c r="AR349" s="234"/>
      <c r="AT349" s="234"/>
      <c r="AV349" s="231"/>
      <c r="AY349" s="234"/>
      <c r="BA349" s="234"/>
      <c r="BC349" s="231"/>
    </row>
    <row r="350" spans="41:55" x14ac:dyDescent="0.25">
      <c r="AO350" s="230"/>
      <c r="AR350" s="234"/>
      <c r="AT350" s="234"/>
      <c r="AV350" s="231"/>
      <c r="AY350" s="234"/>
      <c r="BA350" s="234"/>
      <c r="BC350" s="231"/>
    </row>
    <row r="351" spans="41:55" x14ac:dyDescent="0.25">
      <c r="AO351" s="230"/>
      <c r="AR351" s="234"/>
      <c r="AT351" s="234"/>
      <c r="AV351" s="231"/>
      <c r="AY351" s="234"/>
      <c r="BA351" s="234"/>
      <c r="BC351" s="231"/>
    </row>
    <row r="352" spans="41:55" x14ac:dyDescent="0.25">
      <c r="AO352" s="230"/>
      <c r="AR352" s="234"/>
      <c r="AT352" s="234"/>
      <c r="AV352" s="231"/>
      <c r="AY352" s="234"/>
      <c r="BA352" s="234"/>
      <c r="BC352" s="231"/>
    </row>
    <row r="353" spans="41:55" x14ac:dyDescent="0.25">
      <c r="AO353" s="230"/>
      <c r="AR353" s="234"/>
      <c r="AT353" s="234"/>
      <c r="AV353" s="231"/>
      <c r="AY353" s="234"/>
      <c r="BA353" s="234"/>
      <c r="BC353" s="231"/>
    </row>
    <row r="354" spans="41:55" x14ac:dyDescent="0.25">
      <c r="AO354" s="230"/>
      <c r="AR354" s="234"/>
      <c r="AT354" s="234"/>
      <c r="AV354" s="231"/>
      <c r="AY354" s="234"/>
      <c r="BA354" s="234"/>
      <c r="BC354" s="231"/>
    </row>
    <row r="355" spans="41:55" x14ac:dyDescent="0.25">
      <c r="AO355" s="230"/>
      <c r="AR355" s="234"/>
      <c r="AT355" s="234"/>
      <c r="AV355" s="231"/>
      <c r="AY355" s="234"/>
      <c r="BA355" s="234"/>
      <c r="BC355" s="231"/>
    </row>
    <row r="356" spans="41:55" x14ac:dyDescent="0.25">
      <c r="AO356" s="230"/>
      <c r="AR356" s="234"/>
      <c r="AT356" s="234"/>
      <c r="AV356" s="231"/>
      <c r="AY356" s="234"/>
      <c r="BA356" s="234"/>
      <c r="BC356" s="231"/>
    </row>
    <row r="357" spans="41:55" x14ac:dyDescent="0.25">
      <c r="AO357" s="230"/>
      <c r="AR357" s="234"/>
      <c r="AT357" s="234"/>
      <c r="AV357" s="231"/>
      <c r="AY357" s="234"/>
      <c r="BA357" s="234"/>
      <c r="BC357" s="231"/>
    </row>
    <row r="358" spans="41:55" x14ac:dyDescent="0.25">
      <c r="AO358" s="230"/>
      <c r="AR358" s="234"/>
      <c r="AT358" s="234"/>
      <c r="AV358" s="231"/>
      <c r="AY358" s="234"/>
      <c r="BA358" s="234"/>
      <c r="BC358" s="231"/>
    </row>
    <row r="359" spans="41:55" x14ac:dyDescent="0.25">
      <c r="AO359" s="230"/>
      <c r="AR359" s="234"/>
      <c r="AT359" s="234"/>
      <c r="AV359" s="231"/>
      <c r="AY359" s="234"/>
      <c r="BA359" s="234"/>
      <c r="BC359" s="231"/>
    </row>
    <row r="360" spans="41:55" x14ac:dyDescent="0.25">
      <c r="AO360" s="230"/>
      <c r="AR360" s="234"/>
      <c r="AT360" s="234"/>
      <c r="AV360" s="231"/>
      <c r="AY360" s="234"/>
      <c r="BA360" s="234"/>
      <c r="BC360" s="231"/>
    </row>
    <row r="361" spans="41:55" x14ac:dyDescent="0.25">
      <c r="AO361" s="230"/>
      <c r="AR361" s="234"/>
      <c r="AT361" s="234"/>
      <c r="AV361" s="231"/>
      <c r="AY361" s="234"/>
      <c r="BA361" s="234"/>
      <c r="BC361" s="231"/>
    </row>
    <row r="362" spans="41:55" x14ac:dyDescent="0.25">
      <c r="AO362" s="230"/>
      <c r="AR362" s="234"/>
      <c r="AT362" s="234"/>
      <c r="AV362" s="231"/>
      <c r="AY362" s="234"/>
      <c r="BA362" s="234"/>
      <c r="BC362" s="231"/>
    </row>
    <row r="363" spans="41:55" x14ac:dyDescent="0.25">
      <c r="AO363" s="230"/>
      <c r="AR363" s="234"/>
      <c r="AT363" s="234"/>
      <c r="AV363" s="231"/>
      <c r="AY363" s="234"/>
      <c r="BA363" s="234"/>
      <c r="BC363" s="231"/>
    </row>
    <row r="364" spans="41:55" x14ac:dyDescent="0.25">
      <c r="AO364" s="230"/>
      <c r="AR364" s="234"/>
      <c r="AT364" s="234"/>
      <c r="AV364" s="231"/>
      <c r="AY364" s="234"/>
      <c r="BA364" s="234"/>
      <c r="BC364" s="231"/>
    </row>
    <row r="365" spans="41:55" x14ac:dyDescent="0.25">
      <c r="AO365" s="230"/>
      <c r="AR365" s="234"/>
      <c r="AT365" s="234"/>
      <c r="AV365" s="231"/>
      <c r="AY365" s="234"/>
      <c r="BA365" s="234"/>
      <c r="BC365" s="231"/>
    </row>
    <row r="366" spans="41:55" x14ac:dyDescent="0.25">
      <c r="AO366" s="230"/>
      <c r="AR366" s="234"/>
      <c r="AT366" s="234"/>
      <c r="AV366" s="231"/>
      <c r="AY366" s="234"/>
      <c r="BA366" s="234"/>
      <c r="BC366" s="231"/>
    </row>
    <row r="367" spans="41:55" x14ac:dyDescent="0.25">
      <c r="AO367" s="230"/>
      <c r="AR367" s="234"/>
      <c r="AT367" s="234"/>
      <c r="AV367" s="231"/>
      <c r="AY367" s="234"/>
      <c r="BA367" s="234"/>
      <c r="BC367" s="231"/>
    </row>
    <row r="368" spans="41:55" x14ac:dyDescent="0.25">
      <c r="AO368" s="230"/>
      <c r="AR368" s="234"/>
      <c r="AT368" s="234"/>
      <c r="AV368" s="231"/>
      <c r="AY368" s="234"/>
      <c r="BA368" s="234"/>
      <c r="BC368" s="231"/>
    </row>
    <row r="369" spans="41:55" x14ac:dyDescent="0.25">
      <c r="AO369" s="230"/>
      <c r="AR369" s="234"/>
      <c r="AT369" s="234"/>
      <c r="AV369" s="231"/>
      <c r="AY369" s="234"/>
      <c r="BA369" s="234"/>
      <c r="BC369" s="231"/>
    </row>
    <row r="370" spans="41:55" x14ac:dyDescent="0.25">
      <c r="AO370" s="230"/>
      <c r="AR370" s="234"/>
      <c r="AT370" s="234"/>
      <c r="AV370" s="231"/>
      <c r="AY370" s="234"/>
      <c r="BA370" s="234"/>
      <c r="BC370" s="231"/>
    </row>
    <row r="371" spans="41:55" x14ac:dyDescent="0.25">
      <c r="AO371" s="230"/>
      <c r="AR371" s="234"/>
      <c r="AT371" s="234"/>
      <c r="AV371" s="231"/>
      <c r="AY371" s="234"/>
      <c r="BA371" s="234"/>
      <c r="BC371" s="231"/>
    </row>
    <row r="372" spans="41:55" x14ac:dyDescent="0.25">
      <c r="AO372" s="230"/>
      <c r="AR372" s="234"/>
      <c r="AT372" s="234"/>
      <c r="AV372" s="231"/>
      <c r="AY372" s="234"/>
      <c r="BA372" s="234"/>
      <c r="BC372" s="231"/>
    </row>
    <row r="373" spans="41:55" x14ac:dyDescent="0.25">
      <c r="AO373" s="230"/>
      <c r="AR373" s="234"/>
      <c r="AT373" s="234"/>
      <c r="AV373" s="231"/>
      <c r="AY373" s="234"/>
      <c r="BA373" s="234"/>
      <c r="BC373" s="231"/>
    </row>
    <row r="374" spans="41:55" x14ac:dyDescent="0.25">
      <c r="AO374" s="230"/>
      <c r="AR374" s="234"/>
      <c r="AT374" s="234"/>
      <c r="AV374" s="231"/>
      <c r="AY374" s="234"/>
      <c r="BA374" s="234"/>
      <c r="BC374" s="231"/>
    </row>
    <row r="375" spans="41:55" x14ac:dyDescent="0.25">
      <c r="AO375" s="230"/>
      <c r="AR375" s="234"/>
      <c r="AT375" s="234"/>
      <c r="AV375" s="231"/>
      <c r="AY375" s="234"/>
      <c r="BA375" s="234"/>
      <c r="BC375" s="231"/>
    </row>
    <row r="376" spans="41:55" x14ac:dyDescent="0.25">
      <c r="AO376" s="230"/>
      <c r="AR376" s="234"/>
      <c r="AT376" s="234"/>
      <c r="AV376" s="231"/>
      <c r="AY376" s="234"/>
      <c r="BA376" s="234"/>
      <c r="BC376" s="231"/>
    </row>
    <row r="377" spans="41:55" x14ac:dyDescent="0.25">
      <c r="AO377" s="230"/>
      <c r="AR377" s="234"/>
      <c r="AT377" s="234"/>
      <c r="AV377" s="231"/>
      <c r="AY377" s="234"/>
      <c r="BA377" s="234"/>
      <c r="BC377" s="231"/>
    </row>
    <row r="378" spans="41:55" x14ac:dyDescent="0.25">
      <c r="AO378" s="230"/>
      <c r="AR378" s="234"/>
      <c r="AT378" s="234"/>
      <c r="AV378" s="231"/>
      <c r="AY378" s="234"/>
      <c r="BA378" s="234"/>
      <c r="BC378" s="231"/>
    </row>
    <row r="379" spans="41:55" x14ac:dyDescent="0.25">
      <c r="AO379" s="230"/>
      <c r="AR379" s="234"/>
      <c r="AT379" s="234"/>
      <c r="AV379" s="231"/>
      <c r="AY379" s="234"/>
      <c r="BA379" s="234"/>
      <c r="BC379" s="231"/>
    </row>
    <row r="380" spans="41:55" x14ac:dyDescent="0.25">
      <c r="AO380" s="230"/>
      <c r="AR380" s="234"/>
      <c r="AT380" s="234"/>
      <c r="AV380" s="231"/>
      <c r="AY380" s="234"/>
      <c r="BA380" s="234"/>
      <c r="BC380" s="231"/>
    </row>
    <row r="381" spans="41:55" x14ac:dyDescent="0.25">
      <c r="AO381" s="230"/>
      <c r="AR381" s="234"/>
      <c r="AT381" s="234"/>
      <c r="AV381" s="231"/>
      <c r="AY381" s="234"/>
      <c r="BA381" s="234"/>
      <c r="BC381" s="231"/>
    </row>
    <row r="382" spans="41:55" x14ac:dyDescent="0.25">
      <c r="AO382" s="230"/>
      <c r="AR382" s="234"/>
      <c r="AT382" s="234"/>
      <c r="AV382" s="231"/>
      <c r="AY382" s="234"/>
      <c r="BA382" s="234"/>
      <c r="BC382" s="231"/>
    </row>
    <row r="383" spans="41:55" x14ac:dyDescent="0.25">
      <c r="AO383" s="230"/>
      <c r="AR383" s="234"/>
      <c r="AT383" s="234"/>
      <c r="AV383" s="231"/>
      <c r="AY383" s="234"/>
      <c r="BA383" s="234"/>
      <c r="BC383" s="231"/>
    </row>
    <row r="384" spans="41:55" x14ac:dyDescent="0.25">
      <c r="AO384" s="230"/>
      <c r="AR384" s="234"/>
      <c r="AT384" s="234"/>
      <c r="AV384" s="231"/>
      <c r="AY384" s="234"/>
      <c r="BA384" s="234"/>
      <c r="BC384" s="231"/>
    </row>
    <row r="385" spans="41:55" x14ac:dyDescent="0.25">
      <c r="AO385" s="230"/>
      <c r="AR385" s="234"/>
      <c r="AT385" s="234"/>
      <c r="AV385" s="231"/>
      <c r="AY385" s="234"/>
      <c r="BA385" s="234"/>
      <c r="BC385" s="231"/>
    </row>
    <row r="386" spans="41:55" x14ac:dyDescent="0.25">
      <c r="AO386" s="230"/>
      <c r="AR386" s="234"/>
      <c r="AT386" s="234"/>
      <c r="AV386" s="231"/>
      <c r="AY386" s="234"/>
      <c r="BA386" s="234"/>
      <c r="BC386" s="231"/>
    </row>
    <row r="387" spans="41:55" x14ac:dyDescent="0.25">
      <c r="AO387" s="230"/>
      <c r="AR387" s="234"/>
      <c r="AT387" s="234"/>
      <c r="AV387" s="231"/>
      <c r="AY387" s="234"/>
      <c r="BA387" s="234"/>
      <c r="BC387" s="231"/>
    </row>
    <row r="388" spans="41:55" x14ac:dyDescent="0.25">
      <c r="AO388" s="230"/>
      <c r="AR388" s="234"/>
      <c r="AT388" s="234"/>
      <c r="AV388" s="231"/>
      <c r="AY388" s="234"/>
      <c r="BA388" s="234"/>
      <c r="BC388" s="231"/>
    </row>
    <row r="389" spans="41:55" x14ac:dyDescent="0.25">
      <c r="AO389" s="230"/>
      <c r="AR389" s="234"/>
      <c r="AT389" s="234"/>
      <c r="AV389" s="231"/>
      <c r="AY389" s="234"/>
      <c r="BA389" s="234"/>
      <c r="BC389" s="231"/>
    </row>
    <row r="390" spans="41:55" x14ac:dyDescent="0.25">
      <c r="AO390" s="230"/>
      <c r="AR390" s="234"/>
      <c r="AT390" s="234"/>
      <c r="AV390" s="231"/>
      <c r="AY390" s="234"/>
      <c r="BA390" s="234"/>
      <c r="BC390" s="231"/>
    </row>
    <row r="391" spans="41:55" x14ac:dyDescent="0.25">
      <c r="AO391" s="230"/>
      <c r="AR391" s="234"/>
      <c r="AT391" s="234"/>
      <c r="AV391" s="231"/>
      <c r="AY391" s="234"/>
      <c r="BA391" s="234"/>
      <c r="BC391" s="231"/>
    </row>
    <row r="392" spans="41:55" x14ac:dyDescent="0.25">
      <c r="AO392" s="230"/>
      <c r="AR392" s="234"/>
      <c r="AT392" s="234"/>
      <c r="AV392" s="231"/>
      <c r="AY392" s="234"/>
      <c r="BA392" s="234"/>
      <c r="BC392" s="231"/>
    </row>
    <row r="393" spans="41:55" x14ac:dyDescent="0.25">
      <c r="AO393" s="230"/>
      <c r="AR393" s="234"/>
      <c r="AT393" s="234"/>
      <c r="AV393" s="231"/>
      <c r="AY393" s="234"/>
      <c r="BA393" s="234"/>
      <c r="BC393" s="231"/>
    </row>
    <row r="394" spans="41:55" x14ac:dyDescent="0.25">
      <c r="AO394" s="230"/>
      <c r="AR394" s="234"/>
      <c r="AT394" s="234"/>
      <c r="AV394" s="231"/>
      <c r="AY394" s="234"/>
      <c r="BA394" s="234"/>
      <c r="BC394" s="231"/>
    </row>
    <row r="395" spans="41:55" x14ac:dyDescent="0.25">
      <c r="AO395" s="230"/>
      <c r="AR395" s="234"/>
      <c r="AT395" s="234"/>
      <c r="AV395" s="231"/>
      <c r="AY395" s="234"/>
      <c r="BA395" s="234"/>
      <c r="BC395" s="231"/>
    </row>
    <row r="396" spans="41:55" x14ac:dyDescent="0.25">
      <c r="AO396" s="230"/>
      <c r="AR396" s="234"/>
      <c r="AT396" s="234"/>
      <c r="AV396" s="231"/>
      <c r="AY396" s="234"/>
      <c r="BA396" s="234"/>
      <c r="BC396" s="231"/>
    </row>
    <row r="397" spans="41:55" x14ac:dyDescent="0.25">
      <c r="AO397" s="230"/>
      <c r="AR397" s="234"/>
      <c r="AT397" s="234"/>
      <c r="AV397" s="231"/>
      <c r="AY397" s="234"/>
      <c r="BA397" s="234"/>
      <c r="BC397" s="231"/>
    </row>
    <row r="398" spans="41:55" x14ac:dyDescent="0.25">
      <c r="AO398" s="230"/>
      <c r="AR398" s="234"/>
      <c r="AT398" s="234"/>
      <c r="AV398" s="231"/>
      <c r="AY398" s="234"/>
      <c r="BA398" s="234"/>
      <c r="BC398" s="231"/>
    </row>
    <row r="399" spans="41:55" x14ac:dyDescent="0.25">
      <c r="AO399" s="230"/>
      <c r="AR399" s="234"/>
      <c r="AT399" s="234"/>
      <c r="AV399" s="231"/>
      <c r="AY399" s="234"/>
      <c r="BA399" s="234"/>
      <c r="BC399" s="231"/>
    </row>
    <row r="400" spans="41:55" x14ac:dyDescent="0.25">
      <c r="AO400" s="230"/>
      <c r="AR400" s="234"/>
      <c r="AT400" s="234"/>
      <c r="AV400" s="231"/>
      <c r="AY400" s="234"/>
      <c r="BA400" s="234"/>
      <c r="BC400" s="231"/>
    </row>
    <row r="401" spans="41:55" x14ac:dyDescent="0.25">
      <c r="AO401" s="230"/>
      <c r="AR401" s="234"/>
      <c r="AT401" s="234"/>
      <c r="AV401" s="231"/>
      <c r="AY401" s="234"/>
      <c r="BA401" s="234"/>
      <c r="BC401" s="231"/>
    </row>
    <row r="402" spans="41:55" x14ac:dyDescent="0.25">
      <c r="AO402" s="230"/>
      <c r="AR402" s="234"/>
      <c r="AT402" s="234"/>
      <c r="AV402" s="231"/>
      <c r="AY402" s="234"/>
      <c r="BA402" s="234"/>
      <c r="BC402" s="231"/>
    </row>
    <row r="403" spans="41:55" x14ac:dyDescent="0.25">
      <c r="AO403" s="230"/>
      <c r="AR403" s="234"/>
      <c r="AT403" s="234"/>
      <c r="AV403" s="231"/>
      <c r="AY403" s="234"/>
      <c r="BA403" s="234"/>
      <c r="BC403" s="231"/>
    </row>
    <row r="404" spans="41:55" x14ac:dyDescent="0.25">
      <c r="AO404" s="230"/>
      <c r="AR404" s="234"/>
      <c r="AT404" s="234"/>
      <c r="AV404" s="231"/>
      <c r="AY404" s="234"/>
      <c r="BA404" s="234"/>
      <c r="BC404" s="231"/>
    </row>
    <row r="405" spans="41:55" x14ac:dyDescent="0.25">
      <c r="AO405" s="230"/>
      <c r="AR405" s="234"/>
      <c r="AT405" s="234"/>
      <c r="AV405" s="231"/>
      <c r="AY405" s="234"/>
      <c r="BA405" s="234"/>
      <c r="BC405" s="231"/>
    </row>
    <row r="406" spans="41:55" x14ac:dyDescent="0.25">
      <c r="AO406" s="230"/>
      <c r="AR406" s="234"/>
      <c r="AT406" s="234"/>
      <c r="AV406" s="231"/>
      <c r="AY406" s="234"/>
      <c r="BA406" s="234"/>
      <c r="BC406" s="231"/>
    </row>
    <row r="407" spans="41:55" x14ac:dyDescent="0.25">
      <c r="AO407" s="230"/>
      <c r="AR407" s="234"/>
      <c r="AT407" s="234"/>
      <c r="AV407" s="231"/>
      <c r="AY407" s="234"/>
      <c r="BA407" s="234"/>
      <c r="BC407" s="231"/>
    </row>
    <row r="408" spans="41:55" x14ac:dyDescent="0.25">
      <c r="AO408" s="230"/>
      <c r="AR408" s="234"/>
      <c r="AT408" s="234"/>
      <c r="AV408" s="231"/>
      <c r="AY408" s="234"/>
      <c r="BA408" s="234"/>
      <c r="BC408" s="231"/>
    </row>
    <row r="409" spans="41:55" x14ac:dyDescent="0.25">
      <c r="AO409" s="230"/>
      <c r="AR409" s="234"/>
      <c r="AT409" s="234"/>
      <c r="AV409" s="231"/>
      <c r="AY409" s="234"/>
      <c r="BA409" s="234"/>
      <c r="BC409" s="231"/>
    </row>
    <row r="410" spans="41:55" x14ac:dyDescent="0.25">
      <c r="AO410" s="230"/>
      <c r="AR410" s="234"/>
      <c r="AT410" s="234"/>
      <c r="AV410" s="231"/>
      <c r="AY410" s="234"/>
      <c r="BA410" s="234"/>
      <c r="BC410" s="231"/>
    </row>
    <row r="411" spans="41:55" x14ac:dyDescent="0.25">
      <c r="AO411" s="230"/>
      <c r="AR411" s="234"/>
      <c r="AT411" s="234"/>
      <c r="AV411" s="231"/>
      <c r="AY411" s="234"/>
      <c r="BA411" s="234"/>
      <c r="BC411" s="231"/>
    </row>
    <row r="412" spans="41:55" x14ac:dyDescent="0.25">
      <c r="AO412" s="230"/>
      <c r="AR412" s="234"/>
      <c r="AT412" s="234"/>
      <c r="AV412" s="231"/>
      <c r="AY412" s="234"/>
      <c r="BA412" s="234"/>
      <c r="BC412" s="231"/>
    </row>
    <row r="413" spans="41:55" x14ac:dyDescent="0.25">
      <c r="AO413" s="230"/>
      <c r="AR413" s="234"/>
      <c r="AT413" s="234"/>
      <c r="AV413" s="231"/>
      <c r="AY413" s="234"/>
      <c r="BA413" s="234"/>
      <c r="BC413" s="231"/>
    </row>
    <row r="414" spans="41:55" x14ac:dyDescent="0.25">
      <c r="AO414" s="230"/>
      <c r="AR414" s="234"/>
      <c r="AT414" s="234"/>
      <c r="AV414" s="231"/>
      <c r="AY414" s="234"/>
      <c r="BA414" s="234"/>
      <c r="BC414" s="231"/>
    </row>
    <row r="415" spans="41:55" x14ac:dyDescent="0.25">
      <c r="AO415" s="230"/>
      <c r="AR415" s="234"/>
      <c r="AT415" s="234"/>
      <c r="AV415" s="231"/>
      <c r="AY415" s="234"/>
      <c r="BA415" s="234"/>
      <c r="BC415" s="231"/>
    </row>
    <row r="416" spans="41:55" x14ac:dyDescent="0.25">
      <c r="AO416" s="230"/>
      <c r="AR416" s="234"/>
      <c r="AT416" s="234"/>
      <c r="AV416" s="231"/>
      <c r="AY416" s="234"/>
      <c r="BA416" s="234"/>
      <c r="BC416" s="231"/>
    </row>
    <row r="417" spans="41:55" x14ac:dyDescent="0.25">
      <c r="AO417" s="230"/>
      <c r="AR417" s="234"/>
      <c r="AT417" s="234"/>
      <c r="AV417" s="231"/>
      <c r="AY417" s="234"/>
      <c r="BA417" s="234"/>
      <c r="BC417" s="231"/>
    </row>
    <row r="418" spans="41:55" x14ac:dyDescent="0.25">
      <c r="AO418" s="230"/>
      <c r="AR418" s="234"/>
      <c r="AT418" s="234"/>
      <c r="AV418" s="231"/>
      <c r="AY418" s="234"/>
      <c r="BA418" s="234"/>
      <c r="BC418" s="231"/>
    </row>
    <row r="419" spans="41:55" x14ac:dyDescent="0.25">
      <c r="AO419" s="230"/>
      <c r="AR419" s="234"/>
      <c r="AT419" s="234"/>
      <c r="AV419" s="231"/>
      <c r="AY419" s="234"/>
      <c r="BA419" s="234"/>
      <c r="BC419" s="231"/>
    </row>
    <row r="420" spans="41:55" x14ac:dyDescent="0.25">
      <c r="AO420" s="230"/>
      <c r="AR420" s="234"/>
      <c r="AT420" s="234"/>
      <c r="AV420" s="231"/>
      <c r="AY420" s="234"/>
      <c r="BA420" s="234"/>
      <c r="BC420" s="231"/>
    </row>
    <row r="421" spans="41:55" x14ac:dyDescent="0.25">
      <c r="AO421" s="230"/>
      <c r="AR421" s="234"/>
      <c r="AT421" s="234"/>
      <c r="AV421" s="231"/>
      <c r="AY421" s="234"/>
      <c r="BA421" s="234"/>
      <c r="BC421" s="231"/>
    </row>
    <row r="422" spans="41:55" x14ac:dyDescent="0.25">
      <c r="AO422" s="230"/>
      <c r="AR422" s="234"/>
      <c r="AT422" s="234"/>
      <c r="AV422" s="231"/>
      <c r="AY422" s="234"/>
      <c r="BA422" s="234"/>
      <c r="BC422" s="231"/>
    </row>
    <row r="423" spans="41:55" x14ac:dyDescent="0.25">
      <c r="AO423" s="230"/>
      <c r="AR423" s="234"/>
      <c r="AT423" s="234"/>
      <c r="AV423" s="231"/>
      <c r="AY423" s="234"/>
      <c r="BA423" s="234"/>
      <c r="BC423" s="231"/>
    </row>
    <row r="424" spans="41:55" x14ac:dyDescent="0.25">
      <c r="AO424" s="230"/>
      <c r="AR424" s="234"/>
      <c r="AT424" s="234"/>
      <c r="AV424" s="231"/>
      <c r="AY424" s="234"/>
      <c r="BA424" s="234"/>
      <c r="BC424" s="231"/>
    </row>
    <row r="425" spans="41:55" x14ac:dyDescent="0.25">
      <c r="AO425" s="230"/>
      <c r="AR425" s="234"/>
      <c r="AT425" s="234"/>
      <c r="AV425" s="231"/>
      <c r="AY425" s="234"/>
      <c r="BA425" s="234"/>
      <c r="BC425" s="231"/>
    </row>
    <row r="426" spans="41:55" x14ac:dyDescent="0.25">
      <c r="AO426" s="230"/>
      <c r="AR426" s="234"/>
      <c r="AT426" s="234"/>
      <c r="AV426" s="231"/>
      <c r="AY426" s="234"/>
      <c r="BA426" s="234"/>
      <c r="BC426" s="231"/>
    </row>
    <row r="427" spans="41:55" x14ac:dyDescent="0.25">
      <c r="AO427" s="230"/>
      <c r="AR427" s="234"/>
      <c r="AT427" s="234"/>
      <c r="AV427" s="231"/>
      <c r="AY427" s="234"/>
      <c r="BA427" s="234"/>
      <c r="BC427" s="231"/>
    </row>
    <row r="428" spans="41:55" x14ac:dyDescent="0.25">
      <c r="AO428" s="230"/>
      <c r="AR428" s="234"/>
      <c r="AT428" s="234"/>
      <c r="AV428" s="231"/>
      <c r="AY428" s="234"/>
      <c r="BA428" s="234"/>
      <c r="BC428" s="231"/>
    </row>
    <row r="429" spans="41:55" x14ac:dyDescent="0.25">
      <c r="AO429" s="230"/>
      <c r="AR429" s="234"/>
      <c r="AT429" s="234"/>
      <c r="AV429" s="231"/>
      <c r="AY429" s="234"/>
      <c r="BA429" s="234"/>
      <c r="BC429" s="231"/>
    </row>
    <row r="430" spans="41:55" x14ac:dyDescent="0.25">
      <c r="AO430" s="230"/>
      <c r="AR430" s="234"/>
      <c r="AT430" s="234"/>
      <c r="AV430" s="231"/>
      <c r="AY430" s="234"/>
      <c r="BA430" s="234"/>
      <c r="BC430" s="231"/>
    </row>
    <row r="431" spans="41:55" x14ac:dyDescent="0.25">
      <c r="AO431" s="230"/>
      <c r="AR431" s="234"/>
      <c r="AT431" s="234"/>
      <c r="AV431" s="231"/>
      <c r="AY431" s="234"/>
      <c r="BA431" s="234"/>
      <c r="BC431" s="231"/>
    </row>
    <row r="432" spans="41:55" x14ac:dyDescent="0.25">
      <c r="AO432" s="230"/>
      <c r="AR432" s="234"/>
      <c r="AT432" s="234"/>
      <c r="AV432" s="231"/>
      <c r="AY432" s="234"/>
      <c r="BA432" s="234"/>
      <c r="BC432" s="231"/>
    </row>
    <row r="433" spans="41:55" x14ac:dyDescent="0.25">
      <c r="AO433" s="230"/>
      <c r="AR433" s="234"/>
      <c r="AT433" s="234"/>
      <c r="AV433" s="231"/>
      <c r="AY433" s="234"/>
      <c r="BA433" s="234"/>
      <c r="BC433" s="231"/>
    </row>
    <row r="434" spans="41:55" x14ac:dyDescent="0.25">
      <c r="AO434" s="230"/>
      <c r="AR434" s="234"/>
      <c r="AT434" s="234"/>
      <c r="AV434" s="231"/>
      <c r="AY434" s="234"/>
      <c r="BA434" s="234"/>
      <c r="BC434" s="231"/>
    </row>
    <row r="435" spans="41:55" x14ac:dyDescent="0.25">
      <c r="AO435" s="230"/>
      <c r="AR435" s="234"/>
      <c r="AT435" s="234"/>
      <c r="AV435" s="231"/>
      <c r="AY435" s="234"/>
      <c r="BA435" s="234"/>
      <c r="BC435" s="231"/>
    </row>
    <row r="436" spans="41:55" x14ac:dyDescent="0.25">
      <c r="AO436" s="230"/>
      <c r="AR436" s="234"/>
      <c r="AT436" s="234"/>
      <c r="AV436" s="231"/>
      <c r="AY436" s="234"/>
      <c r="BA436" s="234"/>
      <c r="BC436" s="231"/>
    </row>
    <row r="437" spans="41:55" x14ac:dyDescent="0.25">
      <c r="AO437" s="230"/>
      <c r="AR437" s="234"/>
      <c r="AT437" s="234"/>
      <c r="AV437" s="231"/>
      <c r="AY437" s="234"/>
      <c r="BA437" s="234"/>
      <c r="BC437" s="231"/>
    </row>
    <row r="438" spans="41:55" x14ac:dyDescent="0.25">
      <c r="AO438" s="230"/>
      <c r="AR438" s="234"/>
      <c r="AT438" s="234"/>
      <c r="AV438" s="231"/>
      <c r="AY438" s="234"/>
      <c r="BA438" s="234"/>
      <c r="BC438" s="231"/>
    </row>
    <row r="439" spans="41:55" x14ac:dyDescent="0.25">
      <c r="AO439" s="230"/>
      <c r="AR439" s="234"/>
      <c r="AT439" s="234"/>
      <c r="AV439" s="231"/>
      <c r="AY439" s="234"/>
      <c r="BA439" s="234"/>
      <c r="BC439" s="231"/>
    </row>
    <row r="440" spans="41:55" x14ac:dyDescent="0.25">
      <c r="AO440" s="230"/>
      <c r="AR440" s="234"/>
      <c r="AT440" s="234"/>
      <c r="AV440" s="231"/>
      <c r="AY440" s="234"/>
      <c r="BA440" s="234"/>
      <c r="BC440" s="231"/>
    </row>
    <row r="441" spans="41:55" x14ac:dyDescent="0.25">
      <c r="AO441" s="230"/>
      <c r="AR441" s="234"/>
      <c r="AT441" s="234"/>
      <c r="AV441" s="231"/>
      <c r="AY441" s="234"/>
      <c r="BA441" s="234"/>
      <c r="BC441" s="231"/>
    </row>
    <row r="442" spans="41:55" x14ac:dyDescent="0.25">
      <c r="AO442" s="230"/>
      <c r="AR442" s="234"/>
      <c r="AT442" s="234"/>
      <c r="AV442" s="231"/>
      <c r="AY442" s="234"/>
      <c r="BA442" s="234"/>
      <c r="BC442" s="231"/>
    </row>
    <row r="443" spans="41:55" x14ac:dyDescent="0.25">
      <c r="AO443" s="230"/>
      <c r="AR443" s="234"/>
      <c r="AT443" s="234"/>
      <c r="AV443" s="231"/>
      <c r="AY443" s="234"/>
      <c r="BA443" s="234"/>
      <c r="BC443" s="231"/>
    </row>
    <row r="444" spans="41:55" x14ac:dyDescent="0.25">
      <c r="AO444" s="230"/>
      <c r="AR444" s="234"/>
      <c r="AT444" s="234"/>
      <c r="AV444" s="231"/>
      <c r="AY444" s="234"/>
      <c r="BA444" s="234"/>
      <c r="BC444" s="231"/>
    </row>
    <row r="445" spans="41:55" x14ac:dyDescent="0.25">
      <c r="AO445" s="230"/>
      <c r="AR445" s="234"/>
      <c r="AT445" s="234"/>
      <c r="AV445" s="231"/>
      <c r="AY445" s="234"/>
      <c r="BA445" s="234"/>
      <c r="BC445" s="231"/>
    </row>
    <row r="446" spans="41:55" x14ac:dyDescent="0.25">
      <c r="AO446" s="230"/>
      <c r="AR446" s="234"/>
      <c r="AT446" s="234"/>
      <c r="AV446" s="231"/>
      <c r="AY446" s="234"/>
      <c r="BA446" s="234"/>
      <c r="BC446" s="231"/>
    </row>
    <row r="447" spans="41:55" x14ac:dyDescent="0.25">
      <c r="AO447" s="230"/>
      <c r="AR447" s="234"/>
      <c r="AT447" s="234"/>
      <c r="AV447" s="231"/>
      <c r="AY447" s="234"/>
      <c r="BA447" s="234"/>
      <c r="BC447" s="231"/>
    </row>
    <row r="448" spans="41:55" x14ac:dyDescent="0.25">
      <c r="AO448" s="230"/>
      <c r="AR448" s="234"/>
      <c r="AT448" s="234"/>
      <c r="AV448" s="231"/>
      <c r="AY448" s="234"/>
      <c r="BA448" s="234"/>
      <c r="BC448" s="231"/>
    </row>
    <row r="449" spans="41:55" x14ac:dyDescent="0.25">
      <c r="AO449" s="230"/>
      <c r="AR449" s="234"/>
      <c r="AT449" s="234"/>
      <c r="AV449" s="231"/>
      <c r="AY449" s="234"/>
      <c r="BA449" s="234"/>
      <c r="BC449" s="231"/>
    </row>
    <row r="450" spans="41:55" x14ac:dyDescent="0.25">
      <c r="AO450" s="230"/>
      <c r="AR450" s="234"/>
      <c r="AT450" s="234"/>
      <c r="AV450" s="231"/>
      <c r="AY450" s="234"/>
      <c r="BA450" s="234"/>
      <c r="BC450" s="231"/>
    </row>
    <row r="451" spans="41:55" x14ac:dyDescent="0.25">
      <c r="AO451" s="230"/>
      <c r="AR451" s="234"/>
      <c r="AT451" s="234"/>
      <c r="AV451" s="231"/>
      <c r="AY451" s="234"/>
      <c r="BA451" s="234"/>
      <c r="BC451" s="231"/>
    </row>
    <row r="452" spans="41:55" x14ac:dyDescent="0.25">
      <c r="AO452" s="230"/>
      <c r="AR452" s="234"/>
      <c r="AT452" s="234"/>
      <c r="AV452" s="231"/>
      <c r="AY452" s="234"/>
      <c r="BA452" s="234"/>
      <c r="BC452" s="231"/>
    </row>
    <row r="453" spans="41:55" x14ac:dyDescent="0.25">
      <c r="AO453" s="230"/>
      <c r="AR453" s="234"/>
      <c r="AT453" s="234"/>
      <c r="AV453" s="231"/>
      <c r="AY453" s="234"/>
      <c r="BA453" s="234"/>
      <c r="BC453" s="231"/>
    </row>
    <row r="454" spans="41:55" x14ac:dyDescent="0.25">
      <c r="AO454" s="230"/>
      <c r="AR454" s="234"/>
      <c r="AT454" s="234"/>
      <c r="AV454" s="231"/>
      <c r="AY454" s="234"/>
      <c r="BA454" s="234"/>
      <c r="BC454" s="231"/>
    </row>
    <row r="455" spans="41:55" x14ac:dyDescent="0.25">
      <c r="AO455" s="230"/>
      <c r="AR455" s="234"/>
      <c r="AT455" s="234"/>
      <c r="AV455" s="231"/>
      <c r="AY455" s="234"/>
      <c r="BA455" s="234"/>
      <c r="BC455" s="231"/>
    </row>
    <row r="456" spans="41:55" x14ac:dyDescent="0.25">
      <c r="AO456" s="230"/>
      <c r="AR456" s="234"/>
      <c r="AT456" s="234"/>
      <c r="AV456" s="231"/>
      <c r="AY456" s="234"/>
      <c r="BA456" s="234"/>
      <c r="BC456" s="231"/>
    </row>
    <row r="457" spans="41:55" x14ac:dyDescent="0.25">
      <c r="AO457" s="230"/>
      <c r="AR457" s="234"/>
      <c r="AT457" s="234"/>
      <c r="AV457" s="231"/>
      <c r="AY457" s="234"/>
      <c r="BA457" s="234"/>
      <c r="BC457" s="231"/>
    </row>
    <row r="458" spans="41:55" x14ac:dyDescent="0.25">
      <c r="AO458" s="230"/>
      <c r="AR458" s="234"/>
      <c r="AT458" s="234"/>
      <c r="AV458" s="231"/>
      <c r="AY458" s="234"/>
      <c r="BA458" s="234"/>
      <c r="BC458" s="231"/>
    </row>
    <row r="459" spans="41:55" x14ac:dyDescent="0.25">
      <c r="AO459" s="230"/>
      <c r="AR459" s="234"/>
      <c r="AT459" s="234"/>
      <c r="AV459" s="231"/>
      <c r="AY459" s="234"/>
      <c r="BA459" s="234"/>
      <c r="BC459" s="231"/>
    </row>
    <row r="460" spans="41:55" x14ac:dyDescent="0.25">
      <c r="AO460" s="230"/>
      <c r="AR460" s="234"/>
      <c r="AT460" s="234"/>
      <c r="AV460" s="231"/>
      <c r="AY460" s="234"/>
      <c r="BA460" s="234"/>
      <c r="BC460" s="231"/>
    </row>
    <row r="461" spans="41:55" x14ac:dyDescent="0.25">
      <c r="AO461" s="230"/>
      <c r="AR461" s="234"/>
      <c r="AT461" s="234"/>
      <c r="AV461" s="231"/>
      <c r="AY461" s="234"/>
      <c r="BA461" s="234"/>
      <c r="BC461" s="231"/>
    </row>
    <row r="462" spans="41:55" x14ac:dyDescent="0.25">
      <c r="AO462" s="230"/>
      <c r="AR462" s="234"/>
      <c r="AT462" s="234"/>
      <c r="AV462" s="231"/>
      <c r="AY462" s="234"/>
      <c r="BA462" s="234"/>
      <c r="BC462" s="231"/>
    </row>
    <row r="463" spans="41:55" x14ac:dyDescent="0.25">
      <c r="AO463" s="230"/>
      <c r="AR463" s="234"/>
      <c r="AT463" s="234"/>
      <c r="AV463" s="231"/>
      <c r="AY463" s="234"/>
      <c r="BA463" s="234"/>
      <c r="BC463" s="231"/>
    </row>
    <row r="464" spans="41:55" x14ac:dyDescent="0.25">
      <c r="AO464" s="230"/>
      <c r="AR464" s="234"/>
      <c r="AT464" s="234"/>
      <c r="AV464" s="231"/>
      <c r="AY464" s="234"/>
      <c r="BA464" s="234"/>
      <c r="BC464" s="231"/>
    </row>
    <row r="465" spans="41:55" x14ac:dyDescent="0.25">
      <c r="AO465" s="230"/>
      <c r="AR465" s="234"/>
      <c r="AT465" s="234"/>
      <c r="AV465" s="231"/>
      <c r="AY465" s="234"/>
      <c r="BA465" s="234"/>
      <c r="BC465" s="231"/>
    </row>
    <row r="466" spans="41:55" x14ac:dyDescent="0.25">
      <c r="AO466" s="230"/>
      <c r="AR466" s="234"/>
      <c r="AT466" s="234"/>
      <c r="AV466" s="231"/>
      <c r="AY466" s="234"/>
      <c r="BA466" s="234"/>
      <c r="BC466" s="231"/>
    </row>
    <row r="467" spans="41:55" x14ac:dyDescent="0.25">
      <c r="AO467" s="230"/>
      <c r="AR467" s="234"/>
      <c r="AT467" s="234"/>
      <c r="AV467" s="231"/>
      <c r="AY467" s="234"/>
      <c r="BA467" s="234"/>
      <c r="BC467" s="231"/>
    </row>
    <row r="468" spans="41:55" x14ac:dyDescent="0.25">
      <c r="AO468" s="230"/>
      <c r="AR468" s="234"/>
      <c r="AT468" s="234"/>
      <c r="AV468" s="231"/>
      <c r="AY468" s="234"/>
      <c r="BA468" s="234"/>
      <c r="BC468" s="231"/>
    </row>
    <row r="469" spans="41:55" x14ac:dyDescent="0.25">
      <c r="AO469" s="230"/>
      <c r="AR469" s="234"/>
      <c r="AT469" s="234"/>
      <c r="AV469" s="231"/>
      <c r="AY469" s="234"/>
      <c r="BA469" s="234"/>
      <c r="BC469" s="231"/>
    </row>
    <row r="470" spans="41:55" x14ac:dyDescent="0.25">
      <c r="AO470" s="230"/>
      <c r="AR470" s="234"/>
      <c r="AT470" s="234"/>
      <c r="AV470" s="231"/>
      <c r="AY470" s="234"/>
      <c r="BA470" s="234"/>
      <c r="BC470" s="231"/>
    </row>
    <row r="471" spans="41:55" x14ac:dyDescent="0.25">
      <c r="AO471" s="230"/>
      <c r="AR471" s="234"/>
      <c r="AT471" s="234"/>
      <c r="AV471" s="231"/>
      <c r="AY471" s="234"/>
      <c r="BA471" s="234"/>
      <c r="BC471" s="231"/>
    </row>
    <row r="472" spans="41:55" x14ac:dyDescent="0.25">
      <c r="AO472" s="230"/>
      <c r="AR472" s="234"/>
      <c r="AT472" s="234"/>
      <c r="AV472" s="231"/>
      <c r="AY472" s="234"/>
      <c r="BA472" s="234"/>
      <c r="BC472" s="231"/>
    </row>
    <row r="473" spans="41:55" x14ac:dyDescent="0.25">
      <c r="AO473" s="230"/>
      <c r="AR473" s="234"/>
      <c r="AT473" s="234"/>
      <c r="AV473" s="231"/>
      <c r="AY473" s="234"/>
      <c r="BA473" s="234"/>
      <c r="BC473" s="231"/>
    </row>
    <row r="474" spans="41:55" x14ac:dyDescent="0.25">
      <c r="AO474" s="230"/>
      <c r="AR474" s="234"/>
      <c r="AT474" s="234"/>
      <c r="AV474" s="231"/>
      <c r="AY474" s="234"/>
      <c r="BA474" s="234"/>
      <c r="BC474" s="231"/>
    </row>
    <row r="475" spans="41:55" x14ac:dyDescent="0.25">
      <c r="AO475" s="230"/>
      <c r="AR475" s="234"/>
      <c r="AT475" s="234"/>
      <c r="AV475" s="231"/>
      <c r="AY475" s="234"/>
      <c r="BA475" s="234"/>
      <c r="BC475" s="231"/>
    </row>
    <row r="476" spans="41:55" x14ac:dyDescent="0.25">
      <c r="AO476" s="230"/>
      <c r="AR476" s="234"/>
      <c r="AT476" s="234"/>
      <c r="AV476" s="231"/>
      <c r="AY476" s="234"/>
      <c r="BA476" s="234"/>
      <c r="BC476" s="231"/>
    </row>
    <row r="477" spans="41:55" x14ac:dyDescent="0.25">
      <c r="AO477" s="230"/>
      <c r="AR477" s="234"/>
      <c r="AT477" s="234"/>
      <c r="AV477" s="231"/>
      <c r="AY477" s="234"/>
      <c r="BA477" s="234"/>
      <c r="BC477" s="231"/>
    </row>
    <row r="478" spans="41:55" x14ac:dyDescent="0.25">
      <c r="AO478" s="230"/>
      <c r="AR478" s="234"/>
      <c r="AT478" s="234"/>
      <c r="AV478" s="231"/>
      <c r="AY478" s="234"/>
      <c r="BA478" s="234"/>
      <c r="BC478" s="231"/>
    </row>
    <row r="479" spans="41:55" x14ac:dyDescent="0.25">
      <c r="AO479" s="230"/>
      <c r="AR479" s="234"/>
      <c r="AT479" s="234"/>
      <c r="AV479" s="231"/>
      <c r="AY479" s="234"/>
      <c r="BA479" s="234"/>
      <c r="BC479" s="231"/>
    </row>
    <row r="480" spans="41:55" x14ac:dyDescent="0.25">
      <c r="AO480" s="230"/>
      <c r="AR480" s="234"/>
      <c r="AT480" s="234"/>
      <c r="AV480" s="231"/>
      <c r="AY480" s="234"/>
      <c r="BA480" s="234"/>
      <c r="BC480" s="231"/>
    </row>
    <row r="481" spans="41:55" x14ac:dyDescent="0.25">
      <c r="AO481" s="230"/>
      <c r="AR481" s="234"/>
      <c r="AT481" s="234"/>
      <c r="AV481" s="231"/>
      <c r="AY481" s="234"/>
      <c r="BA481" s="234"/>
      <c r="BC481" s="231"/>
    </row>
    <row r="482" spans="41:55" x14ac:dyDescent="0.25">
      <c r="AO482" s="230"/>
      <c r="AR482" s="234"/>
      <c r="AT482" s="234"/>
      <c r="AV482" s="231"/>
      <c r="AY482" s="234"/>
      <c r="BA482" s="234"/>
      <c r="BC482" s="231"/>
    </row>
    <row r="483" spans="41:55" x14ac:dyDescent="0.25">
      <c r="AO483" s="230"/>
      <c r="AR483" s="234"/>
      <c r="AT483" s="234"/>
      <c r="AV483" s="231"/>
      <c r="AY483" s="234"/>
      <c r="BA483" s="234"/>
      <c r="BC483" s="231"/>
    </row>
    <row r="484" spans="41:55" x14ac:dyDescent="0.25">
      <c r="AO484" s="230"/>
      <c r="AR484" s="234"/>
      <c r="AT484" s="234"/>
      <c r="AV484" s="231"/>
      <c r="AY484" s="234"/>
      <c r="BA484" s="234"/>
      <c r="BC484" s="231"/>
    </row>
    <row r="485" spans="41:55" x14ac:dyDescent="0.25">
      <c r="AO485" s="230"/>
      <c r="AR485" s="234"/>
      <c r="AT485" s="234"/>
      <c r="AV485" s="231"/>
      <c r="AY485" s="234"/>
      <c r="BA485" s="234"/>
      <c r="BC485" s="231"/>
    </row>
    <row r="486" spans="41:55" x14ac:dyDescent="0.25">
      <c r="AO486" s="230"/>
      <c r="AR486" s="234"/>
      <c r="AT486" s="234"/>
      <c r="AV486" s="231"/>
      <c r="AY486" s="234"/>
      <c r="BA486" s="234"/>
      <c r="BC486" s="231"/>
    </row>
    <row r="487" spans="41:55" x14ac:dyDescent="0.25">
      <c r="AO487" s="230"/>
      <c r="AR487" s="234"/>
      <c r="AT487" s="234"/>
      <c r="AV487" s="231"/>
      <c r="AY487" s="234"/>
      <c r="BA487" s="234"/>
      <c r="BC487" s="231"/>
    </row>
    <row r="488" spans="41:55" x14ac:dyDescent="0.25">
      <c r="AO488" s="230"/>
      <c r="AR488" s="234"/>
      <c r="AT488" s="234"/>
      <c r="AV488" s="231"/>
      <c r="AY488" s="234"/>
      <c r="BA488" s="234"/>
      <c r="BC488" s="231"/>
    </row>
    <row r="489" spans="41:55" x14ac:dyDescent="0.25">
      <c r="AO489" s="230"/>
      <c r="AR489" s="234"/>
      <c r="AT489" s="234"/>
      <c r="AV489" s="231"/>
      <c r="AY489" s="234"/>
      <c r="BA489" s="234"/>
      <c r="BC489" s="231"/>
    </row>
    <row r="490" spans="41:55" x14ac:dyDescent="0.25">
      <c r="AO490" s="230"/>
      <c r="AR490" s="234"/>
      <c r="AT490" s="234"/>
      <c r="AV490" s="231"/>
      <c r="AY490" s="234"/>
      <c r="BA490" s="234"/>
      <c r="BC490" s="231"/>
    </row>
    <row r="491" spans="41:55" x14ac:dyDescent="0.25">
      <c r="AO491" s="230"/>
      <c r="AR491" s="234"/>
      <c r="AT491" s="234"/>
      <c r="AV491" s="231"/>
      <c r="AY491" s="234"/>
      <c r="BA491" s="234"/>
      <c r="BC491" s="231"/>
    </row>
    <row r="492" spans="41:55" x14ac:dyDescent="0.25">
      <c r="AO492" s="230"/>
      <c r="AR492" s="234"/>
      <c r="AT492" s="234"/>
      <c r="AV492" s="231"/>
      <c r="AY492" s="234"/>
      <c r="BA492" s="234"/>
      <c r="BC492" s="231"/>
    </row>
    <row r="493" spans="41:55" x14ac:dyDescent="0.25">
      <c r="AO493" s="230"/>
      <c r="AR493" s="234"/>
      <c r="AT493" s="234"/>
      <c r="AV493" s="231"/>
      <c r="AY493" s="234"/>
      <c r="BA493" s="234"/>
      <c r="BC493" s="231"/>
    </row>
    <row r="494" spans="41:55" x14ac:dyDescent="0.25">
      <c r="AO494" s="230"/>
      <c r="AR494" s="234"/>
      <c r="AT494" s="234"/>
      <c r="AV494" s="231"/>
      <c r="AY494" s="234"/>
      <c r="BA494" s="234"/>
      <c r="BC494" s="231"/>
    </row>
    <row r="495" spans="41:55" x14ac:dyDescent="0.25">
      <c r="AO495" s="230"/>
      <c r="AR495" s="234"/>
      <c r="AT495" s="234"/>
      <c r="AV495" s="231"/>
      <c r="AY495" s="234"/>
      <c r="BA495" s="234"/>
      <c r="BC495" s="231"/>
    </row>
    <row r="496" spans="41:55" x14ac:dyDescent="0.25">
      <c r="AO496" s="230"/>
      <c r="AR496" s="234"/>
      <c r="AT496" s="234"/>
      <c r="AV496" s="231"/>
      <c r="AY496" s="234"/>
      <c r="BA496" s="234"/>
      <c r="BC496" s="231"/>
    </row>
    <row r="497" spans="41:55" x14ac:dyDescent="0.25">
      <c r="AO497" s="230"/>
      <c r="AR497" s="234"/>
      <c r="AT497" s="234"/>
      <c r="AV497" s="231"/>
      <c r="AY497" s="234"/>
      <c r="BA497" s="234"/>
      <c r="BC497" s="231"/>
    </row>
    <row r="498" spans="41:55" x14ac:dyDescent="0.25">
      <c r="AO498" s="230"/>
      <c r="AR498" s="234"/>
      <c r="AT498" s="234"/>
      <c r="AV498" s="231"/>
      <c r="AY498" s="234"/>
      <c r="BA498" s="234"/>
      <c r="BC498" s="231"/>
    </row>
    <row r="499" spans="41:55" x14ac:dyDescent="0.25">
      <c r="AO499" s="230"/>
      <c r="AR499" s="234"/>
      <c r="AT499" s="234"/>
      <c r="AV499" s="231"/>
      <c r="AY499" s="234"/>
      <c r="BA499" s="234"/>
      <c r="BC499" s="231"/>
    </row>
    <row r="500" spans="41:55" x14ac:dyDescent="0.25">
      <c r="AO500" s="230"/>
      <c r="AR500" s="234"/>
      <c r="AT500" s="234"/>
      <c r="AV500" s="231"/>
      <c r="AY500" s="234"/>
      <c r="BA500" s="234"/>
      <c r="BC500" s="231"/>
    </row>
    <row r="501" spans="41:55" x14ac:dyDescent="0.25">
      <c r="AO501" s="230"/>
      <c r="AR501" s="234"/>
      <c r="AT501" s="234"/>
      <c r="AV501" s="231"/>
      <c r="AY501" s="234"/>
      <c r="BA501" s="234"/>
      <c r="BC501" s="231"/>
    </row>
    <row r="502" spans="41:55" x14ac:dyDescent="0.25">
      <c r="AO502" s="230"/>
      <c r="AR502" s="234"/>
      <c r="AT502" s="234"/>
      <c r="AV502" s="231"/>
      <c r="AY502" s="234"/>
      <c r="BA502" s="234"/>
      <c r="BC502" s="231"/>
    </row>
    <row r="503" spans="41:55" x14ac:dyDescent="0.25">
      <c r="AO503" s="230"/>
      <c r="AR503" s="234"/>
      <c r="AT503" s="234"/>
      <c r="AV503" s="231"/>
      <c r="AY503" s="234"/>
      <c r="BA503" s="234"/>
      <c r="BC503" s="231"/>
    </row>
    <row r="504" spans="41:55" x14ac:dyDescent="0.25">
      <c r="AO504" s="230"/>
      <c r="AR504" s="234"/>
      <c r="AT504" s="234"/>
      <c r="AV504" s="231"/>
      <c r="AY504" s="234"/>
      <c r="BA504" s="234"/>
      <c r="BC504" s="231"/>
    </row>
    <row r="505" spans="41:55" x14ac:dyDescent="0.25">
      <c r="AO505" s="230"/>
      <c r="AR505" s="234"/>
      <c r="AT505" s="234"/>
      <c r="AV505" s="231"/>
      <c r="AY505" s="234"/>
      <c r="BA505" s="234"/>
      <c r="BC505" s="231"/>
    </row>
    <row r="506" spans="41:55" x14ac:dyDescent="0.25">
      <c r="AO506" s="230"/>
      <c r="AR506" s="234"/>
      <c r="AT506" s="234"/>
      <c r="AV506" s="231"/>
      <c r="AY506" s="234"/>
      <c r="BA506" s="234"/>
      <c r="BC506" s="231"/>
    </row>
    <row r="507" spans="41:55" x14ac:dyDescent="0.25">
      <c r="AO507" s="230"/>
      <c r="AR507" s="234"/>
      <c r="AT507" s="234"/>
      <c r="AV507" s="231"/>
      <c r="AY507" s="234"/>
      <c r="BA507" s="234"/>
      <c r="BC507" s="231"/>
    </row>
    <row r="508" spans="41:55" x14ac:dyDescent="0.25">
      <c r="AO508" s="230"/>
      <c r="AR508" s="234"/>
      <c r="AT508" s="234"/>
      <c r="AV508" s="231"/>
      <c r="AY508" s="234"/>
      <c r="BA508" s="234"/>
      <c r="BC508" s="231"/>
    </row>
    <row r="509" spans="41:55" x14ac:dyDescent="0.25">
      <c r="AO509" s="230"/>
      <c r="AR509" s="234"/>
      <c r="AT509" s="234"/>
      <c r="AV509" s="231"/>
      <c r="AY509" s="234"/>
      <c r="BA509" s="234"/>
      <c r="BC509" s="231"/>
    </row>
    <row r="510" spans="41:55" x14ac:dyDescent="0.25">
      <c r="AO510" s="230"/>
      <c r="AR510" s="234"/>
      <c r="AT510" s="234"/>
      <c r="AV510" s="231"/>
      <c r="AY510" s="234"/>
      <c r="BA510" s="234"/>
      <c r="BC510" s="231"/>
    </row>
    <row r="511" spans="41:55" x14ac:dyDescent="0.25">
      <c r="AO511" s="230"/>
      <c r="AR511" s="234"/>
      <c r="AT511" s="234"/>
      <c r="AV511" s="231"/>
      <c r="AY511" s="234"/>
      <c r="BA511" s="234"/>
      <c r="BC511" s="231"/>
    </row>
    <row r="512" spans="41:55" x14ac:dyDescent="0.25">
      <c r="AO512" s="230"/>
      <c r="AR512" s="234"/>
      <c r="AT512" s="234"/>
      <c r="AV512" s="231"/>
      <c r="AY512" s="234"/>
      <c r="BA512" s="234"/>
      <c r="BC512" s="231"/>
    </row>
    <row r="513" spans="41:55" x14ac:dyDescent="0.25">
      <c r="AO513" s="230"/>
      <c r="AR513" s="234"/>
      <c r="AT513" s="234"/>
      <c r="AV513" s="231"/>
      <c r="AY513" s="234"/>
      <c r="BA513" s="234"/>
      <c r="BC513" s="231"/>
    </row>
    <row r="514" spans="41:55" x14ac:dyDescent="0.25">
      <c r="AO514" s="230"/>
      <c r="AR514" s="234"/>
      <c r="AT514" s="234"/>
      <c r="AV514" s="231"/>
      <c r="AY514" s="234"/>
      <c r="BA514" s="234"/>
      <c r="BC514" s="231"/>
    </row>
    <row r="515" spans="41:55" x14ac:dyDescent="0.25">
      <c r="AO515" s="230"/>
      <c r="AR515" s="234"/>
      <c r="AT515" s="234"/>
      <c r="AV515" s="231"/>
      <c r="AY515" s="234"/>
      <c r="BA515" s="234"/>
      <c r="BC515" s="231"/>
    </row>
    <row r="516" spans="41:55" x14ac:dyDescent="0.25">
      <c r="AO516" s="230"/>
      <c r="AR516" s="234"/>
      <c r="AT516" s="234"/>
      <c r="AV516" s="231"/>
      <c r="AY516" s="234"/>
      <c r="BA516" s="234"/>
      <c r="BC516" s="231"/>
    </row>
    <row r="517" spans="41:55" x14ac:dyDescent="0.25">
      <c r="AO517" s="230"/>
      <c r="AR517" s="234"/>
      <c r="AT517" s="234"/>
      <c r="AV517" s="231"/>
      <c r="AY517" s="234"/>
      <c r="BA517" s="234"/>
      <c r="BC517" s="231"/>
    </row>
    <row r="518" spans="41:55" x14ac:dyDescent="0.25">
      <c r="AO518" s="230"/>
      <c r="AR518" s="234"/>
      <c r="AT518" s="234"/>
      <c r="AV518" s="231"/>
      <c r="AY518" s="234"/>
      <c r="BA518" s="234"/>
      <c r="BC518" s="231"/>
    </row>
    <row r="519" spans="41:55" x14ac:dyDescent="0.25">
      <c r="AO519" s="230"/>
      <c r="AR519" s="234"/>
      <c r="AT519" s="234"/>
      <c r="AV519" s="231"/>
      <c r="AY519" s="234"/>
      <c r="BA519" s="234"/>
      <c r="BC519" s="231"/>
    </row>
    <row r="520" spans="41:55" x14ac:dyDescent="0.25">
      <c r="AO520" s="230"/>
      <c r="AR520" s="234"/>
      <c r="AT520" s="234"/>
      <c r="AV520" s="231"/>
      <c r="AY520" s="234"/>
      <c r="BA520" s="234"/>
      <c r="BC520" s="231"/>
    </row>
    <row r="521" spans="41:55" x14ac:dyDescent="0.25">
      <c r="AO521" s="230"/>
      <c r="AR521" s="234"/>
      <c r="AT521" s="234"/>
      <c r="AV521" s="231"/>
      <c r="AY521" s="234"/>
      <c r="BA521" s="234"/>
      <c r="BC521" s="231"/>
    </row>
    <row r="522" spans="41:55" x14ac:dyDescent="0.25">
      <c r="AO522" s="230"/>
      <c r="AR522" s="234"/>
      <c r="AT522" s="234"/>
      <c r="AV522" s="231"/>
      <c r="AY522" s="234"/>
      <c r="BA522" s="234"/>
      <c r="BC522" s="231"/>
    </row>
    <row r="523" spans="41:55" x14ac:dyDescent="0.25">
      <c r="AO523" s="230"/>
      <c r="AR523" s="234"/>
      <c r="AT523" s="234"/>
      <c r="AV523" s="231"/>
      <c r="AY523" s="234"/>
      <c r="BA523" s="234"/>
      <c r="BC523" s="231"/>
    </row>
    <row r="524" spans="41:55" x14ac:dyDescent="0.25">
      <c r="AO524" s="230"/>
      <c r="AR524" s="234"/>
      <c r="AT524" s="234"/>
      <c r="AV524" s="231"/>
      <c r="AY524" s="234"/>
      <c r="BA524" s="234"/>
      <c r="BC524" s="231"/>
    </row>
    <row r="525" spans="41:55" x14ac:dyDescent="0.25">
      <c r="AO525" s="230"/>
      <c r="AR525" s="234"/>
      <c r="AT525" s="234"/>
      <c r="AV525" s="231"/>
      <c r="AY525" s="234"/>
      <c r="BA525" s="234"/>
      <c r="BC525" s="231"/>
    </row>
    <row r="526" spans="41:55" x14ac:dyDescent="0.25">
      <c r="AO526" s="230"/>
      <c r="AR526" s="234"/>
      <c r="AT526" s="234"/>
      <c r="AV526" s="231"/>
      <c r="AY526" s="234"/>
      <c r="BA526" s="234"/>
      <c r="BC526" s="231"/>
    </row>
    <row r="527" spans="41:55" x14ac:dyDescent="0.25">
      <c r="AO527" s="230"/>
      <c r="AR527" s="234"/>
      <c r="AT527" s="234"/>
      <c r="AV527" s="231"/>
      <c r="AY527" s="234"/>
      <c r="BA527" s="234"/>
      <c r="BC527" s="231"/>
    </row>
    <row r="528" spans="41:55" x14ac:dyDescent="0.25">
      <c r="AO528" s="230"/>
      <c r="AR528" s="234"/>
      <c r="AT528" s="234"/>
      <c r="AV528" s="231"/>
      <c r="AY528" s="234"/>
      <c r="BA528" s="234"/>
      <c r="BC528" s="231"/>
    </row>
    <row r="529" spans="41:55" x14ac:dyDescent="0.25">
      <c r="AO529" s="230"/>
      <c r="AR529" s="234"/>
      <c r="AT529" s="234"/>
      <c r="AV529" s="231"/>
      <c r="AY529" s="234"/>
      <c r="BA529" s="234"/>
      <c r="BC529" s="231"/>
    </row>
    <row r="530" spans="41:55" x14ac:dyDescent="0.25">
      <c r="AO530" s="230"/>
      <c r="AR530" s="234"/>
      <c r="AT530" s="234"/>
      <c r="AV530" s="231"/>
      <c r="AY530" s="234"/>
      <c r="BA530" s="234"/>
      <c r="BC530" s="231"/>
    </row>
    <row r="531" spans="41:55" x14ac:dyDescent="0.25">
      <c r="AO531" s="230"/>
      <c r="AR531" s="234"/>
      <c r="AT531" s="234"/>
      <c r="AV531" s="231"/>
      <c r="AY531" s="234"/>
      <c r="BA531" s="234"/>
      <c r="BC531" s="231"/>
    </row>
    <row r="532" spans="41:55" x14ac:dyDescent="0.25">
      <c r="AO532" s="230"/>
      <c r="AR532" s="234"/>
      <c r="AT532" s="234"/>
      <c r="AV532" s="231"/>
      <c r="AY532" s="234"/>
      <c r="BA532" s="234"/>
      <c r="BC532" s="231"/>
    </row>
    <row r="533" spans="41:55" x14ac:dyDescent="0.25">
      <c r="AO533" s="230"/>
      <c r="AR533" s="234"/>
      <c r="AT533" s="234"/>
      <c r="AV533" s="231"/>
      <c r="AY533" s="234"/>
      <c r="BA533" s="234"/>
      <c r="BC533" s="231"/>
    </row>
    <row r="534" spans="41:55" x14ac:dyDescent="0.25">
      <c r="AO534" s="230"/>
      <c r="AR534" s="234"/>
      <c r="AT534" s="234"/>
      <c r="AV534" s="231"/>
      <c r="AY534" s="234"/>
      <c r="BA534" s="234"/>
      <c r="BC534" s="231"/>
    </row>
    <row r="535" spans="41:55" x14ac:dyDescent="0.25">
      <c r="AO535" s="230"/>
      <c r="AR535" s="234"/>
      <c r="AT535" s="234"/>
      <c r="AV535" s="231"/>
      <c r="AY535" s="234"/>
      <c r="BA535" s="234"/>
      <c r="BC535" s="231"/>
    </row>
    <row r="536" spans="41:55" x14ac:dyDescent="0.25">
      <c r="AO536" s="230"/>
      <c r="AR536" s="234"/>
      <c r="AT536" s="234"/>
      <c r="AV536" s="231"/>
      <c r="AY536" s="234"/>
      <c r="BA536" s="234"/>
      <c r="BC536" s="231"/>
    </row>
    <row r="537" spans="41:55" x14ac:dyDescent="0.25">
      <c r="AO537" s="230"/>
      <c r="AR537" s="234"/>
      <c r="AT537" s="234"/>
      <c r="AV537" s="231"/>
      <c r="AY537" s="234"/>
      <c r="BA537" s="234"/>
      <c r="BC537" s="231"/>
    </row>
    <row r="538" spans="41:55" x14ac:dyDescent="0.25">
      <c r="AO538" s="230"/>
      <c r="AR538" s="234"/>
      <c r="AT538" s="234"/>
      <c r="AV538" s="231"/>
      <c r="AY538" s="234"/>
      <c r="BA538" s="234"/>
      <c r="BC538" s="231"/>
    </row>
    <row r="539" spans="41:55" x14ac:dyDescent="0.25">
      <c r="AO539" s="230"/>
      <c r="AR539" s="234"/>
      <c r="AT539" s="234"/>
      <c r="AV539" s="231"/>
      <c r="AY539" s="234"/>
      <c r="BA539" s="234"/>
      <c r="BC539" s="231"/>
    </row>
    <row r="540" spans="41:55" x14ac:dyDescent="0.25">
      <c r="AO540" s="230"/>
      <c r="AR540" s="234"/>
      <c r="AT540" s="234"/>
      <c r="AV540" s="231"/>
      <c r="AY540" s="234"/>
      <c r="BA540" s="234"/>
      <c r="BC540" s="231"/>
    </row>
    <row r="541" spans="41:55" x14ac:dyDescent="0.25">
      <c r="AO541" s="230"/>
      <c r="AR541" s="234"/>
      <c r="AT541" s="234"/>
      <c r="AV541" s="231"/>
      <c r="AY541" s="234"/>
      <c r="BA541" s="234"/>
      <c r="BC541" s="231"/>
    </row>
    <row r="542" spans="41:55" x14ac:dyDescent="0.25">
      <c r="AO542" s="230"/>
      <c r="AR542" s="234"/>
      <c r="AT542" s="234"/>
      <c r="AV542" s="231"/>
      <c r="AY542" s="234"/>
      <c r="BA542" s="234"/>
      <c r="BC542" s="231"/>
    </row>
    <row r="543" spans="41:55" x14ac:dyDescent="0.25">
      <c r="AO543" s="230"/>
      <c r="AR543" s="234"/>
      <c r="AT543" s="234"/>
      <c r="AV543" s="231"/>
      <c r="AY543" s="234"/>
      <c r="BA543" s="234"/>
      <c r="BC543" s="231"/>
    </row>
    <row r="544" spans="41:55" x14ac:dyDescent="0.25">
      <c r="AO544" s="230"/>
      <c r="AR544" s="234"/>
      <c r="AT544" s="234"/>
      <c r="AV544" s="231"/>
      <c r="AY544" s="234"/>
      <c r="BA544" s="234"/>
      <c r="BC544" s="231"/>
    </row>
    <row r="545" spans="41:55" x14ac:dyDescent="0.25">
      <c r="AO545" s="230"/>
      <c r="AR545" s="234"/>
      <c r="AT545" s="234"/>
      <c r="AV545" s="231"/>
      <c r="AY545" s="234"/>
      <c r="BA545" s="234"/>
      <c r="BC545" s="231"/>
    </row>
    <row r="546" spans="41:55" x14ac:dyDescent="0.25">
      <c r="AO546" s="230"/>
      <c r="AR546" s="234"/>
      <c r="AT546" s="234"/>
      <c r="AV546" s="231"/>
      <c r="AY546" s="234"/>
      <c r="BA546" s="234"/>
      <c r="BC546" s="231"/>
    </row>
    <row r="547" spans="41:55" x14ac:dyDescent="0.25">
      <c r="AO547" s="230"/>
      <c r="AR547" s="234"/>
      <c r="AT547" s="234"/>
      <c r="AV547" s="231"/>
      <c r="AY547" s="234"/>
      <c r="BA547" s="234"/>
      <c r="BC547" s="231"/>
    </row>
    <row r="548" spans="41:55" x14ac:dyDescent="0.25">
      <c r="AO548" s="230"/>
      <c r="AR548" s="234"/>
      <c r="AT548" s="234"/>
      <c r="AV548" s="231"/>
      <c r="AY548" s="234"/>
      <c r="BA548" s="234"/>
      <c r="BC548" s="231"/>
    </row>
    <row r="549" spans="41:55" x14ac:dyDescent="0.25">
      <c r="AO549" s="230"/>
      <c r="AR549" s="234"/>
      <c r="AT549" s="234"/>
      <c r="AV549" s="231"/>
      <c r="AY549" s="234"/>
      <c r="BA549" s="234"/>
      <c r="BC549" s="231"/>
    </row>
    <row r="550" spans="41:55" x14ac:dyDescent="0.25">
      <c r="AO550" s="230"/>
      <c r="AR550" s="234"/>
      <c r="AT550" s="234"/>
      <c r="AV550" s="231"/>
      <c r="AY550" s="234"/>
      <c r="BA550" s="234"/>
      <c r="BC550" s="231"/>
    </row>
    <row r="551" spans="41:55" x14ac:dyDescent="0.25">
      <c r="AO551" s="230"/>
      <c r="AR551" s="234"/>
      <c r="AT551" s="234"/>
      <c r="AV551" s="231"/>
      <c r="AY551" s="234"/>
      <c r="BA551" s="234"/>
      <c r="BC551" s="231"/>
    </row>
    <row r="552" spans="41:55" x14ac:dyDescent="0.25">
      <c r="AO552" s="230"/>
      <c r="AR552" s="234"/>
      <c r="AT552" s="234"/>
      <c r="AV552" s="231"/>
      <c r="AY552" s="234"/>
      <c r="BA552" s="234"/>
      <c r="BC552" s="231"/>
    </row>
    <row r="553" spans="41:55" x14ac:dyDescent="0.25">
      <c r="AO553" s="230"/>
      <c r="AR553" s="234"/>
      <c r="AT553" s="234"/>
      <c r="AV553" s="231"/>
      <c r="AY553" s="234"/>
      <c r="BA553" s="234"/>
      <c r="BC553" s="231"/>
    </row>
    <row r="554" spans="41:55" x14ac:dyDescent="0.25">
      <c r="AO554" s="230"/>
      <c r="AR554" s="234"/>
      <c r="AT554" s="234"/>
      <c r="AV554" s="231"/>
      <c r="AY554" s="234"/>
      <c r="BA554" s="234"/>
      <c r="BC554" s="231"/>
    </row>
    <row r="555" spans="41:55" x14ac:dyDescent="0.25">
      <c r="AO555" s="230"/>
      <c r="AR555" s="234"/>
      <c r="AT555" s="234"/>
      <c r="AV555" s="231"/>
      <c r="AY555" s="234"/>
      <c r="BA555" s="234"/>
      <c r="BC555" s="231"/>
    </row>
    <row r="556" spans="41:55" x14ac:dyDescent="0.25">
      <c r="AO556" s="230"/>
      <c r="AR556" s="234"/>
      <c r="AT556" s="234"/>
      <c r="AV556" s="231"/>
      <c r="AY556" s="234"/>
      <c r="BA556" s="234"/>
      <c r="BC556" s="231"/>
    </row>
    <row r="557" spans="41:55" x14ac:dyDescent="0.25">
      <c r="AO557" s="230"/>
      <c r="AR557" s="234"/>
      <c r="AT557" s="234"/>
      <c r="AV557" s="231"/>
      <c r="AY557" s="234"/>
      <c r="BA557" s="234"/>
      <c r="BC557" s="231"/>
    </row>
    <row r="558" spans="41:55" x14ac:dyDescent="0.25">
      <c r="AO558" s="230"/>
      <c r="AR558" s="234"/>
      <c r="AT558" s="234"/>
      <c r="AV558" s="231"/>
      <c r="AY558" s="234"/>
      <c r="BA558" s="234"/>
      <c r="BC558" s="231"/>
    </row>
    <row r="559" spans="41:55" x14ac:dyDescent="0.25">
      <c r="AO559" s="230"/>
      <c r="AR559" s="234"/>
      <c r="AT559" s="234"/>
      <c r="AV559" s="231"/>
      <c r="AY559" s="234"/>
      <c r="BA559" s="234"/>
      <c r="BC559" s="231"/>
    </row>
    <row r="560" spans="41:55" x14ac:dyDescent="0.25">
      <c r="AO560" s="230"/>
      <c r="AR560" s="234"/>
      <c r="AT560" s="234"/>
      <c r="AV560" s="231"/>
      <c r="AY560" s="234"/>
      <c r="BA560" s="234"/>
      <c r="BC560" s="231"/>
    </row>
    <row r="561" spans="41:55" x14ac:dyDescent="0.25">
      <c r="AO561" s="230"/>
      <c r="AR561" s="234"/>
      <c r="AT561" s="234"/>
      <c r="AV561" s="231"/>
      <c r="AY561" s="234"/>
      <c r="BA561" s="234"/>
      <c r="BC561" s="231"/>
    </row>
    <row r="562" spans="41:55" x14ac:dyDescent="0.25">
      <c r="AO562" s="230"/>
      <c r="AR562" s="234"/>
      <c r="AT562" s="234"/>
      <c r="AV562" s="231"/>
      <c r="AY562" s="234"/>
      <c r="BA562" s="234"/>
      <c r="BC562" s="231"/>
    </row>
    <row r="563" spans="41:55" x14ac:dyDescent="0.25">
      <c r="AO563" s="230"/>
      <c r="AR563" s="234"/>
      <c r="AT563" s="234"/>
      <c r="AV563" s="231"/>
      <c r="AY563" s="234"/>
      <c r="BA563" s="234"/>
      <c r="BC563" s="231"/>
    </row>
    <row r="564" spans="41:55" x14ac:dyDescent="0.25">
      <c r="AO564" s="230"/>
      <c r="AR564" s="234"/>
      <c r="AT564" s="234"/>
      <c r="AV564" s="231"/>
      <c r="AY564" s="234"/>
      <c r="BA564" s="234"/>
      <c r="BC564" s="231"/>
    </row>
    <row r="565" spans="41:55" x14ac:dyDescent="0.25">
      <c r="AO565" s="230"/>
      <c r="AR565" s="234"/>
      <c r="AT565" s="234"/>
      <c r="AV565" s="231"/>
      <c r="AY565" s="234"/>
      <c r="BA565" s="234"/>
      <c r="BC565" s="231"/>
    </row>
    <row r="566" spans="41:55" x14ac:dyDescent="0.25">
      <c r="AO566" s="230"/>
      <c r="AR566" s="234"/>
      <c r="AT566" s="234"/>
      <c r="AV566" s="231"/>
      <c r="AY566" s="234"/>
      <c r="BA566" s="234"/>
      <c r="BC566" s="231"/>
    </row>
    <row r="567" spans="41:55" x14ac:dyDescent="0.25">
      <c r="AO567" s="230"/>
      <c r="AR567" s="234"/>
      <c r="AT567" s="234"/>
      <c r="AV567" s="231"/>
      <c r="AY567" s="234"/>
      <c r="BA567" s="234"/>
      <c r="BC567" s="231"/>
    </row>
    <row r="568" spans="41:55" x14ac:dyDescent="0.25">
      <c r="AO568" s="230"/>
      <c r="AR568" s="234"/>
      <c r="AT568" s="234"/>
      <c r="AV568" s="231"/>
      <c r="AY568" s="234"/>
      <c r="BA568" s="234"/>
      <c r="BC568" s="231"/>
    </row>
    <row r="569" spans="41:55" x14ac:dyDescent="0.25">
      <c r="AO569" s="230"/>
      <c r="AR569" s="234"/>
      <c r="AT569" s="234"/>
      <c r="AV569" s="231"/>
      <c r="AY569" s="234"/>
      <c r="BA569" s="234"/>
      <c r="BC569" s="231"/>
    </row>
    <row r="570" spans="41:55" x14ac:dyDescent="0.25">
      <c r="AO570" s="230"/>
      <c r="AR570" s="234"/>
      <c r="AT570" s="234"/>
      <c r="AV570" s="231"/>
      <c r="AY570" s="234"/>
      <c r="BA570" s="234"/>
      <c r="BC570" s="231"/>
    </row>
    <row r="571" spans="41:55" x14ac:dyDescent="0.25">
      <c r="AO571" s="230"/>
      <c r="AR571" s="234"/>
      <c r="AT571" s="234"/>
      <c r="AV571" s="231"/>
      <c r="AY571" s="234"/>
      <c r="BA571" s="234"/>
      <c r="BC571" s="231"/>
    </row>
    <row r="572" spans="41:55" x14ac:dyDescent="0.25">
      <c r="AO572" s="230"/>
      <c r="AR572" s="234"/>
      <c r="AT572" s="234"/>
      <c r="AV572" s="231"/>
      <c r="AY572" s="234"/>
      <c r="BA572" s="234"/>
      <c r="BC572" s="231"/>
    </row>
    <row r="573" spans="41:55" x14ac:dyDescent="0.25">
      <c r="AO573" s="230"/>
      <c r="AR573" s="234"/>
      <c r="AT573" s="234"/>
      <c r="AV573" s="231"/>
      <c r="AY573" s="234"/>
      <c r="BA573" s="234"/>
      <c r="BC573" s="231"/>
    </row>
    <row r="574" spans="41:55" x14ac:dyDescent="0.25">
      <c r="AO574" s="230"/>
      <c r="AR574" s="234"/>
      <c r="AT574" s="234"/>
      <c r="AV574" s="231"/>
      <c r="AY574" s="234"/>
      <c r="BA574" s="234"/>
      <c r="BC574" s="231"/>
    </row>
    <row r="575" spans="41:55" x14ac:dyDescent="0.25">
      <c r="AO575" s="230"/>
      <c r="AR575" s="234"/>
      <c r="AT575" s="234"/>
      <c r="AV575" s="231"/>
      <c r="AY575" s="234"/>
      <c r="BA575" s="234"/>
      <c r="BC575" s="231"/>
    </row>
    <row r="576" spans="41:55" x14ac:dyDescent="0.25">
      <c r="AO576" s="230"/>
      <c r="AR576" s="234"/>
      <c r="AT576" s="234"/>
      <c r="AV576" s="231"/>
      <c r="AY576" s="234"/>
      <c r="BA576" s="234"/>
      <c r="BC576" s="231"/>
    </row>
    <row r="577" spans="41:55" x14ac:dyDescent="0.25">
      <c r="AO577" s="230"/>
      <c r="AR577" s="234"/>
      <c r="AT577" s="234"/>
      <c r="AV577" s="231"/>
      <c r="AY577" s="234"/>
      <c r="BA577" s="234"/>
      <c r="BC577" s="231"/>
    </row>
    <row r="578" spans="41:55" x14ac:dyDescent="0.25">
      <c r="AO578" s="230"/>
      <c r="AR578" s="234"/>
      <c r="AT578" s="234"/>
      <c r="AV578" s="231"/>
      <c r="AY578" s="234"/>
      <c r="BA578" s="234"/>
      <c r="BC578" s="231"/>
    </row>
    <row r="579" spans="41:55" x14ac:dyDescent="0.25">
      <c r="AO579" s="230"/>
      <c r="AR579" s="234"/>
      <c r="AT579" s="234"/>
      <c r="AV579" s="231"/>
      <c r="AY579" s="234"/>
      <c r="BA579" s="234"/>
      <c r="BC579" s="231"/>
    </row>
    <row r="580" spans="41:55" x14ac:dyDescent="0.25">
      <c r="AO580" s="230"/>
      <c r="AR580" s="234"/>
      <c r="AT580" s="234"/>
      <c r="AV580" s="231"/>
      <c r="AY580" s="234"/>
      <c r="BA580" s="234"/>
      <c r="BC580" s="231"/>
    </row>
    <row r="581" spans="41:55" x14ac:dyDescent="0.25">
      <c r="AO581" s="230"/>
      <c r="AR581" s="234"/>
      <c r="AT581" s="234"/>
      <c r="AV581" s="231"/>
      <c r="AY581" s="234"/>
      <c r="BA581" s="234"/>
      <c r="BC581" s="231"/>
    </row>
    <row r="582" spans="41:55" x14ac:dyDescent="0.25">
      <c r="AO582" s="230"/>
      <c r="AR582" s="234"/>
      <c r="AT582" s="234"/>
      <c r="AV582" s="231"/>
      <c r="AY582" s="234"/>
      <c r="BA582" s="234"/>
      <c r="BC582" s="231"/>
    </row>
    <row r="583" spans="41:55" x14ac:dyDescent="0.25">
      <c r="AO583" s="230"/>
      <c r="AR583" s="234"/>
      <c r="AT583" s="234"/>
      <c r="AV583" s="231"/>
      <c r="AY583" s="234"/>
      <c r="BA583" s="234"/>
      <c r="BC583" s="231"/>
    </row>
    <row r="584" spans="41:55" x14ac:dyDescent="0.25">
      <c r="AO584" s="230"/>
      <c r="AR584" s="234"/>
      <c r="AT584" s="234"/>
      <c r="AV584" s="231"/>
      <c r="AY584" s="234"/>
      <c r="BA584" s="234"/>
      <c r="BC584" s="231"/>
    </row>
    <row r="585" spans="41:55" x14ac:dyDescent="0.25">
      <c r="AO585" s="230"/>
      <c r="AR585" s="234"/>
      <c r="AT585" s="234"/>
      <c r="AV585" s="231"/>
      <c r="AY585" s="234"/>
      <c r="BA585" s="234"/>
      <c r="BC585" s="231"/>
    </row>
    <row r="586" spans="41:55" x14ac:dyDescent="0.25">
      <c r="AO586" s="230"/>
      <c r="AR586" s="234"/>
      <c r="AT586" s="234"/>
      <c r="AV586" s="231"/>
      <c r="AY586" s="234"/>
      <c r="BA586" s="234"/>
      <c r="BC586" s="231"/>
    </row>
    <row r="587" spans="41:55" x14ac:dyDescent="0.25">
      <c r="AO587" s="230"/>
      <c r="AR587" s="234"/>
      <c r="AT587" s="234"/>
      <c r="AV587" s="231"/>
      <c r="AY587" s="234"/>
      <c r="BA587" s="234"/>
      <c r="BC587" s="231"/>
    </row>
    <row r="588" spans="41:55" x14ac:dyDescent="0.25">
      <c r="AO588" s="230"/>
      <c r="AR588" s="234"/>
      <c r="AT588" s="234"/>
      <c r="AV588" s="231"/>
      <c r="AY588" s="234"/>
      <c r="BA588" s="234"/>
      <c r="BC588" s="231"/>
    </row>
    <row r="589" spans="41:55" x14ac:dyDescent="0.25">
      <c r="AO589" s="230"/>
      <c r="AR589" s="234"/>
      <c r="AT589" s="234"/>
      <c r="AV589" s="231"/>
      <c r="AY589" s="234"/>
      <c r="BA589" s="234"/>
      <c r="BC589" s="231"/>
    </row>
    <row r="590" spans="41:55" x14ac:dyDescent="0.25">
      <c r="AO590" s="230"/>
      <c r="AR590" s="234"/>
      <c r="AT590" s="234"/>
      <c r="AV590" s="231"/>
      <c r="AY590" s="234"/>
      <c r="BA590" s="234"/>
      <c r="BC590" s="231"/>
    </row>
    <row r="591" spans="41:55" x14ac:dyDescent="0.25">
      <c r="AO591" s="230"/>
      <c r="AR591" s="234"/>
      <c r="AT591" s="234"/>
      <c r="AV591" s="231"/>
      <c r="AY591" s="234"/>
      <c r="BA591" s="234"/>
      <c r="BC591" s="231"/>
    </row>
    <row r="592" spans="41:55" x14ac:dyDescent="0.25">
      <c r="AO592" s="230"/>
      <c r="AR592" s="234"/>
      <c r="AT592" s="234"/>
      <c r="AV592" s="231"/>
      <c r="AY592" s="234"/>
      <c r="BA592" s="234"/>
      <c r="BC592" s="231"/>
    </row>
    <row r="593" spans="41:55" x14ac:dyDescent="0.25">
      <c r="AO593" s="230"/>
      <c r="AR593" s="234"/>
      <c r="AT593" s="234"/>
      <c r="AV593" s="231"/>
      <c r="AY593" s="234"/>
      <c r="BA593" s="234"/>
      <c r="BC593" s="231"/>
    </row>
    <row r="594" spans="41:55" x14ac:dyDescent="0.25">
      <c r="AO594" s="230"/>
      <c r="AR594" s="234"/>
      <c r="AT594" s="234"/>
      <c r="AV594" s="231"/>
      <c r="AY594" s="234"/>
      <c r="BA594" s="234"/>
      <c r="BC594" s="231"/>
    </row>
    <row r="595" spans="41:55" x14ac:dyDescent="0.25">
      <c r="AO595" s="230"/>
      <c r="AR595" s="234"/>
      <c r="AT595" s="234"/>
      <c r="AV595" s="231"/>
      <c r="AY595" s="234"/>
      <c r="BA595" s="234"/>
      <c r="BC595" s="231"/>
    </row>
    <row r="596" spans="41:55" x14ac:dyDescent="0.25">
      <c r="AO596" s="230"/>
      <c r="AR596" s="234"/>
      <c r="AT596" s="234"/>
      <c r="AV596" s="231"/>
      <c r="AY596" s="234"/>
      <c r="BA596" s="234"/>
      <c r="BC596" s="231"/>
    </row>
    <row r="597" spans="41:55" x14ac:dyDescent="0.25">
      <c r="AO597" s="230"/>
      <c r="AR597" s="234"/>
      <c r="AT597" s="234"/>
      <c r="AV597" s="231"/>
      <c r="AY597" s="234"/>
      <c r="BA597" s="234"/>
      <c r="BC597" s="231"/>
    </row>
    <row r="598" spans="41:55" x14ac:dyDescent="0.25">
      <c r="AO598" s="230"/>
      <c r="AR598" s="234"/>
      <c r="AT598" s="234"/>
      <c r="AV598" s="231"/>
      <c r="AY598" s="234"/>
      <c r="BA598" s="234"/>
      <c r="BC598" s="231"/>
    </row>
    <row r="599" spans="41:55" x14ac:dyDescent="0.25">
      <c r="AO599" s="230"/>
      <c r="AR599" s="234"/>
      <c r="AT599" s="234"/>
      <c r="AV599" s="231"/>
      <c r="AY599" s="234"/>
      <c r="BA599" s="234"/>
      <c r="BC599" s="231"/>
    </row>
    <row r="600" spans="41:55" x14ac:dyDescent="0.25">
      <c r="AO600" s="230"/>
      <c r="AR600" s="234"/>
      <c r="AT600" s="234"/>
      <c r="AV600" s="231"/>
      <c r="AY600" s="234"/>
      <c r="BA600" s="234"/>
      <c r="BC600" s="231"/>
    </row>
    <row r="601" spans="41:55" x14ac:dyDescent="0.25">
      <c r="AO601" s="230"/>
      <c r="AR601" s="234"/>
      <c r="AT601" s="234"/>
      <c r="AV601" s="231"/>
      <c r="AY601" s="234"/>
      <c r="BA601" s="234"/>
      <c r="BC601" s="231"/>
    </row>
    <row r="602" spans="41:55" x14ac:dyDescent="0.25">
      <c r="AO602" s="230"/>
      <c r="AR602" s="234"/>
      <c r="AT602" s="234"/>
      <c r="AV602" s="231"/>
      <c r="AY602" s="234"/>
      <c r="BA602" s="234"/>
      <c r="BC602" s="231"/>
    </row>
    <row r="603" spans="41:55" x14ac:dyDescent="0.25">
      <c r="AO603" s="230"/>
      <c r="AR603" s="234"/>
      <c r="AT603" s="234"/>
      <c r="AV603" s="231"/>
      <c r="AY603" s="234"/>
      <c r="BA603" s="234"/>
      <c r="BC603" s="231"/>
    </row>
    <row r="604" spans="41:55" x14ac:dyDescent="0.25">
      <c r="AO604" s="230"/>
      <c r="AR604" s="234"/>
      <c r="AT604" s="234"/>
      <c r="AV604" s="231"/>
      <c r="AY604" s="234"/>
      <c r="BA604" s="234"/>
      <c r="BC604" s="231"/>
    </row>
    <row r="605" spans="41:55" x14ac:dyDescent="0.25">
      <c r="AO605" s="230"/>
      <c r="AR605" s="234"/>
      <c r="AT605" s="234"/>
      <c r="AV605" s="231"/>
      <c r="AY605" s="234"/>
      <c r="BA605" s="234"/>
      <c r="BC605" s="231"/>
    </row>
    <row r="606" spans="41:55" x14ac:dyDescent="0.25">
      <c r="AO606" s="230"/>
      <c r="AR606" s="234"/>
      <c r="AT606" s="234"/>
      <c r="AV606" s="231"/>
      <c r="AY606" s="234"/>
      <c r="BA606" s="234"/>
      <c r="BC606" s="231"/>
    </row>
    <row r="607" spans="41:55" x14ac:dyDescent="0.25">
      <c r="AO607" s="230"/>
      <c r="AR607" s="234"/>
      <c r="AT607" s="234"/>
      <c r="AV607" s="231"/>
      <c r="AY607" s="234"/>
      <c r="BA607" s="234"/>
      <c r="BC607" s="231"/>
    </row>
    <row r="608" spans="41:55" x14ac:dyDescent="0.25">
      <c r="AO608" s="230"/>
      <c r="AR608" s="234"/>
      <c r="AT608" s="234"/>
      <c r="AV608" s="231"/>
      <c r="AY608" s="234"/>
      <c r="BA608" s="234"/>
      <c r="BC608" s="231"/>
    </row>
    <row r="609" spans="41:55" x14ac:dyDescent="0.25">
      <c r="AO609" s="230"/>
      <c r="AR609" s="234"/>
      <c r="AT609" s="234"/>
      <c r="AV609" s="231"/>
      <c r="AY609" s="234"/>
      <c r="BA609" s="234"/>
      <c r="BC609" s="231"/>
    </row>
    <row r="610" spans="41:55" x14ac:dyDescent="0.25">
      <c r="AO610" s="230"/>
      <c r="AR610" s="234"/>
      <c r="AT610" s="234"/>
      <c r="AV610" s="231"/>
      <c r="AY610" s="234"/>
      <c r="BA610" s="234"/>
      <c r="BC610" s="231"/>
    </row>
    <row r="611" spans="41:55" x14ac:dyDescent="0.25">
      <c r="AO611" s="230"/>
      <c r="AR611" s="234"/>
      <c r="AT611" s="234"/>
      <c r="AV611" s="231"/>
      <c r="AY611" s="234"/>
      <c r="BA611" s="234"/>
      <c r="BC611" s="231"/>
    </row>
    <row r="612" spans="41:55" x14ac:dyDescent="0.25">
      <c r="AO612" s="230"/>
      <c r="AR612" s="234"/>
      <c r="AT612" s="234"/>
      <c r="AV612" s="231"/>
      <c r="AY612" s="234"/>
      <c r="BA612" s="234"/>
      <c r="BC612" s="231"/>
    </row>
    <row r="613" spans="41:55" x14ac:dyDescent="0.25">
      <c r="AO613" s="230"/>
      <c r="AR613" s="234"/>
      <c r="AT613" s="234"/>
      <c r="AV613" s="231"/>
      <c r="AY613" s="234"/>
      <c r="BA613" s="234"/>
      <c r="BC613" s="231"/>
    </row>
    <row r="614" spans="41:55" x14ac:dyDescent="0.25">
      <c r="AO614" s="230"/>
      <c r="AR614" s="234"/>
      <c r="AT614" s="234"/>
      <c r="AV614" s="231"/>
      <c r="AY614" s="234"/>
      <c r="BA614" s="234"/>
      <c r="BC614" s="231"/>
    </row>
    <row r="615" spans="41:55" x14ac:dyDescent="0.25">
      <c r="AO615" s="230"/>
      <c r="AR615" s="234"/>
      <c r="AT615" s="234"/>
      <c r="AV615" s="231"/>
      <c r="AY615" s="234"/>
      <c r="BA615" s="234"/>
      <c r="BC615" s="231"/>
    </row>
    <row r="616" spans="41:55" x14ac:dyDescent="0.25">
      <c r="AO616" s="230"/>
      <c r="AR616" s="234"/>
      <c r="AT616" s="234"/>
      <c r="AV616" s="231"/>
      <c r="AY616" s="234"/>
      <c r="BA616" s="234"/>
      <c r="BC616" s="231"/>
    </row>
    <row r="617" spans="41:55" x14ac:dyDescent="0.25">
      <c r="AO617" s="230"/>
      <c r="AR617" s="234"/>
      <c r="AT617" s="234"/>
      <c r="AV617" s="231"/>
      <c r="AY617" s="234"/>
      <c r="BA617" s="234"/>
      <c r="BC617" s="231"/>
    </row>
    <row r="618" spans="41:55" x14ac:dyDescent="0.25">
      <c r="AO618" s="230"/>
      <c r="AR618" s="234"/>
      <c r="AT618" s="234"/>
      <c r="AV618" s="231"/>
      <c r="AY618" s="234"/>
      <c r="BA618" s="234"/>
      <c r="BC618" s="231"/>
    </row>
    <row r="619" spans="41:55" x14ac:dyDescent="0.25">
      <c r="AO619" s="230"/>
      <c r="AR619" s="234"/>
      <c r="AT619" s="234"/>
      <c r="AV619" s="231"/>
      <c r="AY619" s="234"/>
      <c r="BA619" s="234"/>
      <c r="BC619" s="231"/>
    </row>
    <row r="620" spans="41:55" x14ac:dyDescent="0.25">
      <c r="AO620" s="230"/>
      <c r="AR620" s="234"/>
      <c r="AT620" s="234"/>
      <c r="AV620" s="231"/>
      <c r="AY620" s="234"/>
      <c r="BA620" s="234"/>
      <c r="BC620" s="231"/>
    </row>
    <row r="621" spans="41:55" x14ac:dyDescent="0.25">
      <c r="AO621" s="230"/>
      <c r="AR621" s="234"/>
      <c r="AT621" s="234"/>
      <c r="AV621" s="231"/>
      <c r="AY621" s="234"/>
      <c r="BA621" s="234"/>
      <c r="BC621" s="231"/>
    </row>
    <row r="622" spans="41:55" x14ac:dyDescent="0.25">
      <c r="AO622" s="230"/>
      <c r="AR622" s="234"/>
      <c r="AT622" s="234"/>
      <c r="AV622" s="231"/>
      <c r="AY622" s="234"/>
      <c r="BA622" s="234"/>
      <c r="BC622" s="231"/>
    </row>
    <row r="623" spans="41:55" x14ac:dyDescent="0.25">
      <c r="AO623" s="230"/>
      <c r="AR623" s="234"/>
      <c r="AT623" s="234"/>
      <c r="AV623" s="231"/>
      <c r="AY623" s="234"/>
      <c r="BA623" s="234"/>
      <c r="BC623" s="231"/>
    </row>
    <row r="624" spans="41:55" x14ac:dyDescent="0.25">
      <c r="AO624" s="230"/>
      <c r="AR624" s="234"/>
      <c r="AT624" s="234"/>
      <c r="AV624" s="231"/>
      <c r="AY624" s="234"/>
      <c r="BA624" s="234"/>
      <c r="BC624" s="231"/>
    </row>
    <row r="625" spans="41:55" x14ac:dyDescent="0.25">
      <c r="AO625" s="230"/>
      <c r="AR625" s="234"/>
      <c r="AT625" s="234"/>
      <c r="AV625" s="231"/>
      <c r="AY625" s="234"/>
      <c r="BA625" s="234"/>
      <c r="BC625" s="231"/>
    </row>
    <row r="626" spans="41:55" x14ac:dyDescent="0.25">
      <c r="AO626" s="230"/>
      <c r="AR626" s="234"/>
      <c r="AT626" s="234"/>
      <c r="AV626" s="231"/>
      <c r="AY626" s="234"/>
      <c r="BA626" s="234"/>
      <c r="BC626" s="231"/>
    </row>
    <row r="627" spans="41:55" x14ac:dyDescent="0.25">
      <c r="AO627" s="230"/>
      <c r="AR627" s="234"/>
      <c r="AT627" s="234"/>
      <c r="AV627" s="231"/>
      <c r="AY627" s="234"/>
      <c r="BA627" s="234"/>
      <c r="BC627" s="231"/>
    </row>
    <row r="628" spans="41:55" x14ac:dyDescent="0.25">
      <c r="AO628" s="230"/>
      <c r="AR628" s="234"/>
      <c r="AT628" s="234"/>
      <c r="AV628" s="231"/>
      <c r="AY628" s="234"/>
      <c r="BA628" s="234"/>
      <c r="BC628" s="231"/>
    </row>
    <row r="629" spans="41:55" x14ac:dyDescent="0.25">
      <c r="AO629" s="230"/>
      <c r="AR629" s="234"/>
      <c r="AT629" s="234"/>
      <c r="AV629" s="231"/>
      <c r="AY629" s="234"/>
      <c r="BA629" s="234"/>
      <c r="BC629" s="231"/>
    </row>
    <row r="630" spans="41:55" x14ac:dyDescent="0.25">
      <c r="AO630" s="230"/>
      <c r="AR630" s="234"/>
      <c r="AT630" s="234"/>
      <c r="AV630" s="231"/>
      <c r="AY630" s="234"/>
      <c r="BA630" s="234"/>
      <c r="BC630" s="231"/>
    </row>
    <row r="631" spans="41:55" x14ac:dyDescent="0.25">
      <c r="AO631" s="230"/>
      <c r="AR631" s="234"/>
      <c r="AT631" s="234"/>
      <c r="AV631" s="231"/>
      <c r="AY631" s="234"/>
      <c r="BA631" s="234"/>
      <c r="BC631" s="231"/>
    </row>
    <row r="632" spans="41:55" x14ac:dyDescent="0.25">
      <c r="AO632" s="230"/>
      <c r="AR632" s="234"/>
      <c r="AT632" s="234"/>
      <c r="AV632" s="231"/>
      <c r="AY632" s="234"/>
      <c r="BA632" s="234"/>
      <c r="BC632" s="231"/>
    </row>
    <row r="633" spans="41:55" x14ac:dyDescent="0.25">
      <c r="AO633" s="230"/>
      <c r="AR633" s="234"/>
      <c r="AT633" s="234"/>
      <c r="AV633" s="231"/>
      <c r="AY633" s="234"/>
      <c r="BA633" s="234"/>
      <c r="BC633" s="231"/>
    </row>
    <row r="634" spans="41:55" x14ac:dyDescent="0.25">
      <c r="AO634" s="230"/>
      <c r="AR634" s="234"/>
      <c r="AT634" s="234"/>
      <c r="AV634" s="231"/>
      <c r="AY634" s="234"/>
      <c r="BA634" s="234"/>
      <c r="BC634" s="231"/>
    </row>
    <row r="635" spans="41:55" x14ac:dyDescent="0.25">
      <c r="AO635" s="230"/>
      <c r="AR635" s="234"/>
      <c r="AT635" s="234"/>
      <c r="AV635" s="231"/>
      <c r="AY635" s="234"/>
      <c r="BA635" s="234"/>
      <c r="BC635" s="231"/>
    </row>
    <row r="636" spans="41:55" x14ac:dyDescent="0.25">
      <c r="AO636" s="230"/>
      <c r="AR636" s="234"/>
      <c r="AT636" s="234"/>
      <c r="AV636" s="231"/>
      <c r="AY636" s="234"/>
      <c r="BA636" s="234"/>
      <c r="BC636" s="231"/>
    </row>
    <row r="637" spans="41:55" x14ac:dyDescent="0.25">
      <c r="AO637" s="230"/>
      <c r="AR637" s="234"/>
      <c r="AT637" s="234"/>
      <c r="AV637" s="231"/>
      <c r="AY637" s="234"/>
      <c r="BA637" s="234"/>
      <c r="BC637" s="231"/>
    </row>
    <row r="638" spans="41:55" x14ac:dyDescent="0.25">
      <c r="AO638" s="230"/>
      <c r="AR638" s="234"/>
      <c r="AT638" s="234"/>
      <c r="AV638" s="231"/>
      <c r="AY638" s="234"/>
      <c r="BA638" s="234"/>
      <c r="BC638" s="231"/>
    </row>
    <row r="639" spans="41:55" x14ac:dyDescent="0.25">
      <c r="AO639" s="230"/>
      <c r="AR639" s="234"/>
      <c r="AT639" s="234"/>
      <c r="AV639" s="231"/>
      <c r="AY639" s="234"/>
      <c r="BA639" s="234"/>
      <c r="BC639" s="231"/>
    </row>
    <row r="640" spans="41:55" x14ac:dyDescent="0.25">
      <c r="AO640" s="230"/>
      <c r="AR640" s="234"/>
      <c r="AT640" s="234"/>
      <c r="AV640" s="231"/>
      <c r="AY640" s="234"/>
      <c r="BA640" s="234"/>
      <c r="BC640" s="231"/>
    </row>
    <row r="641" spans="41:55" x14ac:dyDescent="0.25">
      <c r="AO641" s="230"/>
      <c r="AR641" s="234"/>
      <c r="AT641" s="234"/>
      <c r="AV641" s="231"/>
      <c r="AY641" s="234"/>
      <c r="BA641" s="234"/>
      <c r="BC641" s="231"/>
    </row>
    <row r="642" spans="41:55" x14ac:dyDescent="0.25">
      <c r="AO642" s="230"/>
      <c r="AR642" s="234"/>
      <c r="AT642" s="234"/>
      <c r="AV642" s="231"/>
      <c r="AY642" s="234"/>
      <c r="BA642" s="234"/>
      <c r="BC642" s="231"/>
    </row>
    <row r="643" spans="41:55" x14ac:dyDescent="0.25">
      <c r="AO643" s="230"/>
      <c r="AR643" s="234"/>
      <c r="AT643" s="234"/>
      <c r="AV643" s="231"/>
      <c r="AY643" s="234"/>
      <c r="BA643" s="234"/>
      <c r="BC643" s="231"/>
    </row>
    <row r="644" spans="41:55" x14ac:dyDescent="0.25">
      <c r="AO644" s="230"/>
      <c r="AR644" s="234"/>
      <c r="AT644" s="234"/>
      <c r="AV644" s="231"/>
      <c r="AY644" s="234"/>
      <c r="BA644" s="234"/>
      <c r="BC644" s="231"/>
    </row>
    <row r="645" spans="41:55" x14ac:dyDescent="0.25">
      <c r="AO645" s="230"/>
      <c r="AR645" s="234"/>
      <c r="AT645" s="234"/>
      <c r="AV645" s="231"/>
      <c r="AY645" s="234"/>
      <c r="BA645" s="234"/>
      <c r="BC645" s="231"/>
    </row>
    <row r="646" spans="41:55" x14ac:dyDescent="0.25">
      <c r="AO646" s="230"/>
      <c r="AR646" s="234"/>
      <c r="AT646" s="234"/>
      <c r="AV646" s="231"/>
      <c r="AY646" s="234"/>
      <c r="BA646" s="234"/>
      <c r="BC646" s="231"/>
    </row>
    <row r="647" spans="41:55" x14ac:dyDescent="0.25">
      <c r="AO647" s="230"/>
      <c r="AR647" s="234"/>
      <c r="AT647" s="234"/>
      <c r="AV647" s="231"/>
      <c r="AY647" s="234"/>
      <c r="BA647" s="234"/>
      <c r="BC647" s="231"/>
    </row>
    <row r="648" spans="41:55" x14ac:dyDescent="0.25">
      <c r="AO648" s="230"/>
      <c r="AR648" s="234"/>
      <c r="AT648" s="234"/>
      <c r="AV648" s="231"/>
      <c r="AY648" s="234"/>
      <c r="BA648" s="234"/>
      <c r="BC648" s="231"/>
    </row>
    <row r="649" spans="41:55" x14ac:dyDescent="0.25">
      <c r="AO649" s="230"/>
      <c r="AR649" s="234"/>
      <c r="AT649" s="234"/>
      <c r="AV649" s="231"/>
      <c r="AY649" s="234"/>
      <c r="BA649" s="234"/>
      <c r="BC649" s="231"/>
    </row>
    <row r="650" spans="41:55" x14ac:dyDescent="0.25">
      <c r="AO650" s="230"/>
      <c r="AR650" s="234"/>
      <c r="AT650" s="234"/>
      <c r="AV650" s="231"/>
      <c r="AY650" s="234"/>
      <c r="BA650" s="234"/>
      <c r="BC650" s="231"/>
    </row>
    <row r="651" spans="41:55" x14ac:dyDescent="0.25">
      <c r="AO651" s="230"/>
      <c r="AR651" s="234"/>
      <c r="AT651" s="234"/>
      <c r="AV651" s="231"/>
      <c r="AY651" s="234"/>
      <c r="BA651" s="234"/>
      <c r="BC651" s="231"/>
    </row>
    <row r="652" spans="41:55" x14ac:dyDescent="0.25">
      <c r="AO652" s="230"/>
      <c r="AR652" s="234"/>
      <c r="AT652" s="234"/>
      <c r="AV652" s="231"/>
      <c r="AY652" s="234"/>
      <c r="BA652" s="234"/>
      <c r="BC652" s="231"/>
    </row>
    <row r="653" spans="41:55" x14ac:dyDescent="0.25">
      <c r="AO653" s="230"/>
      <c r="AR653" s="234"/>
      <c r="AT653" s="234"/>
      <c r="AV653" s="231"/>
      <c r="AY653" s="234"/>
      <c r="BA653" s="234"/>
      <c r="BC653" s="231"/>
    </row>
    <row r="654" spans="41:55" x14ac:dyDescent="0.25">
      <c r="AO654" s="230"/>
      <c r="AR654" s="234"/>
      <c r="AT654" s="234"/>
      <c r="AV654" s="231"/>
      <c r="AY654" s="234"/>
      <c r="BA654" s="234"/>
      <c r="BC654" s="231"/>
    </row>
    <row r="655" spans="41:55" x14ac:dyDescent="0.25">
      <c r="AO655" s="230"/>
      <c r="AR655" s="234"/>
      <c r="AT655" s="234"/>
      <c r="AV655" s="231"/>
      <c r="AY655" s="234"/>
      <c r="BA655" s="234"/>
      <c r="BC655" s="231"/>
    </row>
    <row r="656" spans="41:55" x14ac:dyDescent="0.25">
      <c r="AO656" s="230"/>
      <c r="AR656" s="234"/>
      <c r="AT656" s="234"/>
      <c r="AV656" s="231"/>
      <c r="AY656" s="234"/>
      <c r="BA656" s="234"/>
      <c r="BC656" s="231"/>
    </row>
    <row r="657" spans="41:55" x14ac:dyDescent="0.25">
      <c r="AO657" s="230"/>
      <c r="AR657" s="234"/>
      <c r="AT657" s="234"/>
      <c r="AV657" s="231"/>
      <c r="AY657" s="234"/>
      <c r="BA657" s="234"/>
      <c r="BC657" s="231"/>
    </row>
    <row r="658" spans="41:55" x14ac:dyDescent="0.25">
      <c r="AO658" s="230"/>
      <c r="AR658" s="234"/>
      <c r="AT658" s="234"/>
      <c r="AV658" s="231"/>
      <c r="AY658" s="234"/>
      <c r="BA658" s="234"/>
      <c r="BC658" s="231"/>
    </row>
    <row r="659" spans="41:55" x14ac:dyDescent="0.25">
      <c r="AO659" s="230"/>
      <c r="AR659" s="234"/>
      <c r="AT659" s="234"/>
      <c r="AV659" s="231"/>
      <c r="AY659" s="234"/>
      <c r="BA659" s="234"/>
      <c r="BC659" s="231"/>
    </row>
    <row r="660" spans="41:55" x14ac:dyDescent="0.25">
      <c r="AO660" s="230"/>
      <c r="AR660" s="234"/>
      <c r="AT660" s="234"/>
      <c r="AV660" s="231"/>
      <c r="AY660" s="234"/>
      <c r="BA660" s="234"/>
      <c r="BC660" s="231"/>
    </row>
    <row r="661" spans="41:55" x14ac:dyDescent="0.25">
      <c r="AO661" s="230"/>
      <c r="AR661" s="234"/>
      <c r="AT661" s="234"/>
      <c r="AV661" s="231"/>
      <c r="AY661" s="234"/>
      <c r="BA661" s="234"/>
      <c r="BC661" s="231"/>
    </row>
    <row r="662" spans="41:55" x14ac:dyDescent="0.25">
      <c r="AO662" s="230"/>
      <c r="AR662" s="234"/>
      <c r="AT662" s="234"/>
      <c r="AV662" s="231"/>
      <c r="AY662" s="234"/>
      <c r="BA662" s="234"/>
      <c r="BC662" s="231"/>
    </row>
    <row r="663" spans="41:55" x14ac:dyDescent="0.25">
      <c r="AO663" s="230"/>
      <c r="AR663" s="234"/>
      <c r="AT663" s="234"/>
      <c r="AV663" s="231"/>
      <c r="AY663" s="234"/>
      <c r="BA663" s="234"/>
      <c r="BC663" s="231"/>
    </row>
    <row r="664" spans="41:55" x14ac:dyDescent="0.25">
      <c r="AO664" s="230"/>
      <c r="AR664" s="234"/>
      <c r="AT664" s="234"/>
      <c r="AV664" s="231"/>
      <c r="AY664" s="234"/>
      <c r="BA664" s="234"/>
      <c r="BC664" s="231"/>
    </row>
    <row r="665" spans="41:55" x14ac:dyDescent="0.25">
      <c r="AO665" s="230"/>
      <c r="AR665" s="234"/>
      <c r="AT665" s="234"/>
      <c r="AV665" s="231"/>
      <c r="AY665" s="234"/>
      <c r="BA665" s="234"/>
      <c r="BC665" s="231"/>
    </row>
    <row r="666" spans="41:55" x14ac:dyDescent="0.25">
      <c r="AO666" s="230"/>
      <c r="AR666" s="234"/>
      <c r="AT666" s="234"/>
      <c r="AV666" s="231"/>
      <c r="AY666" s="234"/>
      <c r="BA666" s="234"/>
      <c r="BC666" s="231"/>
    </row>
    <row r="667" spans="41:55" x14ac:dyDescent="0.25">
      <c r="AO667" s="230"/>
      <c r="AR667" s="234"/>
      <c r="AT667" s="234"/>
      <c r="AV667" s="231"/>
      <c r="AY667" s="234"/>
      <c r="BA667" s="234"/>
      <c r="BC667" s="231"/>
    </row>
    <row r="668" spans="41:55" x14ac:dyDescent="0.25">
      <c r="AO668" s="230"/>
      <c r="AR668" s="234"/>
      <c r="AT668" s="234"/>
      <c r="AV668" s="231"/>
      <c r="AY668" s="234"/>
      <c r="BA668" s="234"/>
      <c r="BC668" s="231"/>
    </row>
    <row r="669" spans="41:55" x14ac:dyDescent="0.25">
      <c r="AO669" s="230"/>
      <c r="AR669" s="234"/>
      <c r="AT669" s="234"/>
      <c r="AV669" s="231"/>
      <c r="AY669" s="234"/>
      <c r="BA669" s="234"/>
      <c r="BC669" s="231"/>
    </row>
    <row r="670" spans="41:55" x14ac:dyDescent="0.25">
      <c r="AO670" s="230"/>
      <c r="AR670" s="234"/>
      <c r="AT670" s="234"/>
      <c r="AV670" s="231"/>
      <c r="AY670" s="234"/>
      <c r="BA670" s="234"/>
      <c r="BC670" s="231"/>
    </row>
    <row r="671" spans="41:55" x14ac:dyDescent="0.25">
      <c r="AO671" s="230"/>
      <c r="AR671" s="234"/>
      <c r="AT671" s="234"/>
      <c r="AV671" s="231"/>
      <c r="AY671" s="234"/>
      <c r="BA671" s="234"/>
      <c r="BC671" s="231"/>
    </row>
    <row r="672" spans="41:55" x14ac:dyDescent="0.25">
      <c r="AO672" s="230"/>
      <c r="AR672" s="234"/>
      <c r="AT672" s="234"/>
      <c r="AV672" s="231"/>
      <c r="AY672" s="234"/>
      <c r="BA672" s="234"/>
      <c r="BC672" s="231"/>
    </row>
    <row r="673" spans="41:55" x14ac:dyDescent="0.25">
      <c r="AO673" s="230"/>
      <c r="AR673" s="234"/>
      <c r="AT673" s="234"/>
      <c r="AV673" s="231"/>
      <c r="AY673" s="234"/>
      <c r="BA673" s="234"/>
      <c r="BC673" s="231"/>
    </row>
    <row r="674" spans="41:55" x14ac:dyDescent="0.25">
      <c r="AO674" s="230"/>
      <c r="AR674" s="234"/>
      <c r="AT674" s="234"/>
      <c r="AV674" s="231"/>
      <c r="AY674" s="234"/>
      <c r="BA674" s="234"/>
      <c r="BC674" s="231"/>
    </row>
    <row r="675" spans="41:55" x14ac:dyDescent="0.25">
      <c r="AO675" s="230"/>
      <c r="AR675" s="234"/>
      <c r="AT675" s="234"/>
      <c r="AV675" s="231"/>
      <c r="AY675" s="234"/>
      <c r="BA675" s="234"/>
      <c r="BC675" s="231"/>
    </row>
    <row r="676" spans="41:55" x14ac:dyDescent="0.25">
      <c r="AO676" s="230"/>
      <c r="AR676" s="234"/>
      <c r="AT676" s="234"/>
      <c r="AV676" s="231"/>
      <c r="AY676" s="234"/>
      <c r="BA676" s="234"/>
      <c r="BC676" s="231"/>
    </row>
    <row r="677" spans="41:55" x14ac:dyDescent="0.25">
      <c r="AO677" s="230"/>
      <c r="AR677" s="234"/>
      <c r="AT677" s="234"/>
      <c r="AV677" s="231"/>
      <c r="AY677" s="234"/>
      <c r="BA677" s="234"/>
      <c r="BC677" s="231"/>
    </row>
    <row r="678" spans="41:55" x14ac:dyDescent="0.25">
      <c r="AO678" s="230"/>
      <c r="AR678" s="234"/>
      <c r="AT678" s="234"/>
      <c r="AV678" s="231"/>
      <c r="AY678" s="234"/>
      <c r="BA678" s="234"/>
      <c r="BC678" s="231"/>
    </row>
    <row r="679" spans="41:55" x14ac:dyDescent="0.25">
      <c r="AO679" s="230"/>
      <c r="AR679" s="234"/>
      <c r="AT679" s="234"/>
      <c r="AV679" s="231"/>
      <c r="AY679" s="234"/>
      <c r="BA679" s="234"/>
      <c r="BC679" s="231"/>
    </row>
    <row r="680" spans="41:55" x14ac:dyDescent="0.25">
      <c r="AO680" s="230"/>
      <c r="AR680" s="234"/>
      <c r="AT680" s="234"/>
      <c r="AV680" s="231"/>
      <c r="AY680" s="234"/>
      <c r="BA680" s="234"/>
      <c r="BC680" s="231"/>
    </row>
    <row r="681" spans="41:55" x14ac:dyDescent="0.25">
      <c r="AO681" s="230"/>
      <c r="AR681" s="234"/>
      <c r="AT681" s="234"/>
      <c r="AV681" s="231"/>
      <c r="AY681" s="234"/>
      <c r="BA681" s="234"/>
      <c r="BC681" s="231"/>
    </row>
    <row r="682" spans="41:55" x14ac:dyDescent="0.25">
      <c r="AO682" s="230"/>
      <c r="AR682" s="234"/>
      <c r="AT682" s="234"/>
      <c r="AV682" s="231"/>
      <c r="AY682" s="234"/>
      <c r="BA682" s="234"/>
      <c r="BC682" s="231"/>
    </row>
    <row r="683" spans="41:55" x14ac:dyDescent="0.25">
      <c r="AO683" s="230"/>
      <c r="AR683" s="234"/>
      <c r="AT683" s="234"/>
      <c r="AV683" s="231"/>
      <c r="AY683" s="234"/>
      <c r="BA683" s="234"/>
      <c r="BC683" s="231"/>
    </row>
    <row r="684" spans="41:55" x14ac:dyDescent="0.25">
      <c r="AO684" s="230"/>
      <c r="AR684" s="234"/>
      <c r="AT684" s="234"/>
      <c r="AV684" s="231"/>
      <c r="AY684" s="234"/>
      <c r="BA684" s="234"/>
      <c r="BC684" s="231"/>
    </row>
    <row r="685" spans="41:55" x14ac:dyDescent="0.25">
      <c r="AO685" s="230"/>
      <c r="AR685" s="234"/>
      <c r="AT685" s="234"/>
      <c r="AV685" s="231"/>
      <c r="AY685" s="234"/>
      <c r="BA685" s="234"/>
      <c r="BC685" s="231"/>
    </row>
    <row r="686" spans="41:55" x14ac:dyDescent="0.25">
      <c r="AO686" s="230"/>
      <c r="AR686" s="234"/>
      <c r="AT686" s="234"/>
      <c r="AV686" s="231"/>
      <c r="AY686" s="234"/>
      <c r="BA686" s="234"/>
      <c r="BC686" s="231"/>
    </row>
    <row r="687" spans="41:55" x14ac:dyDescent="0.25">
      <c r="AO687" s="230"/>
      <c r="AR687" s="234"/>
      <c r="AT687" s="234"/>
      <c r="AV687" s="231"/>
      <c r="AY687" s="234"/>
      <c r="BA687" s="234"/>
      <c r="BC687" s="231"/>
    </row>
    <row r="688" spans="41:55" x14ac:dyDescent="0.25">
      <c r="AO688" s="230"/>
      <c r="AR688" s="234"/>
      <c r="AT688" s="234"/>
      <c r="AV688" s="231"/>
      <c r="AY688" s="234"/>
      <c r="BA688" s="234"/>
      <c r="BC688" s="231"/>
    </row>
    <row r="689" spans="41:55" x14ac:dyDescent="0.25">
      <c r="AO689" s="230"/>
      <c r="AR689" s="234"/>
      <c r="AT689" s="234"/>
      <c r="AV689" s="231"/>
      <c r="AY689" s="234"/>
      <c r="BA689" s="234"/>
      <c r="BC689" s="231"/>
    </row>
    <row r="690" spans="41:55" x14ac:dyDescent="0.25">
      <c r="AO690" s="230"/>
      <c r="AR690" s="234"/>
      <c r="AT690" s="234"/>
      <c r="AV690" s="231"/>
      <c r="AY690" s="234"/>
      <c r="BA690" s="234"/>
      <c r="BC690" s="231"/>
    </row>
    <row r="691" spans="41:55" x14ac:dyDescent="0.25">
      <c r="AO691" s="230"/>
      <c r="AR691" s="234"/>
      <c r="AT691" s="234"/>
      <c r="AV691" s="231"/>
      <c r="AY691" s="234"/>
      <c r="BA691" s="234"/>
      <c r="BC691" s="231"/>
    </row>
    <row r="692" spans="41:55" x14ac:dyDescent="0.25">
      <c r="AO692" s="230"/>
      <c r="AR692" s="234"/>
      <c r="AT692" s="234"/>
      <c r="AV692" s="231"/>
      <c r="AY692" s="234"/>
      <c r="BA692" s="234"/>
      <c r="BC692" s="231"/>
    </row>
    <row r="693" spans="41:55" x14ac:dyDescent="0.25">
      <c r="AO693" s="230"/>
      <c r="AR693" s="234"/>
      <c r="AT693" s="234"/>
      <c r="AV693" s="231"/>
      <c r="AY693" s="234"/>
      <c r="BA693" s="234"/>
      <c r="BC693" s="231"/>
    </row>
    <row r="694" spans="41:55" x14ac:dyDescent="0.25">
      <c r="AO694" s="230"/>
      <c r="AR694" s="234"/>
      <c r="AT694" s="234"/>
      <c r="AV694" s="231"/>
      <c r="AY694" s="234"/>
      <c r="BA694" s="234"/>
      <c r="BC694" s="231"/>
    </row>
    <row r="695" spans="41:55" x14ac:dyDescent="0.25">
      <c r="AO695" s="230"/>
      <c r="AR695" s="234"/>
      <c r="AT695" s="234"/>
      <c r="AV695" s="231"/>
      <c r="AY695" s="234"/>
      <c r="BA695" s="234"/>
      <c r="BC695" s="231"/>
    </row>
    <row r="696" spans="41:55" x14ac:dyDescent="0.25">
      <c r="AO696" s="230"/>
      <c r="AR696" s="234"/>
      <c r="AT696" s="234"/>
      <c r="AV696" s="231"/>
      <c r="AY696" s="234"/>
      <c r="BA696" s="234"/>
      <c r="BC696" s="231"/>
    </row>
    <row r="697" spans="41:55" x14ac:dyDescent="0.25">
      <c r="AO697" s="230"/>
      <c r="AR697" s="234"/>
      <c r="AT697" s="234"/>
      <c r="AV697" s="231"/>
      <c r="AY697" s="234"/>
      <c r="BA697" s="234"/>
      <c r="BC697" s="231"/>
    </row>
    <row r="698" spans="41:55" x14ac:dyDescent="0.25">
      <c r="AO698" s="230"/>
      <c r="AR698" s="234"/>
      <c r="AT698" s="234"/>
      <c r="AV698" s="231"/>
      <c r="AY698" s="234"/>
      <c r="BA698" s="234"/>
      <c r="BC698" s="231"/>
    </row>
    <row r="699" spans="41:55" x14ac:dyDescent="0.25">
      <c r="AO699" s="230"/>
      <c r="AR699" s="234"/>
      <c r="AT699" s="234"/>
      <c r="AV699" s="231"/>
      <c r="AY699" s="234"/>
      <c r="BA699" s="234"/>
      <c r="BC699" s="231"/>
    </row>
    <row r="700" spans="41:55" x14ac:dyDescent="0.25">
      <c r="AO700" s="230"/>
      <c r="AR700" s="234"/>
      <c r="AT700" s="234"/>
      <c r="AV700" s="231"/>
      <c r="AY700" s="234"/>
      <c r="BA700" s="234"/>
      <c r="BC700" s="231"/>
    </row>
    <row r="701" spans="41:55" x14ac:dyDescent="0.25">
      <c r="AO701" s="230"/>
      <c r="AR701" s="234"/>
      <c r="AT701" s="234"/>
      <c r="AV701" s="231"/>
      <c r="AY701" s="234"/>
      <c r="BA701" s="234"/>
      <c r="BC701" s="231"/>
    </row>
    <row r="702" spans="41:55" x14ac:dyDescent="0.25">
      <c r="AO702" s="230"/>
      <c r="AR702" s="234"/>
      <c r="AT702" s="234"/>
      <c r="AV702" s="231"/>
      <c r="AY702" s="234"/>
      <c r="BA702" s="234"/>
      <c r="BC702" s="231"/>
    </row>
    <row r="703" spans="41:55" x14ac:dyDescent="0.25">
      <c r="AO703" s="230"/>
      <c r="AR703" s="234"/>
      <c r="AT703" s="234"/>
      <c r="AV703" s="231"/>
      <c r="AY703" s="234"/>
      <c r="BA703" s="234"/>
      <c r="BC703" s="231"/>
    </row>
    <row r="704" spans="41:55" x14ac:dyDescent="0.25">
      <c r="AO704" s="230"/>
      <c r="AR704" s="234"/>
      <c r="AT704" s="234"/>
      <c r="AV704" s="231"/>
      <c r="AY704" s="234"/>
      <c r="BA704" s="234"/>
      <c r="BC704" s="231"/>
    </row>
    <row r="705" spans="41:55" x14ac:dyDescent="0.25">
      <c r="AO705" s="230"/>
      <c r="AR705" s="234"/>
      <c r="AT705" s="234"/>
      <c r="AV705" s="231"/>
      <c r="AY705" s="234"/>
      <c r="BA705" s="234"/>
      <c r="BC705" s="231"/>
    </row>
    <row r="706" spans="41:55" x14ac:dyDescent="0.25">
      <c r="AO706" s="230"/>
      <c r="AR706" s="234"/>
      <c r="AT706" s="234"/>
      <c r="AV706" s="231"/>
      <c r="AY706" s="234"/>
      <c r="BA706" s="234"/>
      <c r="BC706" s="231"/>
    </row>
    <row r="707" spans="41:55" x14ac:dyDescent="0.25">
      <c r="AO707" s="230"/>
      <c r="AR707" s="234"/>
      <c r="AT707" s="234"/>
      <c r="AV707" s="231"/>
      <c r="AY707" s="234"/>
      <c r="BA707" s="234"/>
      <c r="BC707" s="231"/>
    </row>
    <row r="708" spans="41:55" x14ac:dyDescent="0.25">
      <c r="AO708" s="230"/>
      <c r="AR708" s="234"/>
      <c r="AT708" s="234"/>
      <c r="AV708" s="231"/>
      <c r="AY708" s="234"/>
      <c r="BA708" s="234"/>
      <c r="BC708" s="231"/>
    </row>
    <row r="709" spans="41:55" x14ac:dyDescent="0.25">
      <c r="AO709" s="230"/>
      <c r="AR709" s="234"/>
      <c r="AT709" s="234"/>
      <c r="AV709" s="231"/>
      <c r="AY709" s="234"/>
      <c r="BA709" s="234"/>
      <c r="BC709" s="231"/>
    </row>
    <row r="710" spans="41:55" x14ac:dyDescent="0.25">
      <c r="AO710" s="230"/>
      <c r="AR710" s="234"/>
      <c r="AT710" s="234"/>
      <c r="AV710" s="231"/>
      <c r="AY710" s="234"/>
      <c r="BA710" s="234"/>
      <c r="BC710" s="231"/>
    </row>
    <row r="711" spans="41:55" x14ac:dyDescent="0.25">
      <c r="AO711" s="230"/>
      <c r="AR711" s="234"/>
      <c r="AT711" s="234"/>
      <c r="AV711" s="231"/>
      <c r="AY711" s="234"/>
      <c r="BA711" s="234"/>
      <c r="BC711" s="231"/>
    </row>
    <row r="712" spans="41:55" x14ac:dyDescent="0.25">
      <c r="AO712" s="230"/>
      <c r="AR712" s="234"/>
      <c r="AT712" s="234"/>
      <c r="AV712" s="231"/>
      <c r="AY712" s="234"/>
      <c r="BA712" s="234"/>
      <c r="BC712" s="231"/>
    </row>
    <row r="713" spans="41:55" x14ac:dyDescent="0.25">
      <c r="AO713" s="230"/>
      <c r="AR713" s="234"/>
      <c r="AT713" s="234"/>
      <c r="AV713" s="231"/>
      <c r="AY713" s="234"/>
      <c r="BA713" s="234"/>
      <c r="BC713" s="231"/>
    </row>
    <row r="714" spans="41:55" x14ac:dyDescent="0.25">
      <c r="AO714" s="230"/>
      <c r="AR714" s="234"/>
      <c r="AT714" s="234"/>
      <c r="AV714" s="231"/>
      <c r="AY714" s="234"/>
      <c r="BA714" s="234"/>
      <c r="BC714" s="231"/>
    </row>
    <row r="715" spans="41:55" x14ac:dyDescent="0.25">
      <c r="AO715" s="230"/>
      <c r="AR715" s="234"/>
      <c r="AT715" s="234"/>
      <c r="AV715" s="231"/>
      <c r="AY715" s="234"/>
      <c r="BA715" s="234"/>
      <c r="BC715" s="231"/>
    </row>
    <row r="716" spans="41:55" x14ac:dyDescent="0.25">
      <c r="AO716" s="230"/>
      <c r="AR716" s="234"/>
      <c r="AT716" s="234"/>
      <c r="AV716" s="231"/>
      <c r="AY716" s="234"/>
      <c r="BA716" s="234"/>
      <c r="BC716" s="231"/>
    </row>
    <row r="717" spans="41:55" x14ac:dyDescent="0.25">
      <c r="AO717" s="230"/>
      <c r="AR717" s="234"/>
      <c r="AT717" s="234"/>
      <c r="AV717" s="231"/>
      <c r="AY717" s="234"/>
      <c r="BA717" s="234"/>
      <c r="BC717" s="231"/>
    </row>
    <row r="718" spans="41:55" x14ac:dyDescent="0.25">
      <c r="AO718" s="230"/>
      <c r="AR718" s="234"/>
      <c r="AT718" s="234"/>
      <c r="AV718" s="231"/>
      <c r="AY718" s="234"/>
      <c r="BA718" s="234"/>
      <c r="BC718" s="231"/>
    </row>
    <row r="719" spans="41:55" x14ac:dyDescent="0.25">
      <c r="AO719" s="230"/>
      <c r="AR719" s="234"/>
      <c r="AT719" s="234"/>
      <c r="AV719" s="231"/>
      <c r="AY719" s="234"/>
      <c r="BA719" s="234"/>
      <c r="BC719" s="231"/>
    </row>
    <row r="720" spans="41:55" x14ac:dyDescent="0.25">
      <c r="AO720" s="230"/>
      <c r="AR720" s="234"/>
      <c r="AT720" s="234"/>
      <c r="AV720" s="231"/>
      <c r="AY720" s="234"/>
      <c r="BA720" s="234"/>
      <c r="BC720" s="231"/>
    </row>
    <row r="721" spans="41:55" x14ac:dyDescent="0.25">
      <c r="AO721" s="230"/>
      <c r="AR721" s="234"/>
      <c r="AT721" s="234"/>
      <c r="AV721" s="231"/>
      <c r="AY721" s="234"/>
      <c r="BA721" s="234"/>
      <c r="BC721" s="231"/>
    </row>
    <row r="722" spans="41:55" x14ac:dyDescent="0.25">
      <c r="AO722" s="230"/>
      <c r="AR722" s="234"/>
      <c r="AT722" s="234"/>
      <c r="AV722" s="231"/>
      <c r="AY722" s="234"/>
      <c r="BA722" s="234"/>
      <c r="BC722" s="231"/>
    </row>
    <row r="723" spans="41:55" x14ac:dyDescent="0.25">
      <c r="AO723" s="230"/>
      <c r="AR723" s="234"/>
      <c r="AT723" s="234"/>
      <c r="AV723" s="231"/>
      <c r="AY723" s="234"/>
      <c r="BA723" s="234"/>
      <c r="BC723" s="231"/>
    </row>
    <row r="724" spans="41:55" x14ac:dyDescent="0.25">
      <c r="AO724" s="230"/>
      <c r="AR724" s="234"/>
      <c r="AT724" s="234"/>
      <c r="AV724" s="231"/>
      <c r="AY724" s="234"/>
      <c r="BA724" s="234"/>
      <c r="BC724" s="231"/>
    </row>
    <row r="725" spans="41:55" x14ac:dyDescent="0.25">
      <c r="AO725" s="230"/>
      <c r="AR725" s="234"/>
      <c r="AT725" s="234"/>
      <c r="AV725" s="231"/>
      <c r="AY725" s="234"/>
      <c r="BA725" s="234"/>
      <c r="BC725" s="231"/>
    </row>
    <row r="726" spans="41:55" x14ac:dyDescent="0.25">
      <c r="AO726" s="230"/>
      <c r="AR726" s="234"/>
      <c r="AT726" s="234"/>
      <c r="AV726" s="231"/>
      <c r="AY726" s="234"/>
      <c r="BA726" s="234"/>
      <c r="BC726" s="231"/>
    </row>
    <row r="727" spans="41:55" x14ac:dyDescent="0.25">
      <c r="AO727" s="230"/>
      <c r="AR727" s="234"/>
      <c r="AT727" s="234"/>
      <c r="AV727" s="231"/>
      <c r="AY727" s="234"/>
      <c r="BA727" s="234"/>
      <c r="BC727" s="231"/>
    </row>
    <row r="728" spans="41:55" x14ac:dyDescent="0.25">
      <c r="AO728" s="230"/>
      <c r="AR728" s="234"/>
      <c r="AT728" s="234"/>
      <c r="AV728" s="231"/>
      <c r="AY728" s="234"/>
      <c r="BA728" s="234"/>
      <c r="BC728" s="231"/>
    </row>
    <row r="729" spans="41:55" x14ac:dyDescent="0.25">
      <c r="AO729" s="230"/>
      <c r="AR729" s="234"/>
      <c r="AT729" s="234"/>
      <c r="AV729" s="231"/>
      <c r="AY729" s="234"/>
      <c r="BA729" s="234"/>
      <c r="BC729" s="231"/>
    </row>
    <row r="730" spans="41:55" x14ac:dyDescent="0.25">
      <c r="AO730" s="230"/>
      <c r="AR730" s="234"/>
      <c r="AT730" s="234"/>
      <c r="AV730" s="231"/>
      <c r="AY730" s="234"/>
      <c r="BA730" s="234"/>
      <c r="BC730" s="231"/>
    </row>
    <row r="731" spans="41:55" x14ac:dyDescent="0.25">
      <c r="AO731" s="230"/>
      <c r="AR731" s="234"/>
      <c r="AT731" s="234"/>
      <c r="AV731" s="231"/>
      <c r="AY731" s="234"/>
      <c r="BA731" s="234"/>
      <c r="BC731" s="231"/>
    </row>
    <row r="732" spans="41:55" x14ac:dyDescent="0.25">
      <c r="AO732" s="230"/>
      <c r="AR732" s="234"/>
      <c r="AT732" s="234"/>
      <c r="AV732" s="231"/>
      <c r="AY732" s="234"/>
      <c r="BA732" s="234"/>
      <c r="BC732" s="231"/>
    </row>
    <row r="733" spans="41:55" x14ac:dyDescent="0.25">
      <c r="AO733" s="230"/>
      <c r="AR733" s="234"/>
      <c r="AT733" s="234"/>
      <c r="AV733" s="231"/>
      <c r="AY733" s="234"/>
      <c r="BA733" s="234"/>
      <c r="BC733" s="231"/>
    </row>
    <row r="734" spans="41:55" x14ac:dyDescent="0.25">
      <c r="AO734" s="230"/>
      <c r="AR734" s="234"/>
      <c r="AT734" s="234"/>
      <c r="AV734" s="231"/>
      <c r="AY734" s="234"/>
      <c r="BA734" s="234"/>
      <c r="BC734" s="231"/>
    </row>
    <row r="735" spans="41:55" x14ac:dyDescent="0.25">
      <c r="AO735" s="230"/>
      <c r="AR735" s="234"/>
      <c r="AT735" s="234"/>
      <c r="AV735" s="231"/>
      <c r="AY735" s="234"/>
      <c r="BA735" s="234"/>
      <c r="BC735" s="231"/>
    </row>
    <row r="736" spans="41:55" x14ac:dyDescent="0.25">
      <c r="AO736" s="230"/>
      <c r="AR736" s="234"/>
      <c r="AT736" s="234"/>
      <c r="AV736" s="231"/>
      <c r="AY736" s="234"/>
      <c r="BA736" s="234"/>
      <c r="BC736" s="231"/>
    </row>
    <row r="737" spans="41:55" x14ac:dyDescent="0.25">
      <c r="AO737" s="230"/>
      <c r="AR737" s="234"/>
      <c r="AT737" s="234"/>
      <c r="AV737" s="231"/>
      <c r="AY737" s="234"/>
      <c r="BA737" s="234"/>
      <c r="BC737" s="231"/>
    </row>
    <row r="738" spans="41:55" x14ac:dyDescent="0.25">
      <c r="AO738" s="230"/>
      <c r="AR738" s="234"/>
      <c r="AT738" s="234"/>
      <c r="AV738" s="231"/>
      <c r="AY738" s="234"/>
      <c r="BA738" s="234"/>
      <c r="BC738" s="231"/>
    </row>
    <row r="739" spans="41:55" x14ac:dyDescent="0.25">
      <c r="AO739" s="230"/>
      <c r="AR739" s="234"/>
      <c r="AT739" s="234"/>
      <c r="AV739" s="231"/>
      <c r="AY739" s="234"/>
      <c r="BA739" s="234"/>
      <c r="BC739" s="231"/>
    </row>
    <row r="740" spans="41:55" x14ac:dyDescent="0.25">
      <c r="AO740" s="230"/>
      <c r="AR740" s="234"/>
      <c r="AT740" s="234"/>
      <c r="AV740" s="231"/>
      <c r="AY740" s="234"/>
      <c r="BA740" s="234"/>
      <c r="BC740" s="231"/>
    </row>
    <row r="741" spans="41:55" x14ac:dyDescent="0.25">
      <c r="AO741" s="230"/>
      <c r="AR741" s="234"/>
      <c r="AT741" s="234"/>
      <c r="AV741" s="231"/>
      <c r="AY741" s="234"/>
      <c r="BA741" s="234"/>
      <c r="BC741" s="231"/>
    </row>
    <row r="742" spans="41:55" x14ac:dyDescent="0.25">
      <c r="AO742" s="230"/>
      <c r="AR742" s="234"/>
      <c r="AT742" s="234"/>
      <c r="AV742" s="231"/>
      <c r="AY742" s="234"/>
      <c r="BA742" s="234"/>
      <c r="BC742" s="231"/>
    </row>
    <row r="743" spans="41:55" x14ac:dyDescent="0.25">
      <c r="AO743" s="230"/>
      <c r="AR743" s="234"/>
      <c r="AT743" s="234"/>
      <c r="AV743" s="231"/>
      <c r="AY743" s="234"/>
      <c r="BA743" s="234"/>
      <c r="BC743" s="231"/>
    </row>
    <row r="744" spans="41:55" x14ac:dyDescent="0.25">
      <c r="AO744" s="230"/>
      <c r="AR744" s="234"/>
      <c r="AT744" s="234"/>
      <c r="AV744" s="231"/>
      <c r="AY744" s="234"/>
      <c r="BA744" s="234"/>
      <c r="BC744" s="231"/>
    </row>
    <row r="745" spans="41:55" x14ac:dyDescent="0.25">
      <c r="AO745" s="230"/>
      <c r="AR745" s="234"/>
      <c r="AT745" s="234"/>
      <c r="AV745" s="231"/>
      <c r="AY745" s="234"/>
      <c r="BA745" s="234"/>
      <c r="BC745" s="231"/>
    </row>
    <row r="746" spans="41:55" x14ac:dyDescent="0.25">
      <c r="AO746" s="230"/>
      <c r="AR746" s="234"/>
      <c r="AT746" s="234"/>
      <c r="AV746" s="231"/>
      <c r="AY746" s="234"/>
      <c r="BA746" s="234"/>
      <c r="BC746" s="231"/>
    </row>
    <row r="747" spans="41:55" x14ac:dyDescent="0.25">
      <c r="AO747" s="230"/>
      <c r="AR747" s="234"/>
      <c r="AT747" s="234"/>
      <c r="AV747" s="231"/>
      <c r="AY747" s="234"/>
      <c r="BA747" s="234"/>
      <c r="BC747" s="231"/>
    </row>
    <row r="748" spans="41:55" x14ac:dyDescent="0.25">
      <c r="AO748" s="230"/>
      <c r="AR748" s="234"/>
      <c r="AT748" s="234"/>
      <c r="AV748" s="231"/>
      <c r="AY748" s="234"/>
      <c r="BA748" s="234"/>
      <c r="BC748" s="231"/>
    </row>
    <row r="749" spans="41:55" x14ac:dyDescent="0.25">
      <c r="AO749" s="230"/>
      <c r="AR749" s="234"/>
      <c r="AT749" s="234"/>
      <c r="AV749" s="231"/>
      <c r="AY749" s="234"/>
      <c r="BA749" s="234"/>
      <c r="BC749" s="231"/>
    </row>
    <row r="750" spans="41:55" x14ac:dyDescent="0.25">
      <c r="AO750" s="230"/>
      <c r="AR750" s="234"/>
      <c r="AT750" s="234"/>
      <c r="AV750" s="231"/>
      <c r="AY750" s="234"/>
      <c r="BA750" s="234"/>
      <c r="BC750" s="231"/>
    </row>
    <row r="751" spans="41:55" x14ac:dyDescent="0.25">
      <c r="AO751" s="230"/>
      <c r="AR751" s="234"/>
      <c r="AT751" s="234"/>
      <c r="AV751" s="231"/>
      <c r="AY751" s="234"/>
      <c r="BA751" s="234"/>
      <c r="BC751" s="231"/>
    </row>
    <row r="752" spans="41:55" x14ac:dyDescent="0.25">
      <c r="AO752" s="230"/>
      <c r="AR752" s="234"/>
      <c r="AT752" s="234"/>
      <c r="AV752" s="231"/>
      <c r="AY752" s="234"/>
      <c r="BA752" s="234"/>
      <c r="BC752" s="231"/>
    </row>
    <row r="753" spans="41:55" x14ac:dyDescent="0.25">
      <c r="AO753" s="230"/>
      <c r="AR753" s="234"/>
      <c r="AT753" s="234"/>
      <c r="AV753" s="231"/>
      <c r="AY753" s="234"/>
      <c r="BA753" s="234"/>
      <c r="BC753" s="231"/>
    </row>
    <row r="754" spans="41:55" x14ac:dyDescent="0.25">
      <c r="AO754" s="230"/>
      <c r="AR754" s="234"/>
      <c r="AT754" s="234"/>
      <c r="AV754" s="231"/>
      <c r="AY754" s="234"/>
      <c r="BA754" s="234"/>
      <c r="BC754" s="231"/>
    </row>
    <row r="755" spans="41:55" x14ac:dyDescent="0.25">
      <c r="AO755" s="230"/>
      <c r="AR755" s="234"/>
      <c r="AT755" s="234"/>
      <c r="AV755" s="231"/>
      <c r="AY755" s="234"/>
      <c r="BA755" s="234"/>
      <c r="BC755" s="231"/>
    </row>
    <row r="756" spans="41:55" x14ac:dyDescent="0.25">
      <c r="AO756" s="230"/>
      <c r="AR756" s="234"/>
      <c r="AT756" s="234"/>
      <c r="AV756" s="231"/>
      <c r="AY756" s="234"/>
      <c r="BA756" s="234"/>
      <c r="BC756" s="231"/>
    </row>
    <row r="757" spans="41:55" x14ac:dyDescent="0.25">
      <c r="AO757" s="230"/>
      <c r="AR757" s="234"/>
      <c r="AT757" s="234"/>
      <c r="AV757" s="231"/>
      <c r="AY757" s="234"/>
      <c r="BA757" s="234"/>
      <c r="BC757" s="231"/>
    </row>
    <row r="758" spans="41:55" x14ac:dyDescent="0.25">
      <c r="AO758" s="230"/>
      <c r="AR758" s="234"/>
      <c r="AT758" s="234"/>
      <c r="AV758" s="231"/>
      <c r="AY758" s="234"/>
      <c r="BA758" s="234"/>
      <c r="BC758" s="231"/>
    </row>
    <row r="759" spans="41:55" x14ac:dyDescent="0.25">
      <c r="AO759" s="230"/>
      <c r="AR759" s="234"/>
      <c r="AT759" s="234"/>
      <c r="AV759" s="231"/>
      <c r="AY759" s="234"/>
      <c r="BA759" s="234"/>
      <c r="BC759" s="231"/>
    </row>
    <row r="760" spans="41:55" x14ac:dyDescent="0.25">
      <c r="AO760" s="230"/>
      <c r="AR760" s="234"/>
      <c r="AT760" s="234"/>
      <c r="AV760" s="231"/>
      <c r="AY760" s="234"/>
      <c r="BA760" s="234"/>
      <c r="BC760" s="231"/>
    </row>
    <row r="761" spans="41:55" x14ac:dyDescent="0.25">
      <c r="AO761" s="230"/>
      <c r="AR761" s="234"/>
      <c r="AT761" s="234"/>
      <c r="AV761" s="231"/>
      <c r="AY761" s="234"/>
      <c r="BA761" s="234"/>
      <c r="BC761" s="231"/>
    </row>
    <row r="762" spans="41:55" x14ac:dyDescent="0.25">
      <c r="AO762" s="230"/>
      <c r="AR762" s="234"/>
      <c r="AT762" s="234"/>
      <c r="AV762" s="231"/>
      <c r="AY762" s="234"/>
      <c r="BA762" s="234"/>
      <c r="BC762" s="231"/>
    </row>
    <row r="763" spans="41:55" x14ac:dyDescent="0.25">
      <c r="AO763" s="230"/>
      <c r="AR763" s="234"/>
      <c r="AT763" s="234"/>
      <c r="AV763" s="231"/>
      <c r="AY763" s="234"/>
      <c r="BA763" s="234"/>
      <c r="BC763" s="231"/>
    </row>
    <row r="764" spans="41:55" x14ac:dyDescent="0.25">
      <c r="AO764" s="230"/>
      <c r="AR764" s="234"/>
      <c r="AT764" s="234"/>
      <c r="AV764" s="231"/>
      <c r="AY764" s="234"/>
      <c r="BA764" s="234"/>
      <c r="BC764" s="231"/>
    </row>
    <row r="765" spans="41:55" x14ac:dyDescent="0.25">
      <c r="AO765" s="230"/>
      <c r="AR765" s="234"/>
      <c r="AT765" s="234"/>
      <c r="AV765" s="231"/>
      <c r="AY765" s="234"/>
      <c r="BA765" s="234"/>
      <c r="BC765" s="231"/>
    </row>
    <row r="766" spans="41:55" x14ac:dyDescent="0.25">
      <c r="AO766" s="230"/>
      <c r="AR766" s="234"/>
      <c r="AT766" s="234"/>
      <c r="AV766" s="231"/>
      <c r="AY766" s="234"/>
      <c r="BA766" s="234"/>
      <c r="BC766" s="231"/>
    </row>
    <row r="767" spans="41:55" x14ac:dyDescent="0.25">
      <c r="AO767" s="230"/>
      <c r="AR767" s="234"/>
      <c r="AT767" s="234"/>
      <c r="AV767" s="231"/>
      <c r="AY767" s="234"/>
      <c r="BA767" s="234"/>
      <c r="BC767" s="231"/>
    </row>
    <row r="768" spans="41:55" x14ac:dyDescent="0.25">
      <c r="AO768" s="230"/>
      <c r="AR768" s="234"/>
      <c r="AT768" s="234"/>
      <c r="AV768" s="231"/>
      <c r="AY768" s="234"/>
      <c r="BA768" s="234"/>
      <c r="BC768" s="231"/>
    </row>
    <row r="769" spans="41:55" x14ac:dyDescent="0.25">
      <c r="AO769" s="230"/>
      <c r="AR769" s="234"/>
      <c r="AT769" s="234"/>
      <c r="AV769" s="231"/>
      <c r="AY769" s="234"/>
      <c r="BA769" s="234"/>
      <c r="BC769" s="231"/>
    </row>
    <row r="770" spans="41:55" x14ac:dyDescent="0.25">
      <c r="AO770" s="230"/>
      <c r="AR770" s="234"/>
      <c r="AT770" s="234"/>
      <c r="AV770" s="231"/>
      <c r="AY770" s="234"/>
      <c r="BA770" s="234"/>
      <c r="BC770" s="231"/>
    </row>
    <row r="771" spans="41:55" x14ac:dyDescent="0.25">
      <c r="AO771" s="230"/>
      <c r="AR771" s="234"/>
      <c r="AT771" s="234"/>
      <c r="AV771" s="231"/>
      <c r="AY771" s="234"/>
      <c r="BA771" s="234"/>
      <c r="BC771" s="231"/>
    </row>
    <row r="772" spans="41:55" x14ac:dyDescent="0.25">
      <c r="AO772" s="230"/>
      <c r="AR772" s="234"/>
      <c r="AT772" s="234"/>
      <c r="AV772" s="231"/>
      <c r="AY772" s="234"/>
      <c r="BA772" s="234"/>
      <c r="BC772" s="231"/>
    </row>
    <row r="773" spans="41:55" x14ac:dyDescent="0.25">
      <c r="AO773" s="230"/>
      <c r="AR773" s="234"/>
      <c r="AT773" s="234"/>
      <c r="AV773" s="231"/>
      <c r="AY773" s="234"/>
      <c r="BA773" s="234"/>
      <c r="BC773" s="231"/>
    </row>
    <row r="774" spans="41:55" x14ac:dyDescent="0.25">
      <c r="AO774" s="230"/>
      <c r="AR774" s="234"/>
      <c r="AT774" s="234"/>
      <c r="AV774" s="231"/>
      <c r="AY774" s="234"/>
      <c r="BA774" s="234"/>
      <c r="BC774" s="231"/>
    </row>
    <row r="775" spans="41:55" x14ac:dyDescent="0.25">
      <c r="AO775" s="230"/>
      <c r="AR775" s="234"/>
      <c r="AT775" s="234"/>
      <c r="AV775" s="231"/>
      <c r="AY775" s="234"/>
      <c r="BA775" s="234"/>
      <c r="BC775" s="231"/>
    </row>
    <row r="776" spans="41:55" x14ac:dyDescent="0.25">
      <c r="AO776" s="230"/>
      <c r="AR776" s="234"/>
      <c r="AT776" s="234"/>
      <c r="AV776" s="231"/>
      <c r="AY776" s="234"/>
      <c r="BA776" s="234"/>
      <c r="BC776" s="231"/>
    </row>
    <row r="777" spans="41:55" x14ac:dyDescent="0.25">
      <c r="AO777" s="230"/>
      <c r="AR777" s="234"/>
      <c r="AT777" s="234"/>
      <c r="AV777" s="231"/>
      <c r="AY777" s="234"/>
      <c r="BA777" s="234"/>
      <c r="BC777" s="231"/>
    </row>
    <row r="778" spans="41:55" x14ac:dyDescent="0.25">
      <c r="AO778" s="230"/>
      <c r="AR778" s="234"/>
      <c r="AT778" s="234"/>
      <c r="AV778" s="231"/>
      <c r="AY778" s="234"/>
      <c r="BA778" s="234"/>
      <c r="BC778" s="231"/>
    </row>
    <row r="779" spans="41:55" x14ac:dyDescent="0.25">
      <c r="AO779" s="230"/>
      <c r="AR779" s="234"/>
      <c r="AT779" s="234"/>
      <c r="AV779" s="231"/>
      <c r="AY779" s="234"/>
      <c r="BA779" s="234"/>
      <c r="BC779" s="231"/>
    </row>
    <row r="780" spans="41:55" x14ac:dyDescent="0.25">
      <c r="AO780" s="230"/>
      <c r="AR780" s="234"/>
      <c r="AT780" s="234"/>
      <c r="AV780" s="231"/>
      <c r="AY780" s="234"/>
      <c r="BA780" s="234"/>
      <c r="BC780" s="231"/>
    </row>
    <row r="781" spans="41:55" x14ac:dyDescent="0.25">
      <c r="AO781" s="230"/>
      <c r="AR781" s="234"/>
      <c r="AT781" s="234"/>
      <c r="AV781" s="231"/>
      <c r="AY781" s="234"/>
      <c r="BA781" s="234"/>
      <c r="BC781" s="231"/>
    </row>
    <row r="782" spans="41:55" x14ac:dyDescent="0.25">
      <c r="AO782" s="230"/>
      <c r="AR782" s="234"/>
      <c r="AT782" s="234"/>
      <c r="AV782" s="231"/>
      <c r="AY782" s="234"/>
      <c r="BA782" s="234"/>
      <c r="BC782" s="231"/>
    </row>
    <row r="783" spans="41:55" x14ac:dyDescent="0.25">
      <c r="AO783" s="230"/>
      <c r="AR783" s="234"/>
      <c r="AT783" s="234"/>
      <c r="AV783" s="231"/>
      <c r="AY783" s="234"/>
      <c r="BA783" s="234"/>
      <c r="BC783" s="231"/>
    </row>
    <row r="784" spans="41:55" x14ac:dyDescent="0.25">
      <c r="AO784" s="230"/>
      <c r="AR784" s="234"/>
      <c r="AT784" s="234"/>
      <c r="AV784" s="231"/>
      <c r="AY784" s="234"/>
      <c r="BA784" s="234"/>
      <c r="BC784" s="231"/>
    </row>
    <row r="785" spans="41:55" x14ac:dyDescent="0.25">
      <c r="AO785" s="230"/>
      <c r="AR785" s="234"/>
      <c r="AT785" s="234"/>
      <c r="AV785" s="231"/>
      <c r="AY785" s="234"/>
      <c r="BA785" s="234"/>
      <c r="BC785" s="231"/>
    </row>
    <row r="786" spans="41:55" x14ac:dyDescent="0.25">
      <c r="AO786" s="230"/>
      <c r="AR786" s="234"/>
      <c r="AT786" s="234"/>
      <c r="AV786" s="231"/>
      <c r="AY786" s="234"/>
      <c r="BA786" s="234"/>
      <c r="BC786" s="231"/>
    </row>
    <row r="787" spans="41:55" x14ac:dyDescent="0.25">
      <c r="AO787" s="230"/>
      <c r="AR787" s="234"/>
      <c r="AT787" s="234"/>
      <c r="AV787" s="231"/>
      <c r="AY787" s="234"/>
      <c r="BA787" s="234"/>
      <c r="BC787" s="231"/>
    </row>
    <row r="788" spans="41:55" x14ac:dyDescent="0.25">
      <c r="AO788" s="230"/>
      <c r="AR788" s="234"/>
      <c r="AT788" s="234"/>
      <c r="AV788" s="231"/>
      <c r="AY788" s="234"/>
      <c r="BA788" s="234"/>
      <c r="BC788" s="231"/>
    </row>
    <row r="789" spans="41:55" x14ac:dyDescent="0.25">
      <c r="AO789" s="230"/>
      <c r="AR789" s="234"/>
      <c r="AT789" s="234"/>
      <c r="AV789" s="231"/>
      <c r="AY789" s="234"/>
      <c r="BA789" s="234"/>
      <c r="BC789" s="231"/>
    </row>
    <row r="790" spans="41:55" x14ac:dyDescent="0.25">
      <c r="AO790" s="230"/>
      <c r="AR790" s="234"/>
      <c r="AT790" s="234"/>
      <c r="AV790" s="231"/>
      <c r="AY790" s="234"/>
      <c r="BA790" s="234"/>
      <c r="BC790" s="231"/>
    </row>
    <row r="791" spans="41:55" x14ac:dyDescent="0.25">
      <c r="AO791" s="230"/>
      <c r="AR791" s="234"/>
      <c r="AT791" s="234"/>
      <c r="AV791" s="231"/>
      <c r="AY791" s="234"/>
      <c r="BA791" s="234"/>
      <c r="BC791" s="231"/>
    </row>
    <row r="792" spans="41:55" x14ac:dyDescent="0.25">
      <c r="AO792" s="230"/>
      <c r="AR792" s="234"/>
      <c r="AT792" s="234"/>
      <c r="AV792" s="231"/>
      <c r="AY792" s="234"/>
      <c r="BA792" s="234"/>
      <c r="BC792" s="231"/>
    </row>
    <row r="793" spans="41:55" x14ac:dyDescent="0.25">
      <c r="AO793" s="230"/>
      <c r="AR793" s="234"/>
      <c r="AT793" s="234"/>
      <c r="AV793" s="231"/>
      <c r="AY793" s="234"/>
      <c r="BA793" s="234"/>
      <c r="BC793" s="231"/>
    </row>
    <row r="794" spans="41:55" x14ac:dyDescent="0.25">
      <c r="AO794" s="230"/>
      <c r="AR794" s="234"/>
      <c r="AT794" s="234"/>
      <c r="AV794" s="231"/>
      <c r="AY794" s="234"/>
      <c r="BA794" s="234"/>
      <c r="BC794" s="231"/>
    </row>
    <row r="795" spans="41:55" x14ac:dyDescent="0.25">
      <c r="AO795" s="230"/>
      <c r="AR795" s="234"/>
      <c r="AT795" s="234"/>
      <c r="AV795" s="231"/>
      <c r="AY795" s="234"/>
      <c r="BA795" s="234"/>
      <c r="BC795" s="231"/>
    </row>
    <row r="796" spans="41:55" x14ac:dyDescent="0.25">
      <c r="AO796" s="230"/>
      <c r="AR796" s="234"/>
      <c r="AT796" s="234"/>
      <c r="AV796" s="231"/>
      <c r="AY796" s="234"/>
      <c r="BA796" s="234"/>
      <c r="BC796" s="231"/>
    </row>
    <row r="797" spans="41:55" x14ac:dyDescent="0.25">
      <c r="AO797" s="230"/>
      <c r="AR797" s="234"/>
      <c r="AT797" s="234"/>
      <c r="AV797" s="231"/>
      <c r="AY797" s="234"/>
      <c r="BA797" s="234"/>
      <c r="BC797" s="231"/>
    </row>
    <row r="798" spans="41:55" x14ac:dyDescent="0.25">
      <c r="AO798" s="230"/>
      <c r="AR798" s="234"/>
      <c r="AT798" s="234"/>
      <c r="AV798" s="231"/>
      <c r="AY798" s="234"/>
      <c r="BA798" s="234"/>
      <c r="BC798" s="231"/>
    </row>
    <row r="799" spans="41:55" x14ac:dyDescent="0.25">
      <c r="AO799" s="230"/>
      <c r="AR799" s="234"/>
      <c r="AT799" s="234"/>
      <c r="AV799" s="231"/>
      <c r="AY799" s="234"/>
      <c r="BA799" s="234"/>
      <c r="BC799" s="231"/>
    </row>
    <row r="800" spans="41:55" x14ac:dyDescent="0.25">
      <c r="AO800" s="230"/>
      <c r="AR800" s="234"/>
      <c r="AT800" s="234"/>
      <c r="AV800" s="231"/>
      <c r="AY800" s="234"/>
      <c r="BA800" s="234"/>
      <c r="BC800" s="231"/>
    </row>
    <row r="801" spans="41:55" x14ac:dyDescent="0.25">
      <c r="AO801" s="230"/>
      <c r="AR801" s="234"/>
      <c r="AT801" s="234"/>
      <c r="AV801" s="231"/>
      <c r="AY801" s="234"/>
      <c r="BA801" s="234"/>
      <c r="BC801" s="231"/>
    </row>
    <row r="802" spans="41:55" x14ac:dyDescent="0.25">
      <c r="AO802" s="230"/>
      <c r="AR802" s="234"/>
      <c r="AT802" s="234"/>
      <c r="AV802" s="231"/>
      <c r="AY802" s="234"/>
      <c r="BA802" s="234"/>
      <c r="BC802" s="231"/>
    </row>
    <row r="803" spans="41:55" x14ac:dyDescent="0.25">
      <c r="AO803" s="230"/>
      <c r="AR803" s="234"/>
      <c r="AT803" s="234"/>
      <c r="AV803" s="231"/>
      <c r="AY803" s="234"/>
      <c r="BA803" s="234"/>
      <c r="BC803" s="231"/>
    </row>
    <row r="804" spans="41:55" x14ac:dyDescent="0.25">
      <c r="AO804" s="230"/>
      <c r="AR804" s="234"/>
      <c r="AT804" s="234"/>
      <c r="AV804" s="231"/>
      <c r="AY804" s="234"/>
      <c r="BA804" s="234"/>
      <c r="BC804" s="231"/>
    </row>
    <row r="805" spans="41:55" x14ac:dyDescent="0.25">
      <c r="AO805" s="230"/>
      <c r="AR805" s="234"/>
      <c r="AT805" s="234"/>
      <c r="AV805" s="231"/>
      <c r="AY805" s="234"/>
      <c r="BA805" s="234"/>
      <c r="BC805" s="231"/>
    </row>
    <row r="806" spans="41:55" x14ac:dyDescent="0.25">
      <c r="AO806" s="230"/>
      <c r="AR806" s="234"/>
      <c r="AT806" s="234"/>
      <c r="AV806" s="231"/>
      <c r="AY806" s="234"/>
      <c r="BA806" s="234"/>
      <c r="BC806" s="231"/>
    </row>
    <row r="807" spans="41:55" x14ac:dyDescent="0.25">
      <c r="AO807" s="230"/>
      <c r="AR807" s="234"/>
      <c r="AT807" s="234"/>
      <c r="AV807" s="231"/>
      <c r="AY807" s="234"/>
      <c r="BA807" s="234"/>
      <c r="BC807" s="231"/>
    </row>
    <row r="808" spans="41:55" x14ac:dyDescent="0.25">
      <c r="AO808" s="230"/>
      <c r="AR808" s="234"/>
      <c r="AT808" s="234"/>
      <c r="AV808" s="231"/>
      <c r="AY808" s="234"/>
      <c r="BA808" s="234"/>
      <c r="BC808" s="231"/>
    </row>
    <row r="809" spans="41:55" x14ac:dyDescent="0.25">
      <c r="AO809" s="230"/>
      <c r="AR809" s="234"/>
      <c r="AT809" s="234"/>
      <c r="AV809" s="231"/>
      <c r="AY809" s="234"/>
      <c r="BA809" s="234"/>
      <c r="BC809" s="231"/>
    </row>
    <row r="810" spans="41:55" x14ac:dyDescent="0.25">
      <c r="AO810" s="230"/>
      <c r="AR810" s="234"/>
      <c r="AT810" s="234"/>
      <c r="AV810" s="231"/>
      <c r="AY810" s="234"/>
      <c r="BA810" s="234"/>
      <c r="BC810" s="231"/>
    </row>
    <row r="811" spans="41:55" x14ac:dyDescent="0.25">
      <c r="AO811" s="230"/>
      <c r="AR811" s="234"/>
      <c r="AT811" s="234"/>
      <c r="AV811" s="231"/>
      <c r="AY811" s="234"/>
      <c r="BA811" s="234"/>
      <c r="BC811" s="231"/>
    </row>
    <row r="812" spans="41:55" x14ac:dyDescent="0.25">
      <c r="AO812" s="230"/>
      <c r="AR812" s="234"/>
      <c r="AT812" s="234"/>
      <c r="AV812" s="231"/>
      <c r="AY812" s="234"/>
      <c r="BA812" s="234"/>
      <c r="BC812" s="231"/>
    </row>
    <row r="813" spans="41:55" x14ac:dyDescent="0.25">
      <c r="AO813" s="230"/>
      <c r="AR813" s="234"/>
      <c r="AT813" s="234"/>
      <c r="AV813" s="231"/>
      <c r="AY813" s="234"/>
      <c r="BA813" s="234"/>
      <c r="BC813" s="231"/>
    </row>
    <row r="814" spans="41:55" x14ac:dyDescent="0.25">
      <c r="AO814" s="230"/>
      <c r="AR814" s="234"/>
      <c r="AT814" s="234"/>
      <c r="AV814" s="231"/>
      <c r="AY814" s="234"/>
      <c r="BA814" s="234"/>
      <c r="BC814" s="231"/>
    </row>
    <row r="815" spans="41:55" x14ac:dyDescent="0.25">
      <c r="AO815" s="230"/>
      <c r="AR815" s="234"/>
      <c r="AT815" s="234"/>
      <c r="AV815" s="231"/>
      <c r="AY815" s="234"/>
      <c r="BA815" s="234"/>
      <c r="BC815" s="231"/>
    </row>
    <row r="816" spans="41:55" x14ac:dyDescent="0.25">
      <c r="AO816" s="230"/>
      <c r="AR816" s="234"/>
      <c r="AT816" s="234"/>
      <c r="AV816" s="231"/>
      <c r="AY816" s="234"/>
      <c r="BA816" s="234"/>
      <c r="BC816" s="231"/>
    </row>
    <row r="817" spans="41:55" x14ac:dyDescent="0.25">
      <c r="AO817" s="230"/>
      <c r="AR817" s="234"/>
      <c r="AT817" s="234"/>
      <c r="AV817" s="231"/>
      <c r="AY817" s="234"/>
      <c r="BA817" s="234"/>
      <c r="BC817" s="231"/>
    </row>
    <row r="818" spans="41:55" x14ac:dyDescent="0.25">
      <c r="AO818" s="230"/>
      <c r="AR818" s="234"/>
      <c r="AT818" s="234"/>
      <c r="AV818" s="231"/>
      <c r="AY818" s="234"/>
      <c r="BA818" s="234"/>
      <c r="BC818" s="231"/>
    </row>
    <row r="819" spans="41:55" x14ac:dyDescent="0.25">
      <c r="AO819" s="230"/>
      <c r="AR819" s="234"/>
      <c r="AT819" s="234"/>
      <c r="AV819" s="231"/>
      <c r="AY819" s="234"/>
      <c r="BA819" s="234"/>
      <c r="BC819" s="231"/>
    </row>
    <row r="820" spans="41:55" x14ac:dyDescent="0.25">
      <c r="AO820" s="230"/>
      <c r="AR820" s="234"/>
      <c r="AT820" s="234"/>
      <c r="AV820" s="231"/>
      <c r="AY820" s="234"/>
      <c r="BA820" s="234"/>
      <c r="BC820" s="231"/>
    </row>
    <row r="821" spans="41:55" x14ac:dyDescent="0.25">
      <c r="AO821" s="230"/>
      <c r="AR821" s="234"/>
      <c r="AT821" s="234"/>
      <c r="AV821" s="231"/>
      <c r="AY821" s="234"/>
      <c r="BA821" s="234"/>
      <c r="BC821" s="231"/>
    </row>
    <row r="822" spans="41:55" x14ac:dyDescent="0.25">
      <c r="AO822" s="230"/>
      <c r="AR822" s="234"/>
      <c r="AT822" s="234"/>
      <c r="AV822" s="231"/>
      <c r="AY822" s="234"/>
      <c r="BA822" s="234"/>
      <c r="BC822" s="231"/>
    </row>
    <row r="823" spans="41:55" x14ac:dyDescent="0.25">
      <c r="AO823" s="230"/>
      <c r="AR823" s="234"/>
      <c r="AT823" s="234"/>
      <c r="AV823" s="231"/>
      <c r="AY823" s="234"/>
      <c r="BA823" s="234"/>
      <c r="BC823" s="231"/>
    </row>
    <row r="824" spans="41:55" x14ac:dyDescent="0.25">
      <c r="AO824" s="230"/>
      <c r="AR824" s="234"/>
      <c r="AT824" s="234"/>
      <c r="AV824" s="231"/>
      <c r="AY824" s="234"/>
      <c r="BA824" s="234"/>
      <c r="BC824" s="231"/>
    </row>
    <row r="825" spans="41:55" x14ac:dyDescent="0.25">
      <c r="AO825" s="230"/>
      <c r="AR825" s="234"/>
      <c r="AT825" s="234"/>
      <c r="AV825" s="231"/>
      <c r="AY825" s="234"/>
      <c r="BA825" s="234"/>
      <c r="BC825" s="231"/>
    </row>
    <row r="826" spans="41:55" x14ac:dyDescent="0.25">
      <c r="AO826" s="230"/>
      <c r="AR826" s="234"/>
      <c r="AT826" s="234"/>
      <c r="AV826" s="231"/>
      <c r="AY826" s="234"/>
      <c r="BA826" s="234"/>
      <c r="BC826" s="231"/>
    </row>
    <row r="827" spans="41:55" x14ac:dyDescent="0.25">
      <c r="AO827" s="230"/>
      <c r="AR827" s="234"/>
      <c r="AT827" s="234"/>
      <c r="AV827" s="231"/>
      <c r="AY827" s="234"/>
      <c r="BA827" s="234"/>
      <c r="BC827" s="231"/>
    </row>
    <row r="828" spans="41:55" x14ac:dyDescent="0.25">
      <c r="AO828" s="230"/>
      <c r="AR828" s="234"/>
      <c r="AT828" s="234"/>
      <c r="AV828" s="231"/>
      <c r="AY828" s="234"/>
      <c r="BA828" s="234"/>
      <c r="BC828" s="231"/>
    </row>
    <row r="829" spans="41:55" x14ac:dyDescent="0.25">
      <c r="AO829" s="230"/>
      <c r="AR829" s="234"/>
      <c r="AT829" s="234"/>
      <c r="AV829" s="231"/>
      <c r="AY829" s="234"/>
      <c r="BA829" s="234"/>
      <c r="BC829" s="231"/>
    </row>
    <row r="830" spans="41:55" x14ac:dyDescent="0.25">
      <c r="AO830" s="230"/>
      <c r="AR830" s="234"/>
      <c r="AT830" s="234"/>
      <c r="AV830" s="231"/>
      <c r="AY830" s="234"/>
      <c r="BA830" s="234"/>
      <c r="BC830" s="231"/>
    </row>
    <row r="831" spans="41:55" x14ac:dyDescent="0.25">
      <c r="AO831" s="230"/>
      <c r="AR831" s="234"/>
      <c r="AT831" s="234"/>
      <c r="AV831" s="231"/>
      <c r="AY831" s="234"/>
      <c r="BA831" s="234"/>
      <c r="BC831" s="231"/>
    </row>
    <row r="832" spans="41:55" x14ac:dyDescent="0.25">
      <c r="AO832" s="230"/>
      <c r="AR832" s="234"/>
      <c r="AT832" s="234"/>
      <c r="AV832" s="231"/>
      <c r="AY832" s="234"/>
      <c r="BA832" s="234"/>
      <c r="BC832" s="231"/>
    </row>
    <row r="833" spans="41:55" x14ac:dyDescent="0.25">
      <c r="AO833" s="230"/>
      <c r="AR833" s="234"/>
      <c r="AT833" s="234"/>
      <c r="AV833" s="231"/>
      <c r="AY833" s="234"/>
      <c r="BA833" s="234"/>
      <c r="BC833" s="231"/>
    </row>
    <row r="834" spans="41:55" x14ac:dyDescent="0.25">
      <c r="AO834" s="230"/>
      <c r="AR834" s="234"/>
      <c r="AT834" s="234"/>
      <c r="AV834" s="231"/>
      <c r="AY834" s="234"/>
      <c r="BA834" s="234"/>
      <c r="BC834" s="231"/>
    </row>
    <row r="835" spans="41:55" x14ac:dyDescent="0.25">
      <c r="AO835" s="230"/>
      <c r="AR835" s="234"/>
      <c r="AT835" s="234"/>
      <c r="AV835" s="231"/>
      <c r="AY835" s="234"/>
      <c r="BA835" s="234"/>
      <c r="BC835" s="231"/>
    </row>
    <row r="836" spans="41:55" x14ac:dyDescent="0.25">
      <c r="AO836" s="230"/>
      <c r="AR836" s="234"/>
      <c r="AT836" s="234"/>
      <c r="AV836" s="231"/>
      <c r="AY836" s="234"/>
      <c r="BA836" s="234"/>
      <c r="BC836" s="231"/>
    </row>
    <row r="837" spans="41:55" x14ac:dyDescent="0.25">
      <c r="AO837" s="230"/>
      <c r="AR837" s="234"/>
      <c r="AT837" s="234"/>
      <c r="AV837" s="231"/>
      <c r="AY837" s="234"/>
      <c r="BA837" s="234"/>
      <c r="BC837" s="231"/>
    </row>
    <row r="838" spans="41:55" x14ac:dyDescent="0.25">
      <c r="AO838" s="230"/>
      <c r="AR838" s="234"/>
      <c r="AT838" s="234"/>
      <c r="AV838" s="231"/>
      <c r="AY838" s="234"/>
      <c r="BA838" s="234"/>
      <c r="BC838" s="231"/>
    </row>
    <row r="839" spans="41:55" x14ac:dyDescent="0.25">
      <c r="AO839" s="230"/>
      <c r="AR839" s="234"/>
      <c r="AT839" s="234"/>
      <c r="AV839" s="231"/>
      <c r="AY839" s="234"/>
      <c r="BA839" s="234"/>
      <c r="BC839" s="231"/>
    </row>
    <row r="840" spans="41:55" x14ac:dyDescent="0.25">
      <c r="AO840" s="230"/>
      <c r="AR840" s="234"/>
      <c r="AT840" s="234"/>
      <c r="AV840" s="231"/>
      <c r="AY840" s="234"/>
      <c r="BA840" s="234"/>
      <c r="BC840" s="231"/>
    </row>
    <row r="841" spans="41:55" x14ac:dyDescent="0.25">
      <c r="AO841" s="230"/>
      <c r="AR841" s="234"/>
      <c r="AT841" s="234"/>
      <c r="AV841" s="231"/>
      <c r="AY841" s="234"/>
      <c r="BA841" s="234"/>
      <c r="BC841" s="231"/>
    </row>
    <row r="842" spans="41:55" x14ac:dyDescent="0.25">
      <c r="AO842" s="230"/>
      <c r="AR842" s="234"/>
      <c r="AT842" s="234"/>
      <c r="AV842" s="231"/>
      <c r="AY842" s="234"/>
      <c r="BA842" s="234"/>
      <c r="BC842" s="231"/>
    </row>
    <row r="843" spans="41:55" x14ac:dyDescent="0.25">
      <c r="AO843" s="230"/>
      <c r="AR843" s="234"/>
      <c r="AT843" s="234"/>
      <c r="AV843" s="231"/>
      <c r="AY843" s="234"/>
      <c r="BA843" s="234"/>
      <c r="BC843" s="231"/>
    </row>
    <row r="844" spans="41:55" x14ac:dyDescent="0.25">
      <c r="AO844" s="230"/>
      <c r="AR844" s="234"/>
      <c r="AT844" s="234"/>
      <c r="AV844" s="231"/>
      <c r="AY844" s="234"/>
      <c r="BA844" s="234"/>
      <c r="BC844" s="231"/>
    </row>
    <row r="845" spans="41:55" x14ac:dyDescent="0.25">
      <c r="AO845" s="230"/>
      <c r="AR845" s="234"/>
      <c r="AT845" s="234"/>
      <c r="AV845" s="231"/>
      <c r="AY845" s="234"/>
      <c r="BA845" s="234"/>
      <c r="BC845" s="231"/>
    </row>
    <row r="846" spans="41:55" x14ac:dyDescent="0.25">
      <c r="AO846" s="230"/>
      <c r="AR846" s="234"/>
      <c r="AT846" s="234"/>
      <c r="AV846" s="231"/>
      <c r="AY846" s="234"/>
      <c r="BA846" s="234"/>
      <c r="BC846" s="231"/>
    </row>
    <row r="847" spans="41:55" x14ac:dyDescent="0.25">
      <c r="AO847" s="230"/>
      <c r="AR847" s="234"/>
      <c r="AT847" s="234"/>
      <c r="AV847" s="231"/>
      <c r="AY847" s="234"/>
      <c r="BA847" s="234"/>
      <c r="BC847" s="231"/>
    </row>
    <row r="848" spans="41:55" x14ac:dyDescent="0.25">
      <c r="AO848" s="230"/>
      <c r="AR848" s="234"/>
      <c r="AT848" s="234"/>
      <c r="AV848" s="231"/>
      <c r="AY848" s="234"/>
      <c r="BA848" s="234"/>
      <c r="BC848" s="231"/>
    </row>
    <row r="849" spans="41:55" x14ac:dyDescent="0.25">
      <c r="AO849" s="230"/>
      <c r="AR849" s="234"/>
      <c r="AT849" s="234"/>
      <c r="AV849" s="231"/>
      <c r="AY849" s="234"/>
      <c r="BA849" s="234"/>
      <c r="BC849" s="231"/>
    </row>
    <row r="850" spans="41:55" x14ac:dyDescent="0.25">
      <c r="AO850" s="230"/>
      <c r="AR850" s="234"/>
      <c r="AT850" s="234"/>
      <c r="AV850" s="231"/>
      <c r="AY850" s="234"/>
      <c r="BA850" s="234"/>
      <c r="BC850" s="231"/>
    </row>
    <row r="851" spans="41:55" x14ac:dyDescent="0.25">
      <c r="AO851" s="230"/>
      <c r="AR851" s="234"/>
      <c r="AT851" s="234"/>
      <c r="AV851" s="231"/>
      <c r="AY851" s="234"/>
      <c r="BA851" s="234"/>
      <c r="BC851" s="231"/>
    </row>
    <row r="852" spans="41:55" x14ac:dyDescent="0.25">
      <c r="AO852" s="230"/>
      <c r="AR852" s="234"/>
      <c r="AT852" s="234"/>
      <c r="AV852" s="231"/>
      <c r="AY852" s="234"/>
      <c r="BA852" s="234"/>
      <c r="BC852" s="231"/>
    </row>
    <row r="853" spans="41:55" x14ac:dyDescent="0.25">
      <c r="AO853" s="230"/>
      <c r="AR853" s="234"/>
      <c r="AT853" s="234"/>
      <c r="AV853" s="231"/>
      <c r="AY853" s="234"/>
      <c r="BA853" s="234"/>
      <c r="BC853" s="231"/>
    </row>
    <row r="854" spans="41:55" x14ac:dyDescent="0.25">
      <c r="AO854" s="230"/>
      <c r="AR854" s="234"/>
      <c r="AT854" s="234"/>
      <c r="AV854" s="231"/>
      <c r="AY854" s="234"/>
      <c r="BA854" s="234"/>
      <c r="BC854" s="231"/>
    </row>
    <row r="855" spans="41:55" x14ac:dyDescent="0.25">
      <c r="AO855" s="230"/>
      <c r="AR855" s="234"/>
      <c r="AT855" s="234"/>
      <c r="AV855" s="231"/>
      <c r="AY855" s="234"/>
      <c r="BA855" s="234"/>
      <c r="BC855" s="231"/>
    </row>
    <row r="856" spans="41:55" x14ac:dyDescent="0.25">
      <c r="AO856" s="230"/>
      <c r="AR856" s="234"/>
      <c r="AT856" s="234"/>
      <c r="AV856" s="231"/>
      <c r="AY856" s="234"/>
      <c r="BA856" s="234"/>
      <c r="BC856" s="231"/>
    </row>
    <row r="857" spans="41:55" x14ac:dyDescent="0.25">
      <c r="AO857" s="230"/>
      <c r="AR857" s="234"/>
      <c r="AT857" s="234"/>
      <c r="AV857" s="231"/>
      <c r="AY857" s="234"/>
      <c r="BA857" s="234"/>
      <c r="BC857" s="231"/>
    </row>
    <row r="858" spans="41:55" x14ac:dyDescent="0.25">
      <c r="AO858" s="230"/>
      <c r="AR858" s="234"/>
      <c r="AT858" s="234"/>
      <c r="AV858" s="231"/>
      <c r="AY858" s="234"/>
      <c r="BA858" s="234"/>
      <c r="BC858" s="231"/>
    </row>
    <row r="859" spans="41:55" x14ac:dyDescent="0.25">
      <c r="AO859" s="230"/>
      <c r="AR859" s="234"/>
      <c r="AT859" s="234"/>
      <c r="AV859" s="231"/>
      <c r="AY859" s="234"/>
      <c r="BA859" s="234"/>
      <c r="BC859" s="231"/>
    </row>
    <row r="860" spans="41:55" x14ac:dyDescent="0.25">
      <c r="AO860" s="230"/>
      <c r="AR860" s="234"/>
      <c r="AT860" s="234"/>
      <c r="AV860" s="231"/>
      <c r="AY860" s="234"/>
      <c r="BA860" s="234"/>
      <c r="BC860" s="231"/>
    </row>
    <row r="861" spans="41:55" x14ac:dyDescent="0.25">
      <c r="AO861" s="230"/>
      <c r="AR861" s="234"/>
      <c r="AT861" s="234"/>
      <c r="AV861" s="231"/>
      <c r="AY861" s="234"/>
      <c r="BA861" s="234"/>
      <c r="BC861" s="231"/>
    </row>
    <row r="862" spans="41:55" x14ac:dyDescent="0.25">
      <c r="AO862" s="230"/>
      <c r="AR862" s="234"/>
      <c r="AT862" s="234"/>
      <c r="AV862" s="231"/>
      <c r="AY862" s="234"/>
      <c r="BA862" s="234"/>
      <c r="BC862" s="231"/>
    </row>
    <row r="863" spans="41:55" x14ac:dyDescent="0.25">
      <c r="AO863" s="230"/>
      <c r="AR863" s="234"/>
      <c r="AT863" s="234"/>
      <c r="AV863" s="231"/>
      <c r="AY863" s="234"/>
      <c r="BA863" s="234"/>
      <c r="BC863" s="231"/>
    </row>
    <row r="864" spans="41:55" x14ac:dyDescent="0.25">
      <c r="AO864" s="230"/>
      <c r="AR864" s="234"/>
      <c r="AT864" s="234"/>
      <c r="AV864" s="231"/>
      <c r="AY864" s="234"/>
      <c r="BA864" s="234"/>
      <c r="BC864" s="231"/>
    </row>
    <row r="865" spans="41:55" x14ac:dyDescent="0.25">
      <c r="AO865" s="230"/>
      <c r="AR865" s="234"/>
      <c r="AT865" s="234"/>
      <c r="AV865" s="231"/>
      <c r="AY865" s="234"/>
      <c r="BA865" s="234"/>
      <c r="BC865" s="231"/>
    </row>
    <row r="866" spans="41:55" x14ac:dyDescent="0.25">
      <c r="AO866" s="230"/>
      <c r="AR866" s="234"/>
      <c r="AT866" s="234"/>
      <c r="AV866" s="231"/>
      <c r="AY866" s="234"/>
      <c r="BA866" s="234"/>
      <c r="BC866" s="231"/>
    </row>
    <row r="867" spans="41:55" x14ac:dyDescent="0.25">
      <c r="AO867" s="230"/>
      <c r="AR867" s="234"/>
      <c r="AT867" s="234"/>
      <c r="AV867" s="231"/>
      <c r="AY867" s="234"/>
      <c r="BA867" s="234"/>
      <c r="BC867" s="231"/>
    </row>
    <row r="868" spans="41:55" x14ac:dyDescent="0.25">
      <c r="AO868" s="230"/>
      <c r="AR868" s="234"/>
      <c r="AT868" s="234"/>
      <c r="AV868" s="231"/>
      <c r="AY868" s="234"/>
      <c r="BA868" s="234"/>
      <c r="BC868" s="231"/>
    </row>
    <row r="869" spans="41:55" x14ac:dyDescent="0.25">
      <c r="AO869" s="230"/>
      <c r="AR869" s="234"/>
      <c r="AT869" s="234"/>
      <c r="AV869" s="231"/>
      <c r="AY869" s="234"/>
      <c r="BA869" s="234"/>
      <c r="BC869" s="231"/>
    </row>
    <row r="870" spans="41:55" x14ac:dyDescent="0.25">
      <c r="AO870" s="230"/>
      <c r="AR870" s="234"/>
      <c r="AT870" s="234"/>
      <c r="AV870" s="231"/>
      <c r="AY870" s="234"/>
      <c r="BA870" s="234"/>
      <c r="BC870" s="231"/>
    </row>
    <row r="871" spans="41:55" x14ac:dyDescent="0.25">
      <c r="AO871" s="230"/>
      <c r="AR871" s="234"/>
      <c r="AT871" s="234"/>
      <c r="AV871" s="231"/>
      <c r="AY871" s="234"/>
      <c r="BA871" s="234"/>
      <c r="BC871" s="231"/>
    </row>
    <row r="872" spans="41:55" x14ac:dyDescent="0.25">
      <c r="AO872" s="230"/>
      <c r="AR872" s="234"/>
      <c r="AT872" s="234"/>
      <c r="AV872" s="231"/>
      <c r="AY872" s="234"/>
      <c r="BA872" s="234"/>
      <c r="BC872" s="231"/>
    </row>
    <row r="873" spans="41:55" x14ac:dyDescent="0.25">
      <c r="AO873" s="230"/>
      <c r="AR873" s="234"/>
      <c r="AT873" s="234"/>
      <c r="AV873" s="231"/>
      <c r="AY873" s="234"/>
      <c r="BA873" s="234"/>
      <c r="BC873" s="231"/>
    </row>
    <row r="874" spans="41:55" x14ac:dyDescent="0.25">
      <c r="AO874" s="230"/>
      <c r="AR874" s="234"/>
      <c r="AT874" s="234"/>
      <c r="AV874" s="231"/>
      <c r="AY874" s="234"/>
      <c r="BA874" s="234"/>
      <c r="BC874" s="231"/>
    </row>
    <row r="875" spans="41:55" x14ac:dyDescent="0.25">
      <c r="AO875" s="230"/>
      <c r="AR875" s="234"/>
      <c r="AT875" s="234"/>
      <c r="AV875" s="231"/>
      <c r="AY875" s="234"/>
      <c r="BA875" s="234"/>
      <c r="BC875" s="231"/>
    </row>
    <row r="876" spans="41:55" x14ac:dyDescent="0.25">
      <c r="AO876" s="230"/>
      <c r="AR876" s="234"/>
      <c r="AT876" s="234"/>
      <c r="AV876" s="231"/>
      <c r="AY876" s="234"/>
      <c r="BA876" s="234"/>
      <c r="BC876" s="231"/>
    </row>
    <row r="877" spans="41:55" x14ac:dyDescent="0.25">
      <c r="AO877" s="230"/>
      <c r="AR877" s="234"/>
      <c r="AT877" s="234"/>
      <c r="AV877" s="231"/>
      <c r="AY877" s="234"/>
      <c r="BA877" s="234"/>
      <c r="BC877" s="231"/>
    </row>
    <row r="878" spans="41:55" x14ac:dyDescent="0.25">
      <c r="AO878" s="230"/>
      <c r="AR878" s="234"/>
      <c r="AT878" s="234"/>
      <c r="AV878" s="231"/>
      <c r="AY878" s="234"/>
      <c r="BA878" s="234"/>
      <c r="BC878" s="231"/>
    </row>
    <row r="879" spans="41:55" x14ac:dyDescent="0.25">
      <c r="AO879" s="230"/>
      <c r="AR879" s="234"/>
      <c r="AT879" s="234"/>
      <c r="AV879" s="231"/>
      <c r="AY879" s="234"/>
      <c r="BA879" s="234"/>
      <c r="BC879" s="231"/>
    </row>
    <row r="880" spans="41:55" x14ac:dyDescent="0.25">
      <c r="AO880" s="230"/>
      <c r="AR880" s="234"/>
      <c r="AT880" s="234"/>
      <c r="AV880" s="231"/>
      <c r="AY880" s="234"/>
      <c r="BA880" s="234"/>
      <c r="BC880" s="231"/>
    </row>
    <row r="881" spans="41:55" x14ac:dyDescent="0.25">
      <c r="AO881" s="230"/>
      <c r="AR881" s="234"/>
      <c r="AT881" s="234"/>
      <c r="AV881" s="231"/>
      <c r="AY881" s="234"/>
      <c r="BA881" s="234"/>
      <c r="BC881" s="231"/>
    </row>
    <row r="882" spans="41:55" x14ac:dyDescent="0.25">
      <c r="AO882" s="230"/>
      <c r="AR882" s="234"/>
      <c r="AT882" s="234"/>
      <c r="AV882" s="231"/>
      <c r="AY882" s="234"/>
      <c r="BA882" s="234"/>
      <c r="BC882" s="231"/>
    </row>
    <row r="883" spans="41:55" x14ac:dyDescent="0.25">
      <c r="AO883" s="230"/>
      <c r="AR883" s="234"/>
      <c r="AT883" s="234"/>
      <c r="AV883" s="231"/>
      <c r="AY883" s="234"/>
      <c r="BA883" s="234"/>
      <c r="BC883" s="231"/>
    </row>
    <row r="884" spans="41:55" x14ac:dyDescent="0.25">
      <c r="AO884" s="230"/>
      <c r="AR884" s="234"/>
      <c r="AT884" s="234"/>
      <c r="AV884" s="231"/>
      <c r="AY884" s="234"/>
      <c r="BA884" s="234"/>
      <c r="BC884" s="231"/>
    </row>
    <row r="885" spans="41:55" x14ac:dyDescent="0.25">
      <c r="AO885" s="230"/>
      <c r="AR885" s="234"/>
      <c r="AT885" s="234"/>
      <c r="AV885" s="231"/>
      <c r="AY885" s="234"/>
      <c r="BA885" s="234"/>
      <c r="BC885" s="231"/>
    </row>
    <row r="886" spans="41:55" x14ac:dyDescent="0.25">
      <c r="AO886" s="230"/>
      <c r="AR886" s="234"/>
      <c r="AT886" s="234"/>
      <c r="AV886" s="231"/>
      <c r="AY886" s="234"/>
      <c r="BA886" s="234"/>
      <c r="BC886" s="231"/>
    </row>
    <row r="887" spans="41:55" x14ac:dyDescent="0.25">
      <c r="AO887" s="230"/>
      <c r="AR887" s="234"/>
      <c r="AT887" s="234"/>
      <c r="AV887" s="231"/>
      <c r="AY887" s="234"/>
      <c r="BA887" s="234"/>
      <c r="BC887" s="231"/>
    </row>
    <row r="888" spans="41:55" x14ac:dyDescent="0.25">
      <c r="AO888" s="230"/>
      <c r="AR888" s="234"/>
      <c r="AT888" s="234"/>
      <c r="AV888" s="231"/>
      <c r="AY888" s="234"/>
      <c r="BA888" s="234"/>
      <c r="BC888" s="231"/>
    </row>
    <row r="889" spans="41:55" x14ac:dyDescent="0.25">
      <c r="AO889" s="230"/>
      <c r="AR889" s="234"/>
      <c r="AT889" s="234"/>
      <c r="AV889" s="231"/>
      <c r="AY889" s="234"/>
      <c r="BA889" s="234"/>
      <c r="BC889" s="231"/>
    </row>
    <row r="890" spans="41:55" x14ac:dyDescent="0.25">
      <c r="AO890" s="230"/>
      <c r="AR890" s="234"/>
      <c r="AT890" s="234"/>
      <c r="AV890" s="231"/>
      <c r="AY890" s="234"/>
      <c r="BA890" s="234"/>
      <c r="BC890" s="231"/>
    </row>
    <row r="891" spans="41:55" x14ac:dyDescent="0.25">
      <c r="AO891" s="230"/>
      <c r="AR891" s="234"/>
      <c r="AT891" s="234"/>
      <c r="AV891" s="231"/>
      <c r="AY891" s="234"/>
      <c r="BA891" s="234"/>
      <c r="BC891" s="231"/>
    </row>
    <row r="892" spans="41:55" x14ac:dyDescent="0.25">
      <c r="AO892" s="230"/>
      <c r="AR892" s="234"/>
      <c r="AT892" s="234"/>
      <c r="AV892" s="231"/>
      <c r="AY892" s="234"/>
      <c r="BA892" s="234"/>
      <c r="BC892" s="231"/>
    </row>
    <row r="893" spans="41:55" x14ac:dyDescent="0.25">
      <c r="AO893" s="230"/>
      <c r="AR893" s="234"/>
      <c r="AT893" s="234"/>
      <c r="AV893" s="231"/>
      <c r="AY893" s="234"/>
      <c r="BA893" s="234"/>
      <c r="BC893" s="231"/>
    </row>
    <row r="894" spans="41:55" x14ac:dyDescent="0.25">
      <c r="AO894" s="230"/>
      <c r="AR894" s="234"/>
      <c r="AT894" s="234"/>
      <c r="AV894" s="231"/>
      <c r="AY894" s="234"/>
      <c r="BA894" s="234"/>
      <c r="BC894" s="231"/>
    </row>
    <row r="895" spans="41:55" x14ac:dyDescent="0.25">
      <c r="AO895" s="230"/>
      <c r="AR895" s="234"/>
      <c r="AT895" s="234"/>
      <c r="AV895" s="231"/>
      <c r="AY895" s="234"/>
      <c r="BA895" s="234"/>
      <c r="BC895" s="231"/>
    </row>
    <row r="896" spans="41:55" x14ac:dyDescent="0.25">
      <c r="AO896" s="230"/>
      <c r="AR896" s="234"/>
      <c r="AT896" s="234"/>
      <c r="AV896" s="231"/>
      <c r="AY896" s="234"/>
      <c r="BA896" s="234"/>
      <c r="BC896" s="231"/>
    </row>
    <row r="897" spans="41:55" x14ac:dyDescent="0.25">
      <c r="AO897" s="230"/>
      <c r="AR897" s="234"/>
      <c r="AT897" s="234"/>
      <c r="AV897" s="231"/>
      <c r="AY897" s="234"/>
      <c r="BA897" s="234"/>
      <c r="BC897" s="231"/>
    </row>
    <row r="898" spans="41:55" x14ac:dyDescent="0.25">
      <c r="AO898" s="230"/>
      <c r="AR898" s="234"/>
      <c r="AT898" s="234"/>
      <c r="AV898" s="231"/>
      <c r="AY898" s="234"/>
      <c r="BA898" s="234"/>
      <c r="BC898" s="231"/>
    </row>
    <row r="899" spans="41:55" x14ac:dyDescent="0.25">
      <c r="AO899" s="230"/>
      <c r="AR899" s="234"/>
      <c r="AT899" s="234"/>
      <c r="AV899" s="231"/>
      <c r="AY899" s="234"/>
      <c r="BA899" s="234"/>
      <c r="BC899" s="231"/>
    </row>
    <row r="900" spans="41:55" x14ac:dyDescent="0.25">
      <c r="AO900" s="230"/>
      <c r="AR900" s="234"/>
      <c r="AT900" s="234"/>
      <c r="AV900" s="231"/>
      <c r="AY900" s="234"/>
      <c r="BA900" s="234"/>
      <c r="BC900" s="231"/>
    </row>
    <row r="901" spans="41:55" x14ac:dyDescent="0.25">
      <c r="AO901" s="230"/>
      <c r="AR901" s="234"/>
      <c r="AT901" s="234"/>
      <c r="AV901" s="231"/>
      <c r="AY901" s="234"/>
      <c r="BA901" s="234"/>
      <c r="BC901" s="231"/>
    </row>
    <row r="902" spans="41:55" x14ac:dyDescent="0.25">
      <c r="AO902" s="230"/>
      <c r="AR902" s="234"/>
      <c r="AT902" s="234"/>
      <c r="AV902" s="231"/>
      <c r="AY902" s="234"/>
      <c r="BA902" s="234"/>
      <c r="BC902" s="231"/>
    </row>
    <row r="903" spans="41:55" x14ac:dyDescent="0.25">
      <c r="AO903" s="230"/>
      <c r="AR903" s="234"/>
      <c r="AT903" s="234"/>
      <c r="AV903" s="231"/>
      <c r="AY903" s="234"/>
      <c r="BA903" s="234"/>
      <c r="BC903" s="231"/>
    </row>
    <row r="904" spans="41:55" x14ac:dyDescent="0.25">
      <c r="AO904" s="230"/>
      <c r="AR904" s="234"/>
      <c r="AT904" s="234"/>
      <c r="AV904" s="231"/>
      <c r="AY904" s="234"/>
      <c r="BA904" s="234"/>
      <c r="BC904" s="231"/>
    </row>
    <row r="905" spans="41:55" x14ac:dyDescent="0.25">
      <c r="AO905" s="230"/>
      <c r="AR905" s="234"/>
      <c r="AT905" s="234"/>
      <c r="AV905" s="231"/>
      <c r="AY905" s="234"/>
      <c r="BA905" s="234"/>
      <c r="BC905" s="231"/>
    </row>
    <row r="906" spans="41:55" x14ac:dyDescent="0.25">
      <c r="AO906" s="230"/>
      <c r="AR906" s="234"/>
      <c r="AT906" s="234"/>
      <c r="AV906" s="231"/>
      <c r="AY906" s="234"/>
      <c r="BA906" s="234"/>
      <c r="BC906" s="231"/>
    </row>
    <row r="907" spans="41:55" x14ac:dyDescent="0.25">
      <c r="AO907" s="230"/>
      <c r="AR907" s="234"/>
      <c r="AT907" s="234"/>
      <c r="AV907" s="231"/>
      <c r="AY907" s="234"/>
      <c r="BA907" s="234"/>
      <c r="BC907" s="231"/>
    </row>
    <row r="908" spans="41:55" x14ac:dyDescent="0.25">
      <c r="AO908" s="230"/>
      <c r="AR908" s="234"/>
      <c r="AT908" s="234"/>
      <c r="AV908" s="231"/>
      <c r="AY908" s="234"/>
      <c r="BA908" s="234"/>
      <c r="BC908" s="231"/>
    </row>
    <row r="909" spans="41:55" x14ac:dyDescent="0.25">
      <c r="AO909" s="230"/>
      <c r="AR909" s="234"/>
      <c r="AT909" s="234"/>
      <c r="AV909" s="231"/>
      <c r="AY909" s="234"/>
      <c r="BA909" s="234"/>
      <c r="BC909" s="231"/>
    </row>
    <row r="910" spans="41:55" x14ac:dyDescent="0.25">
      <c r="AO910" s="230"/>
      <c r="AR910" s="234"/>
      <c r="AT910" s="234"/>
      <c r="AV910" s="231"/>
      <c r="AY910" s="234"/>
      <c r="BA910" s="234"/>
      <c r="BC910" s="231"/>
    </row>
    <row r="911" spans="41:55" x14ac:dyDescent="0.25">
      <c r="AO911" s="230"/>
      <c r="AR911" s="234"/>
      <c r="AT911" s="234"/>
      <c r="AV911" s="231"/>
      <c r="AY911" s="234"/>
      <c r="BA911" s="234"/>
      <c r="BC911" s="231"/>
    </row>
    <row r="912" spans="41:55" x14ac:dyDescent="0.25">
      <c r="AO912" s="230"/>
      <c r="AR912" s="234"/>
      <c r="AT912" s="234"/>
      <c r="AV912" s="231"/>
      <c r="AY912" s="234"/>
      <c r="BA912" s="234"/>
      <c r="BC912" s="231"/>
    </row>
    <row r="913" spans="41:55" x14ac:dyDescent="0.25">
      <c r="AO913" s="230"/>
      <c r="AR913" s="234"/>
      <c r="AT913" s="234"/>
      <c r="AV913" s="231"/>
      <c r="AY913" s="234"/>
      <c r="BA913" s="234"/>
      <c r="BC913" s="231"/>
    </row>
    <row r="914" spans="41:55" x14ac:dyDescent="0.25">
      <c r="AO914" s="230"/>
      <c r="AR914" s="234"/>
      <c r="AT914" s="234"/>
      <c r="AV914" s="231"/>
      <c r="AY914" s="234"/>
      <c r="BA914" s="234"/>
      <c r="BC914" s="231"/>
    </row>
    <row r="915" spans="41:55" x14ac:dyDescent="0.25">
      <c r="AO915" s="230"/>
      <c r="AR915" s="234"/>
      <c r="AT915" s="234"/>
      <c r="AV915" s="231"/>
      <c r="AY915" s="234"/>
      <c r="BA915" s="234"/>
      <c r="BC915" s="231"/>
    </row>
    <row r="916" spans="41:55" x14ac:dyDescent="0.25">
      <c r="AO916" s="230"/>
      <c r="AR916" s="234"/>
      <c r="AT916" s="234"/>
      <c r="AV916" s="231"/>
      <c r="AY916" s="234"/>
      <c r="BA916" s="234"/>
      <c r="BC916" s="231"/>
    </row>
    <row r="917" spans="41:55" x14ac:dyDescent="0.25">
      <c r="AO917" s="230"/>
      <c r="AR917" s="234"/>
      <c r="AT917" s="234"/>
      <c r="AV917" s="231"/>
      <c r="AY917" s="234"/>
      <c r="BA917" s="234"/>
      <c r="BC917" s="231"/>
    </row>
    <row r="918" spans="41:55" x14ac:dyDescent="0.25">
      <c r="AO918" s="230"/>
      <c r="AR918" s="234"/>
      <c r="AT918" s="234"/>
      <c r="AV918" s="231"/>
      <c r="AY918" s="234"/>
      <c r="BA918" s="234"/>
      <c r="BC918" s="231"/>
    </row>
    <row r="919" spans="41:55" x14ac:dyDescent="0.25">
      <c r="AO919" s="230"/>
      <c r="AR919" s="234"/>
      <c r="AT919" s="234"/>
      <c r="AV919" s="231"/>
      <c r="AY919" s="234"/>
      <c r="BA919" s="234"/>
      <c r="BC919" s="231"/>
    </row>
    <row r="920" spans="41:55" x14ac:dyDescent="0.25">
      <c r="AO920" s="230"/>
      <c r="AR920" s="234"/>
      <c r="AT920" s="234"/>
      <c r="AV920" s="231"/>
      <c r="AY920" s="234"/>
      <c r="BA920" s="234"/>
      <c r="BC920" s="231"/>
    </row>
    <row r="921" spans="41:55" x14ac:dyDescent="0.25">
      <c r="AO921" s="230"/>
      <c r="AR921" s="234"/>
      <c r="AT921" s="234"/>
      <c r="AV921" s="231"/>
      <c r="AY921" s="234"/>
      <c r="BA921" s="234"/>
      <c r="BC921" s="231"/>
    </row>
    <row r="922" spans="41:55" x14ac:dyDescent="0.25">
      <c r="AO922" s="230"/>
      <c r="AR922" s="234"/>
      <c r="AT922" s="234"/>
      <c r="AV922" s="231"/>
      <c r="AY922" s="234"/>
      <c r="BA922" s="234"/>
      <c r="BC922" s="231"/>
    </row>
    <row r="923" spans="41:55" x14ac:dyDescent="0.25">
      <c r="AO923" s="230"/>
      <c r="AR923" s="234"/>
      <c r="AT923" s="234"/>
      <c r="AV923" s="231"/>
      <c r="AY923" s="234"/>
      <c r="BA923" s="234"/>
      <c r="BC923" s="231"/>
    </row>
    <row r="924" spans="41:55" x14ac:dyDescent="0.25">
      <c r="AO924" s="230"/>
      <c r="AR924" s="234"/>
      <c r="AT924" s="234"/>
      <c r="AV924" s="231"/>
      <c r="AY924" s="234"/>
      <c r="BA924" s="234"/>
      <c r="BC924" s="231"/>
    </row>
    <row r="925" spans="41:55" x14ac:dyDescent="0.25">
      <c r="AO925" s="230"/>
      <c r="AR925" s="234"/>
      <c r="AT925" s="234"/>
      <c r="AV925" s="231"/>
      <c r="AY925" s="234"/>
      <c r="BA925" s="234"/>
      <c r="BC925" s="231"/>
    </row>
    <row r="926" spans="41:55" x14ac:dyDescent="0.25">
      <c r="AO926" s="230"/>
      <c r="AR926" s="234"/>
      <c r="AT926" s="234"/>
      <c r="AV926" s="231"/>
      <c r="AY926" s="234"/>
      <c r="BA926" s="234"/>
      <c r="BC926" s="231"/>
    </row>
    <row r="927" spans="41:55" x14ac:dyDescent="0.25">
      <c r="AO927" s="230"/>
      <c r="AR927" s="234"/>
      <c r="AT927" s="234"/>
      <c r="AV927" s="231"/>
      <c r="AY927" s="234"/>
      <c r="BA927" s="234"/>
      <c r="BC927" s="231"/>
    </row>
    <row r="928" spans="41:55" x14ac:dyDescent="0.25">
      <c r="AO928" s="230"/>
      <c r="AR928" s="234"/>
      <c r="AT928" s="234"/>
      <c r="AV928" s="231"/>
      <c r="AY928" s="234"/>
      <c r="BA928" s="234"/>
      <c r="BC928" s="231"/>
    </row>
    <row r="929" spans="41:55" x14ac:dyDescent="0.25">
      <c r="AO929" s="230"/>
      <c r="AR929" s="234"/>
      <c r="AT929" s="234"/>
      <c r="AV929" s="231"/>
      <c r="AY929" s="234"/>
      <c r="BA929" s="234"/>
      <c r="BC929" s="231"/>
    </row>
    <row r="930" spans="41:55" x14ac:dyDescent="0.25">
      <c r="AO930" s="230"/>
      <c r="AR930" s="234"/>
      <c r="AT930" s="234"/>
      <c r="AV930" s="231"/>
      <c r="AY930" s="234"/>
      <c r="BA930" s="234"/>
      <c r="BC930" s="231"/>
    </row>
    <row r="931" spans="41:55" x14ac:dyDescent="0.25">
      <c r="AO931" s="230"/>
      <c r="AR931" s="234"/>
      <c r="AT931" s="234"/>
      <c r="AV931" s="231"/>
      <c r="AY931" s="234"/>
      <c r="BA931" s="234"/>
      <c r="BC931" s="231"/>
    </row>
    <row r="932" spans="41:55" x14ac:dyDescent="0.25">
      <c r="AO932" s="230"/>
      <c r="AR932" s="234"/>
      <c r="AT932" s="234"/>
      <c r="AV932" s="231"/>
      <c r="AY932" s="234"/>
      <c r="BA932" s="234"/>
      <c r="BC932" s="231"/>
    </row>
    <row r="933" spans="41:55" x14ac:dyDescent="0.25">
      <c r="AO933" s="230"/>
      <c r="AR933" s="234"/>
      <c r="AT933" s="234"/>
      <c r="AV933" s="231"/>
      <c r="AY933" s="234"/>
      <c r="BA933" s="234"/>
      <c r="BC933" s="231"/>
    </row>
    <row r="934" spans="41:55" x14ac:dyDescent="0.25">
      <c r="AO934" s="230"/>
      <c r="AR934" s="234"/>
      <c r="AT934" s="234"/>
      <c r="AV934" s="231"/>
      <c r="AY934" s="234"/>
      <c r="BA934" s="234"/>
      <c r="BC934" s="231"/>
    </row>
    <row r="935" spans="41:55" x14ac:dyDescent="0.25">
      <c r="AO935" s="230"/>
      <c r="AR935" s="234"/>
      <c r="AT935" s="234"/>
      <c r="AV935" s="231"/>
      <c r="AY935" s="234"/>
      <c r="BA935" s="234"/>
      <c r="BC935" s="231"/>
    </row>
    <row r="936" spans="41:55" x14ac:dyDescent="0.25">
      <c r="AO936" s="230"/>
      <c r="AR936" s="234"/>
      <c r="AT936" s="234"/>
      <c r="AV936" s="231"/>
      <c r="AY936" s="234"/>
      <c r="BA936" s="234"/>
      <c r="BC936" s="231"/>
    </row>
    <row r="937" spans="41:55" x14ac:dyDescent="0.25">
      <c r="AO937" s="230"/>
      <c r="AR937" s="234"/>
      <c r="AT937" s="234"/>
      <c r="AV937" s="231"/>
      <c r="AY937" s="234"/>
      <c r="BA937" s="234"/>
      <c r="BC937" s="231"/>
    </row>
    <row r="938" spans="41:55" x14ac:dyDescent="0.25">
      <c r="AO938" s="230"/>
      <c r="AR938" s="234"/>
      <c r="AT938" s="234"/>
      <c r="AV938" s="231"/>
      <c r="AY938" s="234"/>
      <c r="BA938" s="234"/>
      <c r="BC938" s="231"/>
    </row>
    <row r="939" spans="41:55" x14ac:dyDescent="0.25">
      <c r="AO939" s="230"/>
      <c r="AR939" s="234"/>
      <c r="AT939" s="234"/>
      <c r="AV939" s="231"/>
      <c r="AY939" s="234"/>
      <c r="BA939" s="234"/>
      <c r="BC939" s="231"/>
    </row>
    <row r="940" spans="41:55" x14ac:dyDescent="0.25">
      <c r="AO940" s="230"/>
      <c r="AR940" s="234"/>
      <c r="AT940" s="234"/>
      <c r="AV940" s="231"/>
      <c r="AY940" s="234"/>
      <c r="BA940" s="234"/>
      <c r="BC940" s="231"/>
    </row>
    <row r="941" spans="41:55" x14ac:dyDescent="0.25">
      <c r="AO941" s="230"/>
      <c r="AR941" s="234"/>
      <c r="AT941" s="234"/>
      <c r="AV941" s="231"/>
      <c r="AY941" s="234"/>
      <c r="BA941" s="234"/>
      <c r="BC941" s="231"/>
    </row>
    <row r="942" spans="41:55" x14ac:dyDescent="0.25">
      <c r="AO942" s="230"/>
      <c r="AR942" s="234"/>
      <c r="AT942" s="234"/>
      <c r="AV942" s="231"/>
      <c r="AY942" s="234"/>
      <c r="BA942" s="234"/>
      <c r="BC942" s="231"/>
    </row>
    <row r="943" spans="41:55" x14ac:dyDescent="0.25">
      <c r="AO943" s="230"/>
      <c r="AR943" s="234"/>
      <c r="AT943" s="234"/>
      <c r="AV943" s="231"/>
      <c r="AY943" s="234"/>
      <c r="BA943" s="234"/>
      <c r="BC943" s="231"/>
    </row>
    <row r="944" spans="41:55" x14ac:dyDescent="0.25">
      <c r="AO944" s="230"/>
      <c r="AR944" s="234"/>
      <c r="AT944" s="234"/>
      <c r="AV944" s="231"/>
      <c r="AY944" s="234"/>
      <c r="BA944" s="234"/>
      <c r="BC944" s="231"/>
    </row>
    <row r="945" spans="41:55" x14ac:dyDescent="0.25">
      <c r="AO945" s="230"/>
      <c r="AR945" s="234"/>
      <c r="AT945" s="234"/>
      <c r="AV945" s="231"/>
      <c r="AY945" s="234"/>
      <c r="BA945" s="234"/>
      <c r="BC945" s="231"/>
    </row>
    <row r="946" spans="41:55" x14ac:dyDescent="0.25">
      <c r="AO946" s="230"/>
      <c r="AR946" s="234"/>
      <c r="AT946" s="234"/>
      <c r="AV946" s="231"/>
      <c r="AY946" s="234"/>
      <c r="BA946" s="234"/>
      <c r="BC946" s="231"/>
    </row>
    <row r="947" spans="41:55" x14ac:dyDescent="0.25">
      <c r="AO947" s="230"/>
      <c r="AR947" s="234"/>
      <c r="AT947" s="234"/>
      <c r="AV947" s="231"/>
      <c r="AY947" s="234"/>
      <c r="BA947" s="234"/>
      <c r="BC947" s="231"/>
    </row>
    <row r="948" spans="41:55" x14ac:dyDescent="0.25">
      <c r="AO948" s="230"/>
      <c r="AR948" s="234"/>
      <c r="AT948" s="234"/>
      <c r="AV948" s="231"/>
      <c r="AY948" s="234"/>
      <c r="BA948" s="234"/>
      <c r="BC948" s="231"/>
    </row>
    <row r="949" spans="41:55" x14ac:dyDescent="0.25">
      <c r="AO949" s="230"/>
      <c r="AR949" s="234"/>
      <c r="AT949" s="234"/>
      <c r="AV949" s="231"/>
      <c r="AY949" s="234"/>
      <c r="BA949" s="234"/>
      <c r="BC949" s="231"/>
    </row>
    <row r="950" spans="41:55" x14ac:dyDescent="0.25">
      <c r="AO950" s="230"/>
      <c r="AR950" s="234"/>
      <c r="AT950" s="234"/>
      <c r="AV950" s="231"/>
      <c r="AY950" s="234"/>
      <c r="BA950" s="234"/>
      <c r="BC950" s="231"/>
    </row>
    <row r="951" spans="41:55" x14ac:dyDescent="0.25">
      <c r="AO951" s="230"/>
      <c r="AR951" s="234"/>
      <c r="AT951" s="234"/>
      <c r="AV951" s="231"/>
      <c r="AY951" s="234"/>
      <c r="BA951" s="234"/>
      <c r="BC951" s="231"/>
    </row>
    <row r="952" spans="41:55" x14ac:dyDescent="0.25">
      <c r="AO952" s="230"/>
      <c r="AR952" s="234"/>
      <c r="AT952" s="234"/>
      <c r="AV952" s="231"/>
      <c r="AY952" s="234"/>
      <c r="BA952" s="234"/>
      <c r="BC952" s="231"/>
    </row>
    <row r="953" spans="41:55" x14ac:dyDescent="0.25">
      <c r="AO953" s="230"/>
      <c r="AR953" s="234"/>
      <c r="AT953" s="234"/>
      <c r="AV953" s="231"/>
      <c r="AY953" s="234"/>
      <c r="BA953" s="234"/>
      <c r="BC953" s="231"/>
    </row>
    <row r="954" spans="41:55" x14ac:dyDescent="0.25">
      <c r="AO954" s="230"/>
      <c r="AR954" s="234"/>
      <c r="AT954" s="234"/>
      <c r="AV954" s="231"/>
      <c r="AY954" s="234"/>
      <c r="BA954" s="234"/>
      <c r="BC954" s="231"/>
    </row>
    <row r="955" spans="41:55" x14ac:dyDescent="0.25">
      <c r="AO955" s="230"/>
      <c r="AR955" s="234"/>
      <c r="AT955" s="234"/>
      <c r="AV955" s="231"/>
      <c r="AY955" s="234"/>
      <c r="BA955" s="234"/>
      <c r="BC955" s="231"/>
    </row>
    <row r="956" spans="41:55" x14ac:dyDescent="0.25">
      <c r="AO956" s="230"/>
      <c r="AR956" s="234"/>
      <c r="AT956" s="234"/>
      <c r="AV956" s="231"/>
      <c r="AY956" s="234"/>
      <c r="BA956" s="234"/>
      <c r="BC956" s="231"/>
    </row>
    <row r="957" spans="41:55" x14ac:dyDescent="0.25">
      <c r="AO957" s="230"/>
      <c r="AR957" s="234"/>
      <c r="AT957" s="234"/>
      <c r="AV957" s="231"/>
      <c r="AY957" s="234"/>
      <c r="BA957" s="234"/>
      <c r="BC957" s="231"/>
    </row>
    <row r="958" spans="41:55" x14ac:dyDescent="0.25">
      <c r="AO958" s="230"/>
      <c r="AR958" s="234"/>
      <c r="AT958" s="234"/>
      <c r="AV958" s="231"/>
      <c r="AY958" s="234"/>
      <c r="BA958" s="234"/>
      <c r="BC958" s="231"/>
    </row>
    <row r="959" spans="41:55" x14ac:dyDescent="0.25">
      <c r="AO959" s="230"/>
      <c r="AR959" s="234"/>
      <c r="AT959" s="234"/>
      <c r="AV959" s="231"/>
      <c r="AY959" s="234"/>
      <c r="BA959" s="234"/>
      <c r="BC959" s="231"/>
    </row>
    <row r="960" spans="41:55" x14ac:dyDescent="0.25">
      <c r="AO960" s="230"/>
      <c r="AR960" s="234"/>
      <c r="AT960" s="234"/>
      <c r="AV960" s="231"/>
      <c r="AY960" s="234"/>
      <c r="BA960" s="234"/>
      <c r="BC960" s="231"/>
    </row>
    <row r="961" spans="41:55" x14ac:dyDescent="0.25">
      <c r="AO961" s="230"/>
      <c r="AR961" s="234"/>
      <c r="AT961" s="234"/>
      <c r="AV961" s="231"/>
      <c r="AY961" s="234"/>
      <c r="BA961" s="234"/>
      <c r="BC961" s="231"/>
    </row>
    <row r="962" spans="41:55" x14ac:dyDescent="0.25">
      <c r="AO962" s="230"/>
      <c r="AR962" s="234"/>
      <c r="AT962" s="234"/>
      <c r="AV962" s="231"/>
      <c r="AY962" s="234"/>
      <c r="BA962" s="234"/>
      <c r="BC962" s="231"/>
    </row>
    <row r="963" spans="41:55" x14ac:dyDescent="0.25">
      <c r="AO963" s="230"/>
      <c r="AR963" s="234"/>
      <c r="AT963" s="234"/>
      <c r="AV963" s="231"/>
      <c r="AY963" s="234"/>
      <c r="BA963" s="234"/>
      <c r="BC963" s="231"/>
    </row>
    <row r="964" spans="41:55" x14ac:dyDescent="0.25">
      <c r="AO964" s="230"/>
      <c r="AR964" s="234"/>
      <c r="AT964" s="234"/>
      <c r="AV964" s="231"/>
      <c r="AY964" s="234"/>
      <c r="BA964" s="234"/>
      <c r="BC964" s="231"/>
    </row>
    <row r="965" spans="41:55" x14ac:dyDescent="0.25">
      <c r="AO965" s="230"/>
      <c r="AR965" s="234"/>
      <c r="AT965" s="234"/>
      <c r="AV965" s="231"/>
      <c r="AY965" s="234"/>
      <c r="BA965" s="234"/>
      <c r="BC965" s="231"/>
    </row>
    <row r="966" spans="41:55" x14ac:dyDescent="0.25">
      <c r="AO966" s="230"/>
      <c r="AR966" s="234"/>
      <c r="AT966" s="234"/>
      <c r="AV966" s="231"/>
      <c r="AY966" s="234"/>
      <c r="BA966" s="234"/>
      <c r="BC966" s="231"/>
    </row>
    <row r="967" spans="41:55" x14ac:dyDescent="0.25">
      <c r="AO967" s="230"/>
      <c r="AR967" s="234"/>
      <c r="AT967" s="234"/>
      <c r="AV967" s="231"/>
      <c r="AY967" s="234"/>
      <c r="BA967" s="234"/>
      <c r="BC967" s="231"/>
    </row>
    <row r="968" spans="41:55" x14ac:dyDescent="0.25">
      <c r="AO968" s="230"/>
      <c r="AR968" s="234"/>
      <c r="AT968" s="234"/>
      <c r="AV968" s="231"/>
      <c r="AY968" s="234"/>
      <c r="BA968" s="234"/>
      <c r="BC968" s="231"/>
    </row>
    <row r="969" spans="41:55" x14ac:dyDescent="0.25">
      <c r="AO969" s="230"/>
      <c r="AR969" s="234"/>
      <c r="AT969" s="234"/>
      <c r="AV969" s="231"/>
      <c r="AY969" s="234"/>
      <c r="BA969" s="234"/>
      <c r="BC969" s="231"/>
    </row>
    <row r="970" spans="41:55" x14ac:dyDescent="0.25">
      <c r="AO970" s="230"/>
      <c r="AR970" s="234"/>
      <c r="AT970" s="234"/>
      <c r="AV970" s="231"/>
      <c r="AY970" s="234"/>
      <c r="BA970" s="234"/>
      <c r="BC970" s="231"/>
    </row>
    <row r="971" spans="41:55" x14ac:dyDescent="0.25">
      <c r="AO971" s="230"/>
      <c r="AR971" s="234"/>
      <c r="AT971" s="234"/>
      <c r="AV971" s="231"/>
      <c r="AY971" s="234"/>
      <c r="BA971" s="234"/>
      <c r="BC971" s="231"/>
    </row>
    <row r="972" spans="41:55" x14ac:dyDescent="0.25">
      <c r="AO972" s="230"/>
      <c r="AR972" s="234"/>
      <c r="AT972" s="234"/>
      <c r="AV972" s="231"/>
      <c r="AY972" s="234"/>
      <c r="BA972" s="234"/>
      <c r="BC972" s="231"/>
    </row>
    <row r="973" spans="41:55" x14ac:dyDescent="0.25">
      <c r="AO973" s="230"/>
      <c r="AR973" s="234"/>
      <c r="AT973" s="234"/>
      <c r="AV973" s="231"/>
      <c r="AY973" s="234"/>
      <c r="BA973" s="234"/>
      <c r="BC973" s="231"/>
    </row>
    <row r="974" spans="41:55" x14ac:dyDescent="0.25">
      <c r="AO974" s="230"/>
      <c r="AR974" s="234"/>
      <c r="AT974" s="234"/>
      <c r="AV974" s="231"/>
      <c r="AY974" s="234"/>
      <c r="BA974" s="234"/>
      <c r="BC974" s="231"/>
    </row>
    <row r="975" spans="41:55" x14ac:dyDescent="0.25">
      <c r="AO975" s="230"/>
      <c r="AR975" s="234"/>
      <c r="AT975" s="234"/>
      <c r="AV975" s="231"/>
      <c r="AY975" s="234"/>
      <c r="BA975" s="234"/>
      <c r="BC975" s="231"/>
    </row>
    <row r="976" spans="41:55" x14ac:dyDescent="0.25">
      <c r="AO976" s="230"/>
      <c r="AR976" s="234"/>
      <c r="AT976" s="234"/>
      <c r="AV976" s="231"/>
      <c r="AY976" s="234"/>
      <c r="BA976" s="234"/>
      <c r="BC976" s="231"/>
    </row>
    <row r="977" spans="41:55" x14ac:dyDescent="0.25">
      <c r="AO977" s="230"/>
      <c r="AR977" s="234"/>
      <c r="AT977" s="234"/>
      <c r="AV977" s="231"/>
      <c r="AY977" s="234"/>
      <c r="BA977" s="234"/>
      <c r="BC977" s="231"/>
    </row>
    <row r="978" spans="41:55" x14ac:dyDescent="0.25">
      <c r="AO978" s="230"/>
      <c r="AR978" s="234"/>
      <c r="AT978" s="234"/>
      <c r="AV978" s="231"/>
      <c r="AY978" s="234"/>
      <c r="BA978" s="234"/>
      <c r="BC978" s="231"/>
    </row>
    <row r="979" spans="41:55" x14ac:dyDescent="0.25">
      <c r="AO979" s="230"/>
      <c r="AR979" s="234"/>
      <c r="AT979" s="234"/>
      <c r="AV979" s="231"/>
      <c r="AY979" s="234"/>
      <c r="BA979" s="234"/>
      <c r="BC979" s="231"/>
    </row>
    <row r="980" spans="41:55" x14ac:dyDescent="0.25">
      <c r="AO980" s="230"/>
      <c r="AR980" s="234"/>
      <c r="AT980" s="234"/>
      <c r="AV980" s="231"/>
      <c r="AY980" s="234"/>
      <c r="BA980" s="234"/>
      <c r="BC980" s="231"/>
    </row>
    <row r="981" spans="41:55" x14ac:dyDescent="0.25">
      <c r="AO981" s="230"/>
      <c r="AR981" s="234"/>
      <c r="AT981" s="234"/>
      <c r="AV981" s="231"/>
      <c r="AY981" s="234"/>
      <c r="BA981" s="234"/>
      <c r="BC981" s="231"/>
    </row>
    <row r="982" spans="41:55" x14ac:dyDescent="0.25">
      <c r="AO982" s="230"/>
      <c r="AR982" s="234"/>
      <c r="AT982" s="234"/>
      <c r="AV982" s="231"/>
      <c r="AY982" s="234"/>
      <c r="BA982" s="234"/>
      <c r="BC982" s="231"/>
    </row>
    <row r="983" spans="41:55" x14ac:dyDescent="0.25">
      <c r="AO983" s="230"/>
      <c r="AR983" s="234"/>
      <c r="AT983" s="234"/>
      <c r="AV983" s="231"/>
      <c r="AY983" s="234"/>
      <c r="BA983" s="234"/>
      <c r="BC983" s="231"/>
    </row>
    <row r="984" spans="41:55" x14ac:dyDescent="0.25">
      <c r="AO984" s="230"/>
      <c r="AR984" s="234"/>
      <c r="AT984" s="234"/>
      <c r="AV984" s="231"/>
      <c r="AY984" s="234"/>
      <c r="BA984" s="234"/>
      <c r="BC984" s="231"/>
    </row>
    <row r="985" spans="41:55" x14ac:dyDescent="0.25">
      <c r="AO985" s="230"/>
      <c r="AR985" s="234"/>
      <c r="AT985" s="234"/>
      <c r="AV985" s="231"/>
      <c r="AY985" s="234"/>
      <c r="BA985" s="234"/>
      <c r="BC985" s="231"/>
    </row>
    <row r="986" spans="41:55" x14ac:dyDescent="0.25">
      <c r="AO986" s="230"/>
      <c r="AR986" s="234"/>
      <c r="AT986" s="234"/>
      <c r="AV986" s="231"/>
      <c r="AY986" s="234"/>
      <c r="BA986" s="234"/>
      <c r="BC986" s="231"/>
    </row>
    <row r="987" spans="41:55" x14ac:dyDescent="0.25">
      <c r="AO987" s="230"/>
      <c r="AR987" s="234"/>
      <c r="AT987" s="234"/>
      <c r="AV987" s="231"/>
      <c r="AY987" s="234"/>
      <c r="BA987" s="234"/>
      <c r="BC987" s="231"/>
    </row>
    <row r="988" spans="41:55" x14ac:dyDescent="0.25">
      <c r="AO988" s="230"/>
      <c r="AR988" s="234"/>
      <c r="AT988" s="234"/>
      <c r="AV988" s="231"/>
      <c r="AY988" s="234"/>
      <c r="BA988" s="234"/>
      <c r="BC988" s="231"/>
    </row>
    <row r="989" spans="41:55" x14ac:dyDescent="0.25">
      <c r="AO989" s="230"/>
      <c r="AR989" s="234"/>
      <c r="AT989" s="234"/>
      <c r="AV989" s="231"/>
      <c r="AY989" s="234"/>
      <c r="BA989" s="234"/>
      <c r="BC989" s="231"/>
    </row>
    <row r="990" spans="41:55" x14ac:dyDescent="0.25">
      <c r="AO990" s="230"/>
      <c r="AR990" s="234"/>
      <c r="AT990" s="234"/>
      <c r="AV990" s="231"/>
      <c r="AY990" s="234"/>
      <c r="BA990" s="234"/>
      <c r="BC990" s="231"/>
    </row>
    <row r="991" spans="41:55" x14ac:dyDescent="0.25">
      <c r="AO991" s="230"/>
      <c r="AR991" s="234"/>
      <c r="AT991" s="234"/>
      <c r="AV991" s="231"/>
      <c r="AY991" s="234"/>
      <c r="BA991" s="234"/>
      <c r="BC991" s="231"/>
    </row>
    <row r="992" spans="41:55" x14ac:dyDescent="0.25">
      <c r="AO992" s="230"/>
      <c r="AR992" s="234"/>
      <c r="AT992" s="234"/>
      <c r="AV992" s="231"/>
      <c r="AY992" s="234"/>
      <c r="BA992" s="234"/>
      <c r="BC992" s="231"/>
    </row>
    <row r="993" spans="41:55" x14ac:dyDescent="0.25">
      <c r="AO993" s="230"/>
      <c r="AR993" s="234"/>
      <c r="AT993" s="234"/>
      <c r="AV993" s="231"/>
      <c r="AY993" s="234"/>
      <c r="BA993" s="234"/>
      <c r="BC993" s="231"/>
    </row>
    <row r="994" spans="41:55" x14ac:dyDescent="0.25">
      <c r="AO994" s="230"/>
      <c r="AR994" s="234"/>
      <c r="AT994" s="234"/>
      <c r="AV994" s="231"/>
      <c r="AY994" s="234"/>
      <c r="BA994" s="234"/>
      <c r="BC994" s="231"/>
    </row>
    <row r="995" spans="41:55" x14ac:dyDescent="0.25">
      <c r="AO995" s="230"/>
      <c r="AR995" s="234"/>
      <c r="AT995" s="234"/>
      <c r="AV995" s="231"/>
      <c r="AY995" s="234"/>
      <c r="BA995" s="234"/>
      <c r="BC995" s="231"/>
    </row>
    <row r="996" spans="41:55" x14ac:dyDescent="0.25">
      <c r="AO996" s="230"/>
      <c r="AR996" s="234"/>
      <c r="AT996" s="234"/>
      <c r="AV996" s="231"/>
      <c r="AY996" s="234"/>
      <c r="BA996" s="234"/>
      <c r="BC996" s="231"/>
    </row>
    <row r="997" spans="41:55" x14ac:dyDescent="0.25">
      <c r="AO997" s="230"/>
      <c r="AR997" s="234"/>
      <c r="AT997" s="234"/>
      <c r="AV997" s="231"/>
      <c r="AY997" s="234"/>
      <c r="BA997" s="234"/>
      <c r="BC997" s="231"/>
    </row>
    <row r="998" spans="41:55" x14ac:dyDescent="0.25">
      <c r="AO998" s="230"/>
      <c r="AR998" s="234"/>
      <c r="AT998" s="234"/>
      <c r="AV998" s="231"/>
      <c r="AY998" s="234"/>
      <c r="BA998" s="234"/>
      <c r="BC998" s="231"/>
    </row>
    <row r="999" spans="41:55" x14ac:dyDescent="0.25">
      <c r="AO999" s="230"/>
      <c r="AR999" s="234"/>
      <c r="AT999" s="234"/>
      <c r="AV999" s="231"/>
      <c r="AY999" s="234"/>
      <c r="BA999" s="234"/>
      <c r="BC999" s="231"/>
    </row>
    <row r="1000" spans="41:55" x14ac:dyDescent="0.25">
      <c r="AO1000" s="230"/>
      <c r="AR1000" s="234"/>
      <c r="AT1000" s="234"/>
      <c r="AV1000" s="231"/>
      <c r="AY1000" s="234"/>
      <c r="BA1000" s="234"/>
      <c r="BC1000" s="231"/>
    </row>
  </sheetData>
  <autoFilter ref="A5:BC5" xr:uid="{00000000-0009-0000-0000-000002000000}"/>
  <mergeCells count="12">
    <mergeCell ref="AK4:AM4"/>
    <mergeCell ref="E1:H1"/>
    <mergeCell ref="J1:S1"/>
    <mergeCell ref="V1:AC1"/>
    <mergeCell ref="AP1:BC1"/>
    <mergeCell ref="AP2:AV2"/>
    <mergeCell ref="AW2:BC2"/>
    <mergeCell ref="L4:N4"/>
    <mergeCell ref="Q4:S4"/>
    <mergeCell ref="V4:X4"/>
    <mergeCell ref="AA4:AC4"/>
    <mergeCell ref="AF4:AH4"/>
  </mergeCells>
  <conditionalFormatting sqref="L6:M85">
    <cfRule type="cellIs" dxfId="17" priority="276" operator="equal">
      <formula>0</formula>
    </cfRule>
  </conditionalFormatting>
  <conditionalFormatting sqref="J6:J31">
    <cfRule type="dataBar" priority="27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{2D3DEACC-1E80-4B8D-AB62-7ACBF33D66AF}</x14:id>
        </ext>
      </extLst>
    </cfRule>
  </conditionalFormatting>
  <conditionalFormatting sqref="N6:N85">
    <cfRule type="cellIs" dxfId="16" priority="275" stopIfTrue="1" operator="equal">
      <formula>0</formula>
    </cfRule>
  </conditionalFormatting>
  <conditionalFormatting sqref="V6:W85">
    <cfRule type="cellIs" dxfId="15" priority="274" operator="equal">
      <formula>0</formula>
    </cfRule>
  </conditionalFormatting>
  <conditionalFormatting sqref="X6:X85">
    <cfRule type="cellIs" dxfId="14" priority="273" stopIfTrue="1" operator="equal">
      <formula>0</formula>
    </cfRule>
  </conditionalFormatting>
  <conditionalFormatting sqref="AB6:AB85">
    <cfRule type="cellIs" dxfId="13" priority="272" operator="equal">
      <formula>0</formula>
    </cfRule>
  </conditionalFormatting>
  <conditionalFormatting sqref="AC6:AC85">
    <cfRule type="cellIs" dxfId="12" priority="271" stopIfTrue="1" operator="equal">
      <formula>0</formula>
    </cfRule>
  </conditionalFormatting>
  <conditionalFormatting sqref="R6:R85">
    <cfRule type="cellIs" dxfId="11" priority="270" operator="equal">
      <formula>0</formula>
    </cfRule>
  </conditionalFormatting>
  <conditionalFormatting sqref="Q6:Q85">
    <cfRule type="cellIs" dxfId="10" priority="269" operator="equal">
      <formula>0</formula>
    </cfRule>
  </conditionalFormatting>
  <conditionalFormatting sqref="S6:S85">
    <cfRule type="cellIs" dxfId="9" priority="268" stopIfTrue="1" operator="equal">
      <formula>0</formula>
    </cfRule>
  </conditionalFormatting>
  <conditionalFormatting sqref="AA6:AA85">
    <cfRule type="cellIs" dxfId="8" priority="267" operator="equal">
      <formula>0</formula>
    </cfRule>
  </conditionalFormatting>
  <conditionalFormatting sqref="AH6:AH85">
    <cfRule type="cellIs" dxfId="7" priority="265" stopIfTrue="1" operator="equal">
      <formula>0</formula>
    </cfRule>
  </conditionalFormatting>
  <conditionalFormatting sqref="AM6:AM85">
    <cfRule type="cellIs" dxfId="6" priority="263" stopIfTrue="1" operator="equal">
      <formula>0</formula>
    </cfRule>
  </conditionalFormatting>
  <conditionalFormatting sqref="AO6:AO85">
    <cfRule type="cellIs" dxfId="5" priority="261" operator="lessThanOrEqual">
      <formula>0.01</formula>
    </cfRule>
    <cfRule type="colorScale" priority="262">
      <colorScale>
        <cfvo type="num" val="0.01"/>
        <cfvo type="percentile" val="0.1"/>
        <cfvo type="num" val="0.2"/>
        <color rgb="FF92D050"/>
        <color rgb="FFFFEB84"/>
        <color theme="5"/>
      </colorScale>
    </cfRule>
  </conditionalFormatting>
  <conditionalFormatting sqref="B6:G85">
    <cfRule type="expression" dxfId="4" priority="2">
      <formula>IF($A6=1,TRUE,FALSE)</formula>
    </cfRule>
  </conditionalFormatting>
  <conditionalFormatting sqref="N6:N85">
    <cfRule type="colorScale" priority="287">
      <colorScale>
        <cfvo type="min"/>
        <cfvo type="max"/>
        <color theme="7" tint="0.39997558519241921"/>
        <color theme="5"/>
      </colorScale>
    </cfRule>
  </conditionalFormatting>
  <conditionalFormatting sqref="X6:X85">
    <cfRule type="colorScale" priority="288">
      <colorScale>
        <cfvo type="min"/>
        <cfvo type="max"/>
        <color theme="7" tint="0.39997558519241921"/>
        <color theme="5"/>
      </colorScale>
    </cfRule>
  </conditionalFormatting>
  <conditionalFormatting sqref="AC6:AC85">
    <cfRule type="colorScale" priority="289">
      <colorScale>
        <cfvo type="min"/>
        <cfvo type="max"/>
        <color theme="7" tint="0.39997558519241921"/>
        <color theme="5"/>
      </colorScale>
    </cfRule>
  </conditionalFormatting>
  <conditionalFormatting sqref="S6:S85">
    <cfRule type="colorScale" priority="290">
      <colorScale>
        <cfvo type="min"/>
        <cfvo type="max"/>
        <color theme="7" tint="0.39997558519241921"/>
        <color theme="5"/>
      </colorScale>
    </cfRule>
  </conditionalFormatting>
  <conditionalFormatting sqref="AH6:AH85">
    <cfRule type="colorScale" priority="291">
      <colorScale>
        <cfvo type="min"/>
        <cfvo type="max"/>
        <color theme="7" tint="0.39997558519241921"/>
        <color theme="5"/>
      </colorScale>
    </cfRule>
  </conditionalFormatting>
  <conditionalFormatting sqref="AM6:AM85">
    <cfRule type="colorScale" priority="292">
      <colorScale>
        <cfvo type="min"/>
        <cfvo type="max"/>
        <color theme="7" tint="0.39997558519241921"/>
        <color theme="5"/>
      </colorScale>
    </cfRule>
  </conditionalFormatting>
  <conditionalFormatting sqref="H6:H85">
    <cfRule type="expression" dxfId="1" priority="1">
      <formula>IF($A6=1,TRUE,FALSE)</formula>
    </cfRule>
  </conditionalFormatting>
  <hyperlinks>
    <hyperlink ref="E1" r:id="rId1" xr:uid="{00000000-0004-0000-0200-000000000000}"/>
    <hyperlink ref="J1" r:id="rId2" display="Siehe Anleitung" xr:uid="{00000000-0004-0000-0200-000001000000}"/>
    <hyperlink ref="J1:L1" r:id="rId3" display="Anleitung" xr:uid="{00000000-0004-0000-0200-000002000000}"/>
  </hyperlinks>
  <pageMargins left="0.7" right="0.7" top="0.75" bottom="0.75" header="0.3" footer="0.3"/>
  <pageSetup paperSize="9" orientation="portrait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D3DEACC-1E80-4B8D-AB62-7ACBF33D66A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J6:J31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4" tint="0.59999389629810485"/>
  </sheetPr>
  <dimension ref="A1:T5"/>
  <sheetViews>
    <sheetView workbookViewId="0">
      <pane ySplit="5" topLeftCell="A6" activePane="bottomLeft" state="frozen"/>
      <selection pane="bottomLeft"/>
    </sheetView>
  </sheetViews>
  <sheetFormatPr baseColWidth="10" defaultColWidth="11.5" defaultRowHeight="15" x14ac:dyDescent="0.25"/>
  <cols>
    <col min="1" max="1" width="4.625" style="137" customWidth="1"/>
    <col min="2" max="2" width="8.125" style="137" customWidth="1"/>
    <col min="3" max="3" width="16.375" style="137" customWidth="1"/>
    <col min="4" max="4" width="9.375" style="137" customWidth="1"/>
    <col min="5" max="5" width="6.625" style="137" bestFit="1" customWidth="1"/>
    <col min="6" max="6" width="7.5" style="137" bestFit="1" customWidth="1"/>
    <col min="7" max="7" width="8.25" style="137" bestFit="1" customWidth="1"/>
    <col min="8" max="8" width="8.25" style="137" customWidth="1"/>
    <col min="9" max="9" width="9.625" style="137" bestFit="1" customWidth="1"/>
    <col min="10" max="10" width="8.5" style="137" bestFit="1" customWidth="1"/>
    <col min="11" max="11" width="25.625" style="137" bestFit="1" customWidth="1"/>
    <col min="12" max="12" width="8" style="137" bestFit="1" customWidth="1"/>
    <col min="13" max="14" width="6.625" style="137" bestFit="1" customWidth="1"/>
    <col min="15" max="15" width="23.125" style="137" bestFit="1" customWidth="1"/>
    <col min="16" max="16" width="36.875" style="137" bestFit="1" customWidth="1"/>
    <col min="17" max="17" width="8.625" style="137" bestFit="1" customWidth="1"/>
    <col min="18" max="18" width="11.875" style="137" bestFit="1" customWidth="1"/>
    <col min="19" max="19" width="6.625" style="137" bestFit="1" customWidth="1"/>
    <col min="20" max="20" width="14.125" style="137" bestFit="1" customWidth="1"/>
    <col min="21" max="16384" width="11.5" style="137"/>
  </cols>
  <sheetData>
    <row r="1" spans="1:20" s="159" customFormat="1" x14ac:dyDescent="0.25">
      <c r="A1" s="158" t="s">
        <v>4</v>
      </c>
      <c r="G1" s="258" t="s">
        <v>166</v>
      </c>
      <c r="H1" s="258"/>
      <c r="I1" s="258"/>
      <c r="J1" s="258"/>
      <c r="K1" s="258"/>
      <c r="L1" s="178"/>
      <c r="M1" s="178"/>
      <c r="N1" s="178"/>
      <c r="O1" s="178"/>
      <c r="P1" s="178"/>
    </row>
    <row r="2" spans="1:20" x14ac:dyDescent="0.25">
      <c r="A2" s="27"/>
    </row>
    <row r="3" spans="1:20" x14ac:dyDescent="0.25">
      <c r="A3" s="160" t="s">
        <v>2388</v>
      </c>
    </row>
    <row r="5" spans="1:20" s="29" customFormat="1" x14ac:dyDescent="0.25">
      <c r="A5" s="161" t="s">
        <v>22</v>
      </c>
      <c r="B5" s="161" t="s">
        <v>24</v>
      </c>
      <c r="C5" s="161" t="s">
        <v>26</v>
      </c>
      <c r="D5" s="161" t="s">
        <v>28</v>
      </c>
      <c r="E5" s="161" t="s">
        <v>30</v>
      </c>
      <c r="F5" s="161" t="s">
        <v>32</v>
      </c>
      <c r="G5" s="161" t="s">
        <v>33</v>
      </c>
      <c r="H5" s="161" t="s">
        <v>35</v>
      </c>
      <c r="I5" s="161" t="s">
        <v>37</v>
      </c>
      <c r="J5" s="161" t="s">
        <v>41</v>
      </c>
      <c r="K5" s="161" t="s">
        <v>43</v>
      </c>
      <c r="L5" s="161" t="s">
        <v>45</v>
      </c>
      <c r="M5" s="161" t="s">
        <v>47</v>
      </c>
      <c r="N5" s="161" t="s">
        <v>49</v>
      </c>
      <c r="O5" s="161" t="s">
        <v>51</v>
      </c>
      <c r="P5" s="161" t="s">
        <v>60</v>
      </c>
      <c r="Q5" s="161" t="s">
        <v>68</v>
      </c>
      <c r="R5" s="161" t="s">
        <v>70</v>
      </c>
      <c r="S5" s="161" t="s">
        <v>72</v>
      </c>
      <c r="T5" s="161" t="s">
        <v>74</v>
      </c>
    </row>
  </sheetData>
  <autoFilter ref="A5:T5" xr:uid="{00000000-0009-0000-0000-000003000000}"/>
  <mergeCells count="1">
    <mergeCell ref="G1:K1"/>
  </mergeCells>
  <hyperlinks>
    <hyperlink ref="G1" r:id="rId1" display="Siehe Anleitung" xr:uid="{00000000-0004-0000-0300-000000000000}"/>
    <hyperlink ref="G1:I1" r:id="rId2" display="Anleitung" xr:uid="{00000000-0004-0000-0300-000001000000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5" tint="0.59999389629810485"/>
  </sheetPr>
  <dimension ref="A1:Q6"/>
  <sheetViews>
    <sheetView workbookViewId="0">
      <pane ySplit="6" topLeftCell="A7" activePane="bottomLeft" state="frozen"/>
      <selection pane="bottomLeft"/>
    </sheetView>
  </sheetViews>
  <sheetFormatPr baseColWidth="10" defaultColWidth="8.125" defaultRowHeight="15" x14ac:dyDescent="0.25"/>
  <cols>
    <col min="1" max="1" width="4.625" style="137" customWidth="1"/>
    <col min="2" max="2" width="8.125" style="137" customWidth="1"/>
    <col min="3" max="3" width="16.375" style="137" customWidth="1"/>
    <col min="4" max="4" width="9.375" style="137" customWidth="1"/>
    <col min="5" max="5" width="26.25" style="137" customWidth="1"/>
    <col min="6" max="6" width="8.25" style="137" bestFit="1" customWidth="1"/>
    <col min="7" max="7" width="8.5" style="137" bestFit="1" customWidth="1"/>
    <col min="8" max="8" width="7.5" style="137" bestFit="1" customWidth="1"/>
    <col min="9" max="9" width="8.25" style="137" bestFit="1" customWidth="1"/>
    <col min="10" max="11" width="11" style="137" bestFit="1" customWidth="1"/>
    <col min="12" max="12" width="8.25" style="137" bestFit="1" customWidth="1"/>
    <col min="13" max="14" width="8.25" style="137" customWidth="1"/>
    <col min="15" max="15" width="5.375" style="137" customWidth="1"/>
    <col min="16" max="16" width="8.5" style="137" customWidth="1"/>
    <col min="17" max="17" width="18.5" style="137" customWidth="1"/>
    <col min="18" max="16384" width="8.125" style="137"/>
  </cols>
  <sheetData>
    <row r="1" spans="1:17" s="163" customFormat="1" x14ac:dyDescent="0.25">
      <c r="A1" s="162" t="s">
        <v>7</v>
      </c>
      <c r="G1" s="258" t="s">
        <v>166</v>
      </c>
      <c r="H1" s="258"/>
      <c r="I1" s="258"/>
      <c r="J1" s="258"/>
      <c r="K1" s="258"/>
      <c r="L1" s="178"/>
      <c r="M1" s="178"/>
      <c r="N1" s="178"/>
      <c r="O1" s="178"/>
      <c r="P1" s="178"/>
    </row>
    <row r="3" spans="1:17" x14ac:dyDescent="0.25">
      <c r="A3" s="160" t="s">
        <v>2388</v>
      </c>
    </row>
    <row r="5" spans="1:17" s="161" customFormat="1" x14ac:dyDescent="0.25">
      <c r="A5" s="259" t="s">
        <v>273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164"/>
      <c r="N5" s="164"/>
      <c r="O5" s="261" t="s">
        <v>274</v>
      </c>
      <c r="P5" s="262"/>
      <c r="Q5" s="262"/>
    </row>
    <row r="6" spans="1:17" x14ac:dyDescent="0.25">
      <c r="A6" s="161" t="s">
        <v>22</v>
      </c>
      <c r="B6" s="161" t="s">
        <v>24</v>
      </c>
      <c r="C6" s="161" t="s">
        <v>26</v>
      </c>
      <c r="D6" s="161" t="s">
        <v>28</v>
      </c>
      <c r="E6" s="161" t="s">
        <v>263</v>
      </c>
      <c r="F6" s="161" t="s">
        <v>39</v>
      </c>
      <c r="G6" s="161" t="s">
        <v>35</v>
      </c>
      <c r="H6" s="161" t="s">
        <v>32</v>
      </c>
      <c r="I6" s="161" t="s">
        <v>33</v>
      </c>
      <c r="J6" s="161" t="s">
        <v>62</v>
      </c>
      <c r="K6" s="161" t="s">
        <v>64</v>
      </c>
      <c r="L6" s="161" t="s">
        <v>66</v>
      </c>
      <c r="M6" s="161" t="s">
        <v>70</v>
      </c>
      <c r="N6" s="161" t="s">
        <v>68</v>
      </c>
      <c r="O6" s="165" t="s">
        <v>22</v>
      </c>
      <c r="P6" s="165" t="s">
        <v>24</v>
      </c>
      <c r="Q6" s="165" t="s">
        <v>26</v>
      </c>
    </row>
  </sheetData>
  <autoFilter ref="A6:Q6" xr:uid="{00000000-0009-0000-0000-000004000000}"/>
  <mergeCells count="3">
    <mergeCell ref="A5:L5"/>
    <mergeCell ref="O5:Q5"/>
    <mergeCell ref="G1:K1"/>
  </mergeCells>
  <hyperlinks>
    <hyperlink ref="G1" r:id="rId1" display="Siehe Anleitung" xr:uid="{00000000-0004-0000-0400-000000000000}"/>
    <hyperlink ref="G1:I1" r:id="rId2" display="Anleitung" xr:uid="{00000000-0004-0000-0400-000001000000}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theme="7" tint="0.59999389629810485"/>
  </sheetPr>
  <dimension ref="A1:Y15"/>
  <sheetViews>
    <sheetView workbookViewId="0">
      <pane ySplit="5" topLeftCell="A6" activePane="bottomLeft" state="frozen"/>
      <selection pane="bottomLeft"/>
    </sheetView>
  </sheetViews>
  <sheetFormatPr baseColWidth="10" defaultColWidth="8.125" defaultRowHeight="15" x14ac:dyDescent="0.25"/>
  <cols>
    <col min="1" max="1" width="4.625" style="29" customWidth="1"/>
    <col min="2" max="2" width="8.125" style="29" customWidth="1"/>
    <col min="3" max="3" width="16.375" style="29" customWidth="1"/>
    <col min="4" max="4" width="9.375" style="29" customWidth="1"/>
    <col min="5" max="5" width="6.625" style="29" bestFit="1" customWidth="1"/>
    <col min="6" max="6" width="17.875" style="29" customWidth="1"/>
    <col min="7" max="7" width="7.625" style="29" bestFit="1" customWidth="1"/>
    <col min="8" max="8" width="6.375" style="29" bestFit="1" customWidth="1"/>
    <col min="9" max="9" width="15.5" style="29" customWidth="1"/>
    <col min="10" max="10" width="6.375" style="29" bestFit="1" customWidth="1"/>
    <col min="11" max="11" width="9.5" style="29" bestFit="1" customWidth="1"/>
    <col min="12" max="12" width="18.625" style="29" customWidth="1"/>
    <col min="13" max="13" width="9.5" style="29" bestFit="1" customWidth="1"/>
    <col min="14" max="14" width="8.125" style="137" bestFit="1" customWidth="1"/>
    <col min="15" max="15" width="8" style="137" bestFit="1" customWidth="1"/>
    <col min="16" max="16" width="7.75" style="29" bestFit="1" customWidth="1"/>
    <col min="17" max="17" width="7" style="29" bestFit="1" customWidth="1"/>
    <col min="18" max="18" width="7.625" style="29" bestFit="1" customWidth="1"/>
    <col min="19" max="19" width="7.875" style="29" bestFit="1" customWidth="1"/>
    <col min="20" max="21" width="11" style="29" bestFit="1" customWidth="1"/>
    <col min="22" max="22" width="7.75" style="29" bestFit="1" customWidth="1"/>
    <col min="23" max="24" width="11" style="29" bestFit="1" customWidth="1"/>
    <col min="25" max="25" width="10.375" style="29" bestFit="1" customWidth="1"/>
    <col min="26" max="16384" width="8.125" style="29"/>
  </cols>
  <sheetData>
    <row r="1" spans="1:25" s="167" customFormat="1" x14ac:dyDescent="0.25">
      <c r="A1" s="166" t="s">
        <v>10</v>
      </c>
      <c r="G1" s="258" t="s">
        <v>166</v>
      </c>
      <c r="H1" s="258"/>
      <c r="I1" s="258"/>
      <c r="J1" s="258"/>
      <c r="K1" s="258"/>
      <c r="L1" s="178"/>
      <c r="M1" s="178"/>
      <c r="N1" s="178"/>
      <c r="O1" s="178"/>
      <c r="P1" s="178"/>
    </row>
    <row r="3" spans="1:25" x14ac:dyDescent="0.25">
      <c r="A3" s="168" t="s">
        <v>2388</v>
      </c>
      <c r="G3" s="179" t="s">
        <v>272</v>
      </c>
    </row>
    <row r="4" spans="1:25" x14ac:dyDescent="0.25">
      <c r="K4" s="263" t="s">
        <v>275</v>
      </c>
      <c r="L4" s="263"/>
      <c r="M4" s="263"/>
    </row>
    <row r="5" spans="1:25" s="161" customFormat="1" x14ac:dyDescent="0.25">
      <c r="A5" s="169" t="s">
        <v>22</v>
      </c>
      <c r="B5" s="169" t="s">
        <v>24</v>
      </c>
      <c r="C5" s="169" t="s">
        <v>26</v>
      </c>
      <c r="D5" s="169" t="s">
        <v>28</v>
      </c>
      <c r="E5" s="169" t="s">
        <v>30</v>
      </c>
      <c r="F5" s="169" t="s">
        <v>43</v>
      </c>
      <c r="G5" s="170" t="s">
        <v>45</v>
      </c>
      <c r="H5" s="169" t="s">
        <v>47</v>
      </c>
      <c r="I5" s="169" t="s">
        <v>51</v>
      </c>
      <c r="J5" s="169" t="s">
        <v>53</v>
      </c>
      <c r="K5" s="171" t="s">
        <v>76</v>
      </c>
      <c r="L5" s="171" t="s">
        <v>78</v>
      </c>
      <c r="M5" s="171" t="s">
        <v>80</v>
      </c>
      <c r="N5" s="169" t="s">
        <v>68</v>
      </c>
      <c r="O5" s="169" t="s">
        <v>70</v>
      </c>
      <c r="P5" s="169" t="s">
        <v>39</v>
      </c>
      <c r="Q5" s="169" t="s">
        <v>32</v>
      </c>
      <c r="R5" s="169" t="s">
        <v>33</v>
      </c>
      <c r="S5" s="169" t="s">
        <v>35</v>
      </c>
      <c r="T5" s="169" t="s">
        <v>62</v>
      </c>
      <c r="U5" s="169" t="s">
        <v>64</v>
      </c>
      <c r="V5" s="169" t="s">
        <v>66</v>
      </c>
      <c r="W5" s="169" t="s">
        <v>55</v>
      </c>
      <c r="X5" s="169" t="s">
        <v>57</v>
      </c>
      <c r="Y5" s="161" t="s">
        <v>82</v>
      </c>
    </row>
    <row r="6" spans="1:25" x14ac:dyDescent="0.25">
      <c r="A6" s="29" t="s">
        <v>149</v>
      </c>
      <c r="B6" s="29">
        <v>4461</v>
      </c>
      <c r="C6" s="29" t="s">
        <v>194</v>
      </c>
      <c r="D6" s="29">
        <v>648151</v>
      </c>
      <c r="E6" s="29">
        <v>0</v>
      </c>
      <c r="F6" s="29" t="s">
        <v>2323</v>
      </c>
      <c r="G6" s="29" t="s">
        <v>2371</v>
      </c>
      <c r="H6" s="29">
        <v>8580</v>
      </c>
      <c r="I6" s="29" t="s">
        <v>194</v>
      </c>
      <c r="J6" s="29">
        <v>858000</v>
      </c>
      <c r="K6" s="29">
        <v>8587</v>
      </c>
      <c r="L6" s="29" t="s">
        <v>2324</v>
      </c>
      <c r="M6" s="29">
        <v>858700</v>
      </c>
      <c r="N6" s="137" t="s">
        <v>2372</v>
      </c>
      <c r="O6" s="137" t="s">
        <v>2373</v>
      </c>
      <c r="P6" s="29">
        <v>1004</v>
      </c>
      <c r="Q6" s="29">
        <v>1030</v>
      </c>
      <c r="R6" s="29">
        <v>1121</v>
      </c>
      <c r="S6" s="29">
        <v>1908</v>
      </c>
      <c r="T6" s="29">
        <v>2737290.5019999999</v>
      </c>
      <c r="U6" s="29">
        <v>1269807.5930000001</v>
      </c>
      <c r="V6" s="29">
        <v>901</v>
      </c>
      <c r="W6" s="29">
        <v>2737287.4479999999</v>
      </c>
      <c r="X6" s="29">
        <v>1269797.44</v>
      </c>
    </row>
    <row r="7" spans="1:25" x14ac:dyDescent="0.25">
      <c r="A7" s="29" t="s">
        <v>149</v>
      </c>
      <c r="B7" s="29">
        <v>4461</v>
      </c>
      <c r="C7" s="29" t="s">
        <v>194</v>
      </c>
      <c r="D7" s="29">
        <v>191920024</v>
      </c>
      <c r="E7" s="29">
        <v>0</v>
      </c>
      <c r="F7" s="29" t="s">
        <v>2323</v>
      </c>
      <c r="G7" s="29" t="s">
        <v>2374</v>
      </c>
      <c r="H7" s="29">
        <v>8580</v>
      </c>
      <c r="I7" s="29" t="s">
        <v>194</v>
      </c>
      <c r="J7" s="29">
        <v>858000</v>
      </c>
      <c r="K7" s="29">
        <v>8587</v>
      </c>
      <c r="L7" s="29" t="s">
        <v>2324</v>
      </c>
      <c r="M7" s="29">
        <v>858700</v>
      </c>
      <c r="N7" s="137" t="s">
        <v>2375</v>
      </c>
      <c r="O7" s="137" t="s">
        <v>2373</v>
      </c>
      <c r="P7" s="29">
        <v>1004</v>
      </c>
      <c r="Q7" s="29">
        <v>1060</v>
      </c>
      <c r="R7" s="29">
        <v>1271</v>
      </c>
      <c r="S7" s="29">
        <v>2024</v>
      </c>
      <c r="T7" s="29">
        <v>2737330</v>
      </c>
      <c r="U7" s="29">
        <v>1269826</v>
      </c>
      <c r="V7" s="29">
        <v>904</v>
      </c>
    </row>
    <row r="8" spans="1:25" x14ac:dyDescent="0.25">
      <c r="A8" s="29" t="s">
        <v>149</v>
      </c>
      <c r="B8" s="29">
        <v>4471</v>
      </c>
      <c r="C8" s="29" t="s">
        <v>195</v>
      </c>
      <c r="D8" s="29">
        <v>650782</v>
      </c>
      <c r="E8" s="29">
        <v>0</v>
      </c>
      <c r="F8" s="29" t="s">
        <v>2088</v>
      </c>
      <c r="G8" s="29" t="s">
        <v>2089</v>
      </c>
      <c r="H8" s="29">
        <v>9220</v>
      </c>
      <c r="I8" s="29" t="s">
        <v>195</v>
      </c>
      <c r="J8" s="29">
        <v>922000</v>
      </c>
      <c r="K8" s="29">
        <v>9223</v>
      </c>
      <c r="L8" s="29" t="s">
        <v>2090</v>
      </c>
      <c r="M8" s="29">
        <v>922300</v>
      </c>
      <c r="N8" s="137" t="s">
        <v>2091</v>
      </c>
      <c r="O8" s="137" t="s">
        <v>2092</v>
      </c>
      <c r="P8" s="29">
        <v>1004</v>
      </c>
      <c r="Q8" s="29">
        <v>1040</v>
      </c>
      <c r="T8" s="29">
        <v>2732614.0950000002</v>
      </c>
      <c r="U8" s="29">
        <v>1263708.281</v>
      </c>
      <c r="V8" s="29">
        <v>901</v>
      </c>
      <c r="W8" s="29">
        <v>2732614.284</v>
      </c>
      <c r="X8" s="29">
        <v>1263703.564</v>
      </c>
    </row>
    <row r="9" spans="1:25" x14ac:dyDescent="0.25">
      <c r="A9" s="29" t="s">
        <v>149</v>
      </c>
      <c r="B9" s="29">
        <v>4476</v>
      </c>
      <c r="C9" s="29" t="s">
        <v>196</v>
      </c>
      <c r="D9" s="29">
        <v>191859682</v>
      </c>
      <c r="E9" s="29">
        <v>0</v>
      </c>
      <c r="F9" s="29" t="s">
        <v>2325</v>
      </c>
      <c r="G9" s="29" t="s">
        <v>2221</v>
      </c>
      <c r="H9" s="29">
        <v>8586</v>
      </c>
      <c r="I9" s="29" t="s">
        <v>2249</v>
      </c>
      <c r="J9" s="29">
        <v>858605</v>
      </c>
      <c r="K9" s="29">
        <v>8586</v>
      </c>
      <c r="L9" s="29" t="s">
        <v>2326</v>
      </c>
      <c r="M9" s="29">
        <v>858609</v>
      </c>
      <c r="N9" s="137" t="s">
        <v>2327</v>
      </c>
      <c r="O9" s="137" t="s">
        <v>2328</v>
      </c>
      <c r="P9" s="29">
        <v>1004</v>
      </c>
      <c r="Q9" s="29">
        <v>1060</v>
      </c>
      <c r="R9" s="29">
        <v>1242</v>
      </c>
      <c r="S9" s="29">
        <v>2024</v>
      </c>
      <c r="T9" s="29">
        <v>2733819</v>
      </c>
      <c r="U9" s="29">
        <v>1268047</v>
      </c>
      <c r="V9" s="29">
        <v>904</v>
      </c>
    </row>
    <row r="10" spans="1:25" x14ac:dyDescent="0.25">
      <c r="A10" s="29" t="s">
        <v>149</v>
      </c>
      <c r="B10" s="29">
        <v>4476</v>
      </c>
      <c r="C10" s="29" t="s">
        <v>196</v>
      </c>
      <c r="D10" s="29">
        <v>400051583</v>
      </c>
      <c r="E10" s="29">
        <v>0</v>
      </c>
      <c r="F10" s="29" t="s">
        <v>2247</v>
      </c>
      <c r="G10" s="29" t="s">
        <v>2248</v>
      </c>
      <c r="H10" s="29">
        <v>8586</v>
      </c>
      <c r="I10" s="29" t="s">
        <v>196</v>
      </c>
      <c r="J10" s="29">
        <v>858600</v>
      </c>
      <c r="K10" s="29">
        <v>8586</v>
      </c>
      <c r="L10" s="29" t="s">
        <v>2249</v>
      </c>
      <c r="M10" s="29">
        <v>858605</v>
      </c>
      <c r="N10" s="137" t="s">
        <v>2250</v>
      </c>
      <c r="O10" s="137" t="s">
        <v>2251</v>
      </c>
      <c r="P10" s="29">
        <v>1004</v>
      </c>
      <c r="Q10" s="29">
        <v>1060</v>
      </c>
      <c r="S10" s="29">
        <v>1900</v>
      </c>
      <c r="T10" s="29">
        <v>2733893.4079999998</v>
      </c>
      <c r="U10" s="29">
        <v>1267654.845</v>
      </c>
      <c r="V10" s="29">
        <v>901</v>
      </c>
      <c r="W10" s="29">
        <v>2733892.75</v>
      </c>
      <c r="X10" s="29">
        <v>1267654.55</v>
      </c>
    </row>
    <row r="11" spans="1:25" x14ac:dyDescent="0.25">
      <c r="A11" s="29" t="s">
        <v>149</v>
      </c>
      <c r="B11" s="29">
        <v>4571</v>
      </c>
      <c r="C11" s="29" t="s">
        <v>208</v>
      </c>
      <c r="D11" s="29">
        <v>659176</v>
      </c>
      <c r="E11" s="29">
        <v>1</v>
      </c>
      <c r="F11" s="29" t="s">
        <v>2329</v>
      </c>
      <c r="G11" s="29" t="s">
        <v>2330</v>
      </c>
      <c r="H11" s="29">
        <v>8500</v>
      </c>
      <c r="I11" s="29" t="s">
        <v>207</v>
      </c>
      <c r="J11" s="29">
        <v>850000</v>
      </c>
      <c r="K11" s="29">
        <v>8546</v>
      </c>
      <c r="L11" s="29" t="s">
        <v>2331</v>
      </c>
      <c r="M11" s="29">
        <v>854600</v>
      </c>
      <c r="N11" s="137" t="s">
        <v>2332</v>
      </c>
      <c r="O11" s="137" t="s">
        <v>2333</v>
      </c>
      <c r="P11" s="29">
        <v>1004</v>
      </c>
      <c r="Q11" s="29">
        <v>1040</v>
      </c>
      <c r="R11" s="29">
        <v>1251</v>
      </c>
      <c r="T11" s="29">
        <v>2706463.6039999998</v>
      </c>
      <c r="U11" s="29">
        <v>1267537.5830000001</v>
      </c>
      <c r="V11" s="29">
        <v>901</v>
      </c>
    </row>
    <row r="12" spans="1:25" x14ac:dyDescent="0.25">
      <c r="A12" s="29" t="s">
        <v>149</v>
      </c>
      <c r="B12" s="29">
        <v>4721</v>
      </c>
      <c r="C12" s="29" t="s">
        <v>230</v>
      </c>
      <c r="D12" s="29">
        <v>668643</v>
      </c>
      <c r="E12" s="29">
        <v>0</v>
      </c>
      <c r="F12" s="29" t="s">
        <v>2334</v>
      </c>
      <c r="G12" s="29" t="s">
        <v>2335</v>
      </c>
      <c r="H12" s="29">
        <v>8362</v>
      </c>
      <c r="I12" s="29" t="s">
        <v>2278</v>
      </c>
      <c r="J12" s="29">
        <v>836200</v>
      </c>
      <c r="K12" s="29">
        <v>8363</v>
      </c>
      <c r="L12" s="29" t="s">
        <v>2336</v>
      </c>
      <c r="M12" s="29">
        <v>836300</v>
      </c>
      <c r="N12" s="137" t="s">
        <v>2337</v>
      </c>
      <c r="O12" s="137" t="s">
        <v>2338</v>
      </c>
      <c r="P12" s="29">
        <v>1004</v>
      </c>
      <c r="Q12" s="29">
        <v>1025</v>
      </c>
      <c r="R12" s="29">
        <v>1122</v>
      </c>
      <c r="S12" s="29">
        <v>1955</v>
      </c>
      <c r="T12" s="29">
        <v>2712372.9139999999</v>
      </c>
      <c r="U12" s="29">
        <v>1256457.27</v>
      </c>
      <c r="V12" s="29">
        <v>904</v>
      </c>
      <c r="W12" s="29">
        <v>2712373.1770000001</v>
      </c>
      <c r="X12" s="29">
        <v>1256465.176</v>
      </c>
    </row>
    <row r="13" spans="1:25" x14ac:dyDescent="0.25">
      <c r="A13" s="29" t="s">
        <v>149</v>
      </c>
      <c r="B13" s="29">
        <v>4761</v>
      </c>
      <c r="C13" s="29" t="s">
        <v>238</v>
      </c>
      <c r="D13" s="29">
        <v>192034718</v>
      </c>
      <c r="E13" s="29">
        <v>0</v>
      </c>
      <c r="F13" s="29" t="s">
        <v>2220</v>
      </c>
      <c r="G13" s="29" t="s">
        <v>2221</v>
      </c>
      <c r="H13" s="29">
        <v>8370</v>
      </c>
      <c r="I13" s="29" t="s">
        <v>238</v>
      </c>
      <c r="J13" s="29">
        <v>837000</v>
      </c>
      <c r="K13" s="29">
        <v>8372</v>
      </c>
      <c r="L13" s="29" t="s">
        <v>2222</v>
      </c>
      <c r="M13" s="29">
        <v>837200</v>
      </c>
      <c r="N13" s="137" t="s">
        <v>2223</v>
      </c>
      <c r="O13" s="137" t="s">
        <v>2224</v>
      </c>
      <c r="P13" s="29">
        <v>1003</v>
      </c>
      <c r="Q13" s="29">
        <v>1060</v>
      </c>
      <c r="R13" s="29">
        <v>1274</v>
      </c>
      <c r="T13" s="29">
        <v>2716340</v>
      </c>
      <c r="U13" s="29">
        <v>1256710</v>
      </c>
      <c r="V13" s="29">
        <v>904</v>
      </c>
    </row>
    <row r="14" spans="1:25" x14ac:dyDescent="0.25">
      <c r="A14" s="29" t="s">
        <v>149</v>
      </c>
      <c r="B14" s="29">
        <v>4816</v>
      </c>
      <c r="C14" s="29" t="s">
        <v>246</v>
      </c>
      <c r="D14" s="29">
        <v>400045100</v>
      </c>
      <c r="E14" s="29">
        <v>0</v>
      </c>
      <c r="F14" s="29" t="s">
        <v>2339</v>
      </c>
      <c r="G14" s="29" t="s">
        <v>2340</v>
      </c>
      <c r="H14" s="29">
        <v>8507</v>
      </c>
      <c r="I14" s="29" t="s">
        <v>2341</v>
      </c>
      <c r="J14" s="29">
        <v>850700</v>
      </c>
      <c r="K14" s="29">
        <v>8508</v>
      </c>
      <c r="L14" s="29" t="s">
        <v>246</v>
      </c>
      <c r="M14" s="29">
        <v>850800</v>
      </c>
      <c r="N14" s="137" t="s">
        <v>2342</v>
      </c>
      <c r="O14" s="137" t="s">
        <v>2343</v>
      </c>
      <c r="P14" s="29">
        <v>1004</v>
      </c>
      <c r="Q14" s="29">
        <v>1060</v>
      </c>
      <c r="R14" s="29">
        <v>1271</v>
      </c>
      <c r="S14" s="29">
        <v>1900</v>
      </c>
      <c r="T14" s="29">
        <v>2716161.5580000002</v>
      </c>
      <c r="U14" s="29">
        <v>1274672.3829999999</v>
      </c>
      <c r="V14" s="29">
        <v>901</v>
      </c>
      <c r="W14" s="29">
        <v>2716160.5090000001</v>
      </c>
      <c r="X14" s="29">
        <v>1274672.1669999999</v>
      </c>
    </row>
    <row r="15" spans="1:25" x14ac:dyDescent="0.25">
      <c r="A15" s="29" t="s">
        <v>149</v>
      </c>
      <c r="B15" s="29">
        <v>4851</v>
      </c>
      <c r="C15" s="29" t="s">
        <v>252</v>
      </c>
      <c r="D15" s="29">
        <v>192004166</v>
      </c>
      <c r="E15" s="29">
        <v>0</v>
      </c>
      <c r="F15" s="29" t="s">
        <v>2176</v>
      </c>
      <c r="G15" s="29" t="s">
        <v>2177</v>
      </c>
      <c r="H15" s="29">
        <v>8268</v>
      </c>
      <c r="I15" s="29" t="s">
        <v>252</v>
      </c>
      <c r="J15" s="29">
        <v>826802</v>
      </c>
      <c r="K15" s="29">
        <v>8268</v>
      </c>
      <c r="L15" s="29" t="s">
        <v>2178</v>
      </c>
      <c r="M15" s="29">
        <v>826800</v>
      </c>
      <c r="N15" s="137" t="s">
        <v>2179</v>
      </c>
      <c r="O15" s="137" t="s">
        <v>2180</v>
      </c>
      <c r="P15" s="29">
        <v>1004</v>
      </c>
      <c r="Q15" s="29">
        <v>1060</v>
      </c>
      <c r="R15" s="29">
        <v>1271</v>
      </c>
      <c r="S15" s="29">
        <v>2023</v>
      </c>
      <c r="T15" s="29">
        <v>2722084</v>
      </c>
      <c r="U15" s="29">
        <v>1281517</v>
      </c>
      <c r="V15" s="29">
        <v>904</v>
      </c>
    </row>
  </sheetData>
  <autoFilter ref="A5:Y5" xr:uid="{00000000-0009-0000-0000-000005000000}"/>
  <mergeCells count="2">
    <mergeCell ref="K4:M4"/>
    <mergeCell ref="G1:K1"/>
  </mergeCells>
  <hyperlinks>
    <hyperlink ref="G1" r:id="rId1" display="Siehe Anleitung" xr:uid="{00000000-0004-0000-0500-000000000000}"/>
    <hyperlink ref="G1:I1" r:id="rId2" display="Anleitung" xr:uid="{00000000-0004-0000-0500-000001000000}"/>
    <hyperlink ref="G3" r:id="rId3" xr:uid="{00000000-0004-0000-0500-000002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theme="9" tint="0.59999389629810485"/>
  </sheetPr>
  <dimension ref="A1:X35"/>
  <sheetViews>
    <sheetView workbookViewId="0">
      <pane ySplit="5" topLeftCell="A6" activePane="bottomLeft" state="frozen"/>
      <selection pane="bottomLeft"/>
    </sheetView>
  </sheetViews>
  <sheetFormatPr baseColWidth="10" defaultColWidth="10.5" defaultRowHeight="15" x14ac:dyDescent="0.25"/>
  <cols>
    <col min="1" max="1" width="4.625" style="29" customWidth="1"/>
    <col min="2" max="2" width="8.125" style="29" customWidth="1"/>
    <col min="3" max="3" width="16.375" style="29" customWidth="1"/>
    <col min="4" max="4" width="9.375" style="29" customWidth="1"/>
    <col min="5" max="5" width="6.625" style="29" bestFit="1" customWidth="1"/>
    <col min="6" max="6" width="7" style="29" bestFit="1" customWidth="1"/>
    <col min="7" max="8" width="10.875" style="29" bestFit="1" customWidth="1"/>
    <col min="9" max="9" width="7.75" style="29" bestFit="1" customWidth="1"/>
    <col min="10" max="10" width="8.125" style="29" bestFit="1" customWidth="1"/>
    <col min="11" max="11" width="18.75" style="29" customWidth="1"/>
    <col min="12" max="12" width="7.625" style="175" bestFit="1" customWidth="1"/>
    <col min="13" max="13" width="6.375" style="29" bestFit="1" customWidth="1"/>
    <col min="14" max="14" width="15.5" style="29" customWidth="1"/>
    <col min="15" max="15" width="6.625" style="29" bestFit="1" customWidth="1"/>
    <col min="16" max="17" width="11" style="29" bestFit="1" customWidth="1"/>
    <col min="18" max="18" width="19.625" style="29" customWidth="1"/>
    <col min="19" max="19" width="8.875" style="29" bestFit="1" customWidth="1"/>
    <col min="20" max="20" width="13.875" style="29" bestFit="1" customWidth="1"/>
    <col min="21" max="21" width="8.125" style="29" bestFit="1" customWidth="1"/>
    <col min="22" max="22" width="8" style="29" bestFit="1" customWidth="1"/>
    <col min="23" max="23" width="8.125" style="29" bestFit="1" customWidth="1"/>
    <col min="24" max="16384" width="10.5" style="29"/>
  </cols>
  <sheetData>
    <row r="1" spans="1:24" s="173" customFormat="1" x14ac:dyDescent="0.25">
      <c r="A1" s="172" t="s">
        <v>13</v>
      </c>
      <c r="G1" s="258" t="s">
        <v>166</v>
      </c>
      <c r="H1" s="258"/>
      <c r="I1" s="258"/>
      <c r="J1" s="258"/>
      <c r="K1" s="258"/>
      <c r="L1" s="178"/>
      <c r="M1" s="178"/>
      <c r="N1" s="178"/>
      <c r="O1" s="178"/>
      <c r="P1" s="178"/>
    </row>
    <row r="2" spans="1:24" x14ac:dyDescent="0.25">
      <c r="A2" s="174"/>
    </row>
    <row r="3" spans="1:24" x14ac:dyDescent="0.25">
      <c r="A3" s="160" t="s">
        <v>2388</v>
      </c>
    </row>
    <row r="5" spans="1:24" s="161" customFormat="1" x14ac:dyDescent="0.25">
      <c r="A5" s="161" t="s">
        <v>22</v>
      </c>
      <c r="B5" s="161" t="s">
        <v>24</v>
      </c>
      <c r="C5" s="161" t="s">
        <v>26</v>
      </c>
      <c r="D5" s="161" t="s">
        <v>28</v>
      </c>
      <c r="E5" s="161" t="s">
        <v>30</v>
      </c>
      <c r="F5" s="161" t="s">
        <v>32</v>
      </c>
      <c r="G5" s="161" t="s">
        <v>62</v>
      </c>
      <c r="H5" s="161" t="s">
        <v>64</v>
      </c>
      <c r="I5" s="161" t="s">
        <v>66</v>
      </c>
      <c r="J5" s="161" t="s">
        <v>41</v>
      </c>
      <c r="K5" s="161" t="s">
        <v>43</v>
      </c>
      <c r="L5" s="161" t="s">
        <v>45</v>
      </c>
      <c r="M5" s="161" t="s">
        <v>47</v>
      </c>
      <c r="N5" s="161" t="s">
        <v>51</v>
      </c>
      <c r="O5" s="161" t="s">
        <v>53</v>
      </c>
      <c r="P5" s="161" t="s">
        <v>55</v>
      </c>
      <c r="Q5" s="161" t="s">
        <v>57</v>
      </c>
      <c r="R5" s="161" t="s">
        <v>60</v>
      </c>
      <c r="S5" s="161" t="s">
        <v>59</v>
      </c>
      <c r="T5" s="161" t="s">
        <v>265</v>
      </c>
      <c r="U5" s="161" t="s">
        <v>72</v>
      </c>
      <c r="V5" s="161" t="s">
        <v>70</v>
      </c>
      <c r="W5" s="161" t="s">
        <v>68</v>
      </c>
      <c r="X5" s="161" t="s">
        <v>82</v>
      </c>
    </row>
    <row r="6" spans="1:24" x14ac:dyDescent="0.25">
      <c r="A6" s="29" t="s">
        <v>149</v>
      </c>
      <c r="B6" s="29">
        <v>4431</v>
      </c>
      <c r="C6" s="29" t="s">
        <v>189</v>
      </c>
      <c r="D6" s="29">
        <v>191906011</v>
      </c>
      <c r="E6" s="29">
        <v>0</v>
      </c>
      <c r="F6" s="29">
        <v>1080</v>
      </c>
      <c r="G6" s="29">
        <v>2747695.8330000001</v>
      </c>
      <c r="H6" s="29">
        <v>1262131.023</v>
      </c>
      <c r="I6" s="29">
        <v>905</v>
      </c>
      <c r="J6" s="29">
        <v>1123696</v>
      </c>
      <c r="K6" s="29" t="s">
        <v>553</v>
      </c>
      <c r="M6" s="29">
        <v>9325</v>
      </c>
      <c r="N6" s="29" t="s">
        <v>411</v>
      </c>
      <c r="O6" s="29">
        <v>932500</v>
      </c>
      <c r="R6" s="29" t="s">
        <v>554</v>
      </c>
      <c r="S6" s="29">
        <v>101</v>
      </c>
      <c r="T6" s="29" t="s">
        <v>555</v>
      </c>
      <c r="U6" s="29">
        <v>0</v>
      </c>
      <c r="V6" s="29" t="s">
        <v>556</v>
      </c>
      <c r="X6" s="29" t="s">
        <v>264</v>
      </c>
    </row>
    <row r="7" spans="1:24" x14ac:dyDescent="0.25">
      <c r="A7" s="29" t="s">
        <v>149</v>
      </c>
      <c r="B7" s="29">
        <v>4431</v>
      </c>
      <c r="C7" s="29" t="s">
        <v>189</v>
      </c>
      <c r="D7" s="29">
        <v>643968</v>
      </c>
      <c r="E7" s="29">
        <v>0</v>
      </c>
      <c r="F7" s="29">
        <v>1030</v>
      </c>
      <c r="G7" s="29">
        <v>2747670</v>
      </c>
      <c r="H7" s="29">
        <v>1262094</v>
      </c>
      <c r="I7" s="29">
        <v>905</v>
      </c>
      <c r="J7" s="29">
        <v>1123696</v>
      </c>
      <c r="K7" s="29" t="s">
        <v>553</v>
      </c>
      <c r="M7" s="29">
        <v>9325</v>
      </c>
      <c r="N7" s="29" t="s">
        <v>411</v>
      </c>
      <c r="O7" s="29">
        <v>932500</v>
      </c>
      <c r="S7" s="29">
        <v>150</v>
      </c>
      <c r="T7" s="29" t="s">
        <v>555</v>
      </c>
      <c r="U7" s="29">
        <v>0</v>
      </c>
      <c r="V7" s="29" t="s">
        <v>556</v>
      </c>
      <c r="W7" s="29" t="s">
        <v>557</v>
      </c>
      <c r="X7" s="29" t="s">
        <v>280</v>
      </c>
    </row>
    <row r="8" spans="1:24" x14ac:dyDescent="0.25">
      <c r="A8" s="29" t="s">
        <v>149</v>
      </c>
      <c r="B8" s="29">
        <v>4431</v>
      </c>
      <c r="C8" s="29" t="s">
        <v>189</v>
      </c>
      <c r="D8" s="29">
        <v>191963171</v>
      </c>
      <c r="E8" s="29">
        <v>0</v>
      </c>
      <c r="F8" s="29">
        <v>1060</v>
      </c>
      <c r="G8" s="29">
        <v>2749228</v>
      </c>
      <c r="H8" s="29">
        <v>1262990</v>
      </c>
      <c r="I8" s="29">
        <v>905</v>
      </c>
      <c r="J8" s="29">
        <v>2049361</v>
      </c>
      <c r="K8" s="29" t="s">
        <v>410</v>
      </c>
      <c r="M8" s="29">
        <v>9325</v>
      </c>
      <c r="N8" s="29" t="s">
        <v>411</v>
      </c>
      <c r="O8" s="29">
        <v>932500</v>
      </c>
      <c r="S8" s="29">
        <v>115</v>
      </c>
      <c r="U8" s="29">
        <v>0</v>
      </c>
      <c r="V8" s="29" t="s">
        <v>412</v>
      </c>
      <c r="X8" s="29" t="s">
        <v>264</v>
      </c>
    </row>
    <row r="9" spans="1:24" x14ac:dyDescent="0.25">
      <c r="A9" s="29" t="s">
        <v>149</v>
      </c>
      <c r="B9" s="29">
        <v>4431</v>
      </c>
      <c r="C9" s="29" t="s">
        <v>189</v>
      </c>
      <c r="D9" s="29">
        <v>400041907</v>
      </c>
      <c r="E9" s="29">
        <v>0</v>
      </c>
      <c r="F9" s="29">
        <v>1060</v>
      </c>
      <c r="G9" s="29">
        <v>2749213.6170000001</v>
      </c>
      <c r="H9" s="29">
        <v>1263028.5160000001</v>
      </c>
      <c r="I9" s="29">
        <v>901</v>
      </c>
      <c r="J9" s="29">
        <v>2049361</v>
      </c>
      <c r="K9" s="29" t="s">
        <v>410</v>
      </c>
      <c r="M9" s="29">
        <v>9325</v>
      </c>
      <c r="N9" s="29" t="s">
        <v>411</v>
      </c>
      <c r="O9" s="29">
        <v>932500</v>
      </c>
      <c r="S9" s="29">
        <v>115</v>
      </c>
      <c r="T9" s="29" t="s">
        <v>413</v>
      </c>
      <c r="U9" s="29">
        <v>0</v>
      </c>
      <c r="V9" s="29" t="s">
        <v>414</v>
      </c>
      <c r="W9" s="29" t="s">
        <v>415</v>
      </c>
      <c r="X9" s="29" t="s">
        <v>264</v>
      </c>
    </row>
    <row r="10" spans="1:24" x14ac:dyDescent="0.25">
      <c r="A10" s="29" t="s">
        <v>149</v>
      </c>
      <c r="B10" s="29">
        <v>4431</v>
      </c>
      <c r="C10" s="29" t="s">
        <v>189</v>
      </c>
      <c r="D10" s="29">
        <v>191893738</v>
      </c>
      <c r="E10" s="29">
        <v>0</v>
      </c>
      <c r="F10" s="29">
        <v>1060</v>
      </c>
      <c r="G10" s="29">
        <v>2747200.6490000002</v>
      </c>
      <c r="H10" s="29">
        <v>1262778.699</v>
      </c>
      <c r="I10" s="29">
        <v>901</v>
      </c>
      <c r="J10" s="29">
        <v>1123757</v>
      </c>
      <c r="K10" s="29" t="s">
        <v>416</v>
      </c>
      <c r="M10" s="29">
        <v>9325</v>
      </c>
      <c r="N10" s="29" t="s">
        <v>411</v>
      </c>
      <c r="O10" s="29">
        <v>932500</v>
      </c>
      <c r="P10" s="29">
        <v>2747203.3149999999</v>
      </c>
      <c r="Q10" s="29">
        <v>1262771.6040000001</v>
      </c>
      <c r="S10" s="29">
        <v>115</v>
      </c>
      <c r="T10" s="29" t="s">
        <v>417</v>
      </c>
      <c r="U10" s="29">
        <v>0</v>
      </c>
      <c r="V10" s="29" t="s">
        <v>418</v>
      </c>
      <c r="X10" s="29" t="s">
        <v>264</v>
      </c>
    </row>
    <row r="11" spans="1:24" x14ac:dyDescent="0.25">
      <c r="A11" s="29" t="s">
        <v>149</v>
      </c>
      <c r="B11" s="29">
        <v>4431</v>
      </c>
      <c r="C11" s="29" t="s">
        <v>189</v>
      </c>
      <c r="D11" s="29">
        <v>400041616</v>
      </c>
      <c r="E11" s="29">
        <v>0</v>
      </c>
      <c r="F11" s="29">
        <v>1060</v>
      </c>
      <c r="G11" s="29">
        <v>2747288.6359999999</v>
      </c>
      <c r="H11" s="29">
        <v>1262765.534</v>
      </c>
      <c r="I11" s="29">
        <v>901</v>
      </c>
      <c r="J11" s="29">
        <v>1123757</v>
      </c>
      <c r="K11" s="29" t="s">
        <v>416</v>
      </c>
      <c r="M11" s="29">
        <v>9325</v>
      </c>
      <c r="N11" s="29" t="s">
        <v>411</v>
      </c>
      <c r="O11" s="29">
        <v>932500</v>
      </c>
      <c r="S11" s="29">
        <v>115</v>
      </c>
      <c r="T11" s="29" t="s">
        <v>419</v>
      </c>
      <c r="U11" s="29">
        <v>0</v>
      </c>
      <c r="V11" s="29" t="s">
        <v>420</v>
      </c>
      <c r="W11" s="29" t="s">
        <v>421</v>
      </c>
      <c r="X11" s="29" t="s">
        <v>264</v>
      </c>
    </row>
    <row r="12" spans="1:24" x14ac:dyDescent="0.25">
      <c r="A12" s="29" t="s">
        <v>149</v>
      </c>
      <c r="B12" s="29">
        <v>4461</v>
      </c>
      <c r="C12" s="29" t="s">
        <v>194</v>
      </c>
      <c r="D12" s="29">
        <v>191890372</v>
      </c>
      <c r="E12" s="29">
        <v>0</v>
      </c>
      <c r="F12" s="29">
        <v>1021</v>
      </c>
      <c r="G12" s="29">
        <v>2740540</v>
      </c>
      <c r="H12" s="29">
        <v>1268731</v>
      </c>
      <c r="I12" s="29">
        <v>905</v>
      </c>
      <c r="J12" s="29">
        <v>1124149</v>
      </c>
      <c r="K12" s="29" t="s">
        <v>281</v>
      </c>
      <c r="L12" s="175" t="s">
        <v>282</v>
      </c>
      <c r="M12" s="29">
        <v>8580</v>
      </c>
      <c r="N12" s="29" t="s">
        <v>194</v>
      </c>
      <c r="O12" s="29">
        <v>858000</v>
      </c>
      <c r="R12" s="29" t="s">
        <v>283</v>
      </c>
      <c r="S12" s="29">
        <v>150</v>
      </c>
      <c r="T12" s="29" t="s">
        <v>284</v>
      </c>
      <c r="U12" s="29">
        <v>0</v>
      </c>
      <c r="V12" s="29" t="s">
        <v>285</v>
      </c>
      <c r="W12" s="29" t="s">
        <v>1582</v>
      </c>
      <c r="X12" s="29" t="s">
        <v>264</v>
      </c>
    </row>
    <row r="13" spans="1:24" x14ac:dyDescent="0.25">
      <c r="A13" s="29" t="s">
        <v>149</v>
      </c>
      <c r="B13" s="29">
        <v>4461</v>
      </c>
      <c r="C13" s="29" t="s">
        <v>194</v>
      </c>
      <c r="D13" s="29">
        <v>647283</v>
      </c>
      <c r="E13" s="29">
        <v>0</v>
      </c>
      <c r="F13" s="29">
        <v>1021</v>
      </c>
      <c r="G13" s="29">
        <v>2740527.7760000001</v>
      </c>
      <c r="H13" s="29">
        <v>1268733.2479999999</v>
      </c>
      <c r="I13" s="29">
        <v>901</v>
      </c>
      <c r="J13" s="29">
        <v>1124149</v>
      </c>
      <c r="K13" s="29" t="s">
        <v>281</v>
      </c>
      <c r="L13" s="175" t="s">
        <v>282</v>
      </c>
      <c r="M13" s="29">
        <v>8580</v>
      </c>
      <c r="N13" s="29" t="s">
        <v>194</v>
      </c>
      <c r="O13" s="29">
        <v>858000</v>
      </c>
      <c r="P13" s="29">
        <v>2740532.8790000002</v>
      </c>
      <c r="Q13" s="29">
        <v>1268736.27</v>
      </c>
      <c r="S13" s="29">
        <v>150</v>
      </c>
      <c r="T13" s="29" t="s">
        <v>287</v>
      </c>
      <c r="U13" s="29">
        <v>0</v>
      </c>
      <c r="V13" s="29" t="s">
        <v>288</v>
      </c>
      <c r="W13" s="29" t="s">
        <v>286</v>
      </c>
      <c r="X13" s="29" t="s">
        <v>264</v>
      </c>
    </row>
    <row r="14" spans="1:24" x14ac:dyDescent="0.25">
      <c r="A14" s="29" t="s">
        <v>149</v>
      </c>
      <c r="B14" s="29">
        <v>4511</v>
      </c>
      <c r="C14" s="29" t="s">
        <v>201</v>
      </c>
      <c r="D14" s="29">
        <v>400026927</v>
      </c>
      <c r="E14" s="29">
        <v>0</v>
      </c>
      <c r="F14" s="29">
        <v>1060</v>
      </c>
      <c r="G14" s="29">
        <v>2735839.0159999998</v>
      </c>
      <c r="H14" s="29">
        <v>1264185.358</v>
      </c>
      <c r="I14" s="29">
        <v>901</v>
      </c>
      <c r="J14" s="29">
        <v>2273918</v>
      </c>
      <c r="K14" s="29" t="s">
        <v>1809</v>
      </c>
      <c r="M14" s="29">
        <v>8588</v>
      </c>
      <c r="N14" s="29" t="s">
        <v>279</v>
      </c>
      <c r="O14" s="29">
        <v>858800</v>
      </c>
      <c r="P14" s="29">
        <v>2735837.7069999999</v>
      </c>
      <c r="Q14" s="29">
        <v>1264187.7</v>
      </c>
      <c r="S14" s="29">
        <v>115</v>
      </c>
      <c r="T14" s="29" t="s">
        <v>1810</v>
      </c>
      <c r="U14" s="29">
        <v>0</v>
      </c>
      <c r="V14" s="29" t="s">
        <v>1811</v>
      </c>
      <c r="W14" s="29" t="s">
        <v>1813</v>
      </c>
      <c r="X14" s="29" t="s">
        <v>264</v>
      </c>
    </row>
    <row r="15" spans="1:24" x14ac:dyDescent="0.25">
      <c r="A15" s="29" t="s">
        <v>149</v>
      </c>
      <c r="B15" s="29">
        <v>4511</v>
      </c>
      <c r="C15" s="29" t="s">
        <v>201</v>
      </c>
      <c r="D15" s="29">
        <v>400026827</v>
      </c>
      <c r="E15" s="29">
        <v>0</v>
      </c>
      <c r="F15" s="29">
        <v>1060</v>
      </c>
      <c r="G15" s="29">
        <v>2735864.2949999999</v>
      </c>
      <c r="H15" s="29">
        <v>1264213.388</v>
      </c>
      <c r="I15" s="29">
        <v>901</v>
      </c>
      <c r="J15" s="29">
        <v>2273918</v>
      </c>
      <c r="K15" s="29" t="s">
        <v>1809</v>
      </c>
      <c r="M15" s="29">
        <v>8588</v>
      </c>
      <c r="N15" s="29" t="s">
        <v>279</v>
      </c>
      <c r="O15" s="29">
        <v>858800</v>
      </c>
      <c r="P15" s="29">
        <v>2735863.6579999998</v>
      </c>
      <c r="Q15" s="29">
        <v>1264214.3959999999</v>
      </c>
      <c r="S15" s="29">
        <v>115</v>
      </c>
      <c r="T15" s="29" t="s">
        <v>1810</v>
      </c>
      <c r="U15" s="29">
        <v>0</v>
      </c>
      <c r="V15" s="29" t="s">
        <v>1811</v>
      </c>
      <c r="W15" s="29" t="s">
        <v>1812</v>
      </c>
      <c r="X15" s="29" t="s">
        <v>264</v>
      </c>
    </row>
    <row r="16" spans="1:24" x14ac:dyDescent="0.25">
      <c r="A16" s="29" t="s">
        <v>149</v>
      </c>
      <c r="B16" s="29">
        <v>4511</v>
      </c>
      <c r="C16" s="29" t="s">
        <v>201</v>
      </c>
      <c r="D16" s="29">
        <v>191811062</v>
      </c>
      <c r="E16" s="29">
        <v>0</v>
      </c>
      <c r="F16" s="29">
        <v>1060</v>
      </c>
      <c r="G16" s="29">
        <v>2739343.463</v>
      </c>
      <c r="H16" s="29">
        <v>1262915.6070000001</v>
      </c>
      <c r="I16" s="29">
        <v>905</v>
      </c>
      <c r="J16" s="29">
        <v>1124724</v>
      </c>
      <c r="K16" s="29" t="s">
        <v>1772</v>
      </c>
      <c r="M16" s="29">
        <v>9220</v>
      </c>
      <c r="N16" s="29" t="s">
        <v>195</v>
      </c>
      <c r="O16" s="29">
        <v>922000</v>
      </c>
      <c r="S16" s="29">
        <v>115</v>
      </c>
      <c r="T16" s="29" t="s">
        <v>1776</v>
      </c>
      <c r="U16" s="29">
        <v>0</v>
      </c>
      <c r="V16" s="29" t="s">
        <v>1774</v>
      </c>
      <c r="X16" s="29" t="s">
        <v>264</v>
      </c>
    </row>
    <row r="17" spans="1:24" x14ac:dyDescent="0.25">
      <c r="A17" s="29" t="s">
        <v>149</v>
      </c>
      <c r="B17" s="29">
        <v>4511</v>
      </c>
      <c r="C17" s="29" t="s">
        <v>201</v>
      </c>
      <c r="D17" s="29">
        <v>652133</v>
      </c>
      <c r="E17" s="29">
        <v>0</v>
      </c>
      <c r="F17" s="29">
        <v>1030</v>
      </c>
      <c r="G17" s="29">
        <v>2739376.4950000001</v>
      </c>
      <c r="H17" s="29">
        <v>1262919.814</v>
      </c>
      <c r="I17" s="29">
        <v>901</v>
      </c>
      <c r="J17" s="29">
        <v>1124724</v>
      </c>
      <c r="K17" s="29" t="s">
        <v>1772</v>
      </c>
      <c r="M17" s="29">
        <v>9220</v>
      </c>
      <c r="N17" s="29" t="s">
        <v>195</v>
      </c>
      <c r="O17" s="29">
        <v>922000</v>
      </c>
      <c r="P17" s="29">
        <v>2739388.9980000001</v>
      </c>
      <c r="Q17" s="29">
        <v>1262935.017</v>
      </c>
      <c r="S17" s="29">
        <v>150</v>
      </c>
      <c r="T17" s="29" t="s">
        <v>1773</v>
      </c>
      <c r="U17" s="29">
        <v>0</v>
      </c>
      <c r="V17" s="29" t="s">
        <v>1774</v>
      </c>
      <c r="W17" s="29" t="s">
        <v>1775</v>
      </c>
      <c r="X17" s="29" t="s">
        <v>264</v>
      </c>
    </row>
    <row r="18" spans="1:24" x14ac:dyDescent="0.25">
      <c r="A18" s="29" t="s">
        <v>149</v>
      </c>
      <c r="B18" s="29">
        <v>4511</v>
      </c>
      <c r="C18" s="29" t="s">
        <v>201</v>
      </c>
      <c r="D18" s="29">
        <v>191116491</v>
      </c>
      <c r="E18" s="29">
        <v>0</v>
      </c>
      <c r="F18" s="29">
        <v>1060</v>
      </c>
      <c r="G18" s="29">
        <v>2739358.3429999999</v>
      </c>
      <c r="H18" s="29">
        <v>1262944.6259999999</v>
      </c>
      <c r="I18" s="29">
        <v>901</v>
      </c>
      <c r="J18" s="29">
        <v>1124724</v>
      </c>
      <c r="K18" s="29" t="s">
        <v>1772</v>
      </c>
      <c r="M18" s="29">
        <v>9220</v>
      </c>
      <c r="N18" s="29" t="s">
        <v>195</v>
      </c>
      <c r="O18" s="29">
        <v>922000</v>
      </c>
      <c r="P18" s="29">
        <v>2739363.2940000002</v>
      </c>
      <c r="Q18" s="29">
        <v>1262941.9820000001</v>
      </c>
      <c r="S18" s="29">
        <v>150</v>
      </c>
      <c r="T18" s="29" t="s">
        <v>1773</v>
      </c>
      <c r="U18" s="29">
        <v>0</v>
      </c>
      <c r="V18" s="29" t="s">
        <v>1774</v>
      </c>
      <c r="W18" s="29" t="s">
        <v>289</v>
      </c>
      <c r="X18" s="29" t="s">
        <v>264</v>
      </c>
    </row>
    <row r="19" spans="1:24" x14ac:dyDescent="0.25">
      <c r="A19" s="29" t="s">
        <v>149</v>
      </c>
      <c r="B19" s="29">
        <v>4561</v>
      </c>
      <c r="C19" s="29" t="s">
        <v>206</v>
      </c>
      <c r="D19" s="29">
        <v>192049144</v>
      </c>
      <c r="E19" s="29">
        <v>0</v>
      </c>
      <c r="F19" s="29">
        <v>1010</v>
      </c>
      <c r="G19" s="29">
        <v>2713752.5</v>
      </c>
      <c r="H19" s="29">
        <v>1270452.375</v>
      </c>
      <c r="I19" s="29">
        <v>904</v>
      </c>
      <c r="J19" s="29">
        <v>1125172</v>
      </c>
      <c r="K19" s="29" t="s">
        <v>2252</v>
      </c>
      <c r="L19" s="175" t="s">
        <v>2253</v>
      </c>
      <c r="M19" s="29">
        <v>8552</v>
      </c>
      <c r="N19" s="29" t="s">
        <v>206</v>
      </c>
      <c r="O19" s="29">
        <v>855200</v>
      </c>
      <c r="R19" s="29" t="s">
        <v>2254</v>
      </c>
      <c r="S19" s="29">
        <v>101</v>
      </c>
      <c r="T19" s="29" t="s">
        <v>2255</v>
      </c>
      <c r="U19" s="29">
        <v>0</v>
      </c>
      <c r="V19" s="29" t="s">
        <v>2256</v>
      </c>
      <c r="X19" s="29" t="s">
        <v>264</v>
      </c>
    </row>
    <row r="20" spans="1:24" x14ac:dyDescent="0.25">
      <c r="A20" s="29" t="s">
        <v>149</v>
      </c>
      <c r="B20" s="29">
        <v>4561</v>
      </c>
      <c r="C20" s="29" t="s">
        <v>206</v>
      </c>
      <c r="D20" s="29">
        <v>190080660</v>
      </c>
      <c r="E20" s="29">
        <v>0</v>
      </c>
      <c r="F20" s="29">
        <v>1040</v>
      </c>
      <c r="G20" s="29">
        <v>2713727.0079999999</v>
      </c>
      <c r="H20" s="29">
        <v>1270449.6769999999</v>
      </c>
      <c r="I20" s="29">
        <v>901</v>
      </c>
      <c r="J20" s="29">
        <v>1125172</v>
      </c>
      <c r="K20" s="29" t="s">
        <v>2252</v>
      </c>
      <c r="L20" s="175" t="s">
        <v>2253</v>
      </c>
      <c r="M20" s="29">
        <v>8552</v>
      </c>
      <c r="N20" s="29" t="s">
        <v>206</v>
      </c>
      <c r="O20" s="29">
        <v>855200</v>
      </c>
      <c r="P20" s="29">
        <v>2713727.0129999998</v>
      </c>
      <c r="Q20" s="29">
        <v>1270440.973</v>
      </c>
      <c r="S20" s="29">
        <v>150</v>
      </c>
      <c r="T20" s="29" t="s">
        <v>2255</v>
      </c>
      <c r="U20" s="29">
        <v>0</v>
      </c>
      <c r="V20" s="29" t="s">
        <v>2256</v>
      </c>
      <c r="W20" s="29" t="s">
        <v>2257</v>
      </c>
      <c r="X20" s="29" t="s">
        <v>280</v>
      </c>
    </row>
    <row r="21" spans="1:24" x14ac:dyDescent="0.25">
      <c r="A21" s="29" t="s">
        <v>149</v>
      </c>
      <c r="B21" s="29">
        <v>4561</v>
      </c>
      <c r="C21" s="29" t="s">
        <v>206</v>
      </c>
      <c r="D21" s="29">
        <v>191963778</v>
      </c>
      <c r="E21" s="29">
        <v>0</v>
      </c>
      <c r="F21" s="29">
        <v>1080</v>
      </c>
      <c r="G21" s="29">
        <v>2712944.5</v>
      </c>
      <c r="H21" s="29">
        <v>1270987.75</v>
      </c>
      <c r="I21" s="29">
        <v>904</v>
      </c>
      <c r="J21" s="29">
        <v>1125207</v>
      </c>
      <c r="K21" s="29" t="s">
        <v>2193</v>
      </c>
      <c r="M21" s="29">
        <v>8552</v>
      </c>
      <c r="N21" s="29" t="s">
        <v>206</v>
      </c>
      <c r="O21" s="29">
        <v>855200</v>
      </c>
      <c r="R21" s="29" t="s">
        <v>2194</v>
      </c>
      <c r="S21" s="29">
        <v>101</v>
      </c>
      <c r="T21" s="29" t="s">
        <v>2195</v>
      </c>
      <c r="U21" s="29">
        <v>0</v>
      </c>
      <c r="V21" s="29" t="s">
        <v>2196</v>
      </c>
      <c r="X21" s="29" t="s">
        <v>264</v>
      </c>
    </row>
    <row r="22" spans="1:24" x14ac:dyDescent="0.25">
      <c r="A22" s="29" t="s">
        <v>149</v>
      </c>
      <c r="B22" s="29">
        <v>4561</v>
      </c>
      <c r="C22" s="29" t="s">
        <v>206</v>
      </c>
      <c r="D22" s="29">
        <v>400053873</v>
      </c>
      <c r="E22" s="29">
        <v>0</v>
      </c>
      <c r="F22" s="29">
        <v>1060</v>
      </c>
      <c r="G22" s="29">
        <v>2712929.9360000002</v>
      </c>
      <c r="H22" s="29">
        <v>1270958.6000000001</v>
      </c>
      <c r="I22" s="29">
        <v>901</v>
      </c>
      <c r="J22" s="29">
        <v>1125207</v>
      </c>
      <c r="K22" s="29" t="s">
        <v>2193</v>
      </c>
      <c r="M22" s="29">
        <v>8552</v>
      </c>
      <c r="N22" s="29" t="s">
        <v>206</v>
      </c>
      <c r="O22" s="29">
        <v>855200</v>
      </c>
      <c r="P22" s="29">
        <v>2712929.93</v>
      </c>
      <c r="Q22" s="29">
        <v>1270958.6000000001</v>
      </c>
      <c r="S22" s="29">
        <v>115</v>
      </c>
      <c r="T22" s="29" t="s">
        <v>2197</v>
      </c>
      <c r="U22" s="29">
        <v>0</v>
      </c>
      <c r="V22" s="29" t="s">
        <v>2198</v>
      </c>
      <c r="W22" s="29" t="s">
        <v>2199</v>
      </c>
      <c r="X22" s="29" t="s">
        <v>264</v>
      </c>
    </row>
    <row r="23" spans="1:24" x14ac:dyDescent="0.25">
      <c r="A23" s="29" t="s">
        <v>149</v>
      </c>
      <c r="B23" s="29">
        <v>4616</v>
      </c>
      <c r="C23" s="29" t="s">
        <v>214</v>
      </c>
      <c r="D23" s="29">
        <v>192047801</v>
      </c>
      <c r="E23" s="29">
        <v>0</v>
      </c>
      <c r="F23" s="29">
        <v>1080</v>
      </c>
      <c r="G23" s="29">
        <v>2705127</v>
      </c>
      <c r="H23" s="29">
        <v>1272761.375</v>
      </c>
      <c r="I23" s="29">
        <v>904</v>
      </c>
      <c r="J23" s="29">
        <v>1125845</v>
      </c>
      <c r="K23" s="29" t="s">
        <v>2200</v>
      </c>
      <c r="M23" s="29">
        <v>8524</v>
      </c>
      <c r="N23" s="29" t="s">
        <v>2201</v>
      </c>
      <c r="O23" s="29">
        <v>852402</v>
      </c>
      <c r="R23" s="29" t="s">
        <v>2202</v>
      </c>
      <c r="S23" s="29">
        <v>101</v>
      </c>
      <c r="T23" s="29" t="s">
        <v>2203</v>
      </c>
      <c r="U23" s="29">
        <v>0</v>
      </c>
      <c r="V23" s="29" t="s">
        <v>2204</v>
      </c>
      <c r="X23" s="29" t="s">
        <v>264</v>
      </c>
    </row>
    <row r="24" spans="1:24" x14ac:dyDescent="0.25">
      <c r="A24" s="29" t="s">
        <v>149</v>
      </c>
      <c r="B24" s="29">
        <v>4616</v>
      </c>
      <c r="C24" s="29" t="s">
        <v>214</v>
      </c>
      <c r="D24" s="29">
        <v>192047800</v>
      </c>
      <c r="E24" s="29">
        <v>0</v>
      </c>
      <c r="F24" s="29">
        <v>1080</v>
      </c>
      <c r="G24" s="29">
        <v>2705127</v>
      </c>
      <c r="H24" s="29">
        <v>1272761.375</v>
      </c>
      <c r="I24" s="29">
        <v>904</v>
      </c>
      <c r="J24" s="29">
        <v>1125845</v>
      </c>
      <c r="K24" s="29" t="s">
        <v>2200</v>
      </c>
      <c r="M24" s="29">
        <v>8524</v>
      </c>
      <c r="N24" s="29" t="s">
        <v>2201</v>
      </c>
      <c r="O24" s="29">
        <v>852402</v>
      </c>
      <c r="R24" s="29" t="s">
        <v>2202</v>
      </c>
      <c r="S24" s="29">
        <v>101</v>
      </c>
      <c r="T24" s="29" t="s">
        <v>2203</v>
      </c>
      <c r="U24" s="29">
        <v>0</v>
      </c>
      <c r="V24" s="29" t="s">
        <v>2204</v>
      </c>
      <c r="X24" s="29" t="s">
        <v>264</v>
      </c>
    </row>
    <row r="25" spans="1:24" x14ac:dyDescent="0.25">
      <c r="A25" s="29" t="s">
        <v>149</v>
      </c>
      <c r="B25" s="29">
        <v>4616</v>
      </c>
      <c r="C25" s="29" t="s">
        <v>214</v>
      </c>
      <c r="D25" s="29">
        <v>192048077</v>
      </c>
      <c r="E25" s="29">
        <v>0</v>
      </c>
      <c r="F25" s="29">
        <v>1080</v>
      </c>
      <c r="G25" s="29">
        <v>2704303.5</v>
      </c>
      <c r="H25" s="29">
        <v>1270218.125</v>
      </c>
      <c r="I25" s="29">
        <v>904</v>
      </c>
      <c r="J25" s="29">
        <v>1125849</v>
      </c>
      <c r="K25" s="29" t="s">
        <v>2225</v>
      </c>
      <c r="M25" s="29">
        <v>8524</v>
      </c>
      <c r="N25" s="29" t="s">
        <v>2226</v>
      </c>
      <c r="O25" s="29">
        <v>852400</v>
      </c>
      <c r="R25" s="29" t="s">
        <v>2227</v>
      </c>
      <c r="S25" s="29">
        <v>101</v>
      </c>
      <c r="T25" s="29" t="s">
        <v>2228</v>
      </c>
      <c r="U25" s="29">
        <v>0</v>
      </c>
      <c r="V25" s="29" t="s">
        <v>2229</v>
      </c>
      <c r="W25" s="29" t="s">
        <v>2230</v>
      </c>
      <c r="X25" s="29" t="s">
        <v>264</v>
      </c>
    </row>
    <row r="26" spans="1:24" x14ac:dyDescent="0.25">
      <c r="A26" s="29" t="s">
        <v>149</v>
      </c>
      <c r="B26" s="29">
        <v>4616</v>
      </c>
      <c r="C26" s="29" t="s">
        <v>214</v>
      </c>
      <c r="D26" s="29">
        <v>192048071</v>
      </c>
      <c r="E26" s="29">
        <v>0</v>
      </c>
      <c r="F26" s="29">
        <v>1080</v>
      </c>
      <c r="G26" s="29">
        <v>2704304</v>
      </c>
      <c r="H26" s="29">
        <v>1270218.375</v>
      </c>
      <c r="I26" s="29">
        <v>904</v>
      </c>
      <c r="J26" s="29">
        <v>1125849</v>
      </c>
      <c r="K26" s="29" t="s">
        <v>2225</v>
      </c>
      <c r="M26" s="29">
        <v>8524</v>
      </c>
      <c r="N26" s="29" t="s">
        <v>2226</v>
      </c>
      <c r="O26" s="29">
        <v>852400</v>
      </c>
      <c r="R26" s="29" t="s">
        <v>2227</v>
      </c>
      <c r="S26" s="29">
        <v>101</v>
      </c>
      <c r="T26" s="29" t="s">
        <v>2228</v>
      </c>
      <c r="U26" s="29">
        <v>0</v>
      </c>
      <c r="V26" s="29" t="s">
        <v>2229</v>
      </c>
      <c r="X26" s="29" t="s">
        <v>264</v>
      </c>
    </row>
    <row r="27" spans="1:24" x14ac:dyDescent="0.25">
      <c r="A27" s="29" t="s">
        <v>149</v>
      </c>
      <c r="B27" s="29">
        <v>4616</v>
      </c>
      <c r="C27" s="29" t="s">
        <v>214</v>
      </c>
      <c r="D27" s="29">
        <v>192048078</v>
      </c>
      <c r="E27" s="29">
        <v>0</v>
      </c>
      <c r="F27" s="29">
        <v>1080</v>
      </c>
      <c r="G27" s="29">
        <v>2704309.9759999998</v>
      </c>
      <c r="H27" s="29">
        <v>1270218.777</v>
      </c>
      <c r="I27" s="29">
        <v>905</v>
      </c>
      <c r="J27" s="29">
        <v>1125849</v>
      </c>
      <c r="K27" s="29" t="s">
        <v>2225</v>
      </c>
      <c r="M27" s="29">
        <v>8524</v>
      </c>
      <c r="N27" s="29" t="s">
        <v>2226</v>
      </c>
      <c r="O27" s="29">
        <v>852400</v>
      </c>
      <c r="R27" s="29" t="s">
        <v>2227</v>
      </c>
      <c r="S27" s="29">
        <v>101</v>
      </c>
      <c r="T27" s="29" t="s">
        <v>2228</v>
      </c>
      <c r="U27" s="29">
        <v>0</v>
      </c>
      <c r="V27" s="29" t="s">
        <v>2229</v>
      </c>
      <c r="W27" s="29" t="s">
        <v>2231</v>
      </c>
      <c r="X27" s="29" t="s">
        <v>264</v>
      </c>
    </row>
    <row r="28" spans="1:24" x14ac:dyDescent="0.25">
      <c r="A28" s="29" t="s">
        <v>149</v>
      </c>
      <c r="B28" s="29">
        <v>4646</v>
      </c>
      <c r="C28" s="29" t="s">
        <v>218</v>
      </c>
      <c r="D28" s="29">
        <v>662728</v>
      </c>
      <c r="E28" s="29">
        <v>1</v>
      </c>
      <c r="F28" s="29">
        <v>1025</v>
      </c>
      <c r="G28" s="29">
        <v>2725500.7829999998</v>
      </c>
      <c r="H28" s="29">
        <v>1280234.5330000001</v>
      </c>
      <c r="I28" s="29">
        <v>901</v>
      </c>
      <c r="J28" s="29">
        <v>1126064</v>
      </c>
      <c r="K28" s="29" t="s">
        <v>2116</v>
      </c>
      <c r="L28" s="175" t="s">
        <v>2117</v>
      </c>
      <c r="M28" s="29">
        <v>8273</v>
      </c>
      <c r="N28" s="29" t="s">
        <v>2118</v>
      </c>
      <c r="O28" s="29">
        <v>827300</v>
      </c>
      <c r="S28" s="29">
        <v>115</v>
      </c>
      <c r="T28" s="29" t="s">
        <v>2119</v>
      </c>
      <c r="U28" s="29">
        <v>0</v>
      </c>
      <c r="V28" s="29" t="s">
        <v>2120</v>
      </c>
      <c r="W28" s="29" t="s">
        <v>2121</v>
      </c>
      <c r="X28" s="29" t="s">
        <v>264</v>
      </c>
    </row>
    <row r="29" spans="1:24" x14ac:dyDescent="0.25">
      <c r="A29" s="29" t="s">
        <v>149</v>
      </c>
      <c r="B29" s="29">
        <v>4646</v>
      </c>
      <c r="C29" s="29" t="s">
        <v>218</v>
      </c>
      <c r="D29" s="29">
        <v>662728</v>
      </c>
      <c r="E29" s="29">
        <v>0</v>
      </c>
      <c r="F29" s="29">
        <v>1025</v>
      </c>
      <c r="G29" s="29">
        <v>2725500.7829999998</v>
      </c>
      <c r="H29" s="29">
        <v>1280234.5330000001</v>
      </c>
      <c r="I29" s="29">
        <v>901</v>
      </c>
      <c r="J29" s="29">
        <v>1126064</v>
      </c>
      <c r="K29" s="29" t="s">
        <v>2116</v>
      </c>
      <c r="L29" s="175" t="s">
        <v>2117</v>
      </c>
      <c r="M29" s="29">
        <v>8273</v>
      </c>
      <c r="N29" s="29" t="s">
        <v>2118</v>
      </c>
      <c r="O29" s="29">
        <v>827300</v>
      </c>
      <c r="P29" s="29">
        <v>2725515.81</v>
      </c>
      <c r="Q29" s="29">
        <v>1280231.977</v>
      </c>
      <c r="S29" s="29">
        <v>115</v>
      </c>
      <c r="T29" s="29" t="s">
        <v>2119</v>
      </c>
      <c r="U29" s="29">
        <v>0</v>
      </c>
      <c r="V29" s="29" t="s">
        <v>2120</v>
      </c>
      <c r="W29" s="29" t="s">
        <v>2121</v>
      </c>
      <c r="X29" s="29" t="s">
        <v>280</v>
      </c>
    </row>
    <row r="30" spans="1:24" x14ac:dyDescent="0.25">
      <c r="A30" s="29" t="s">
        <v>149</v>
      </c>
      <c r="B30" s="29">
        <v>4721</v>
      </c>
      <c r="C30" s="29" t="s">
        <v>230</v>
      </c>
      <c r="D30" s="29">
        <v>668383</v>
      </c>
      <c r="E30" s="29">
        <v>0</v>
      </c>
      <c r="F30" s="29">
        <v>1021</v>
      </c>
      <c r="G30" s="29">
        <v>2713085.3489999999</v>
      </c>
      <c r="H30" s="29">
        <v>1257273.007</v>
      </c>
      <c r="I30" s="29">
        <v>904</v>
      </c>
      <c r="J30" s="29">
        <v>1126969</v>
      </c>
      <c r="K30" s="29" t="s">
        <v>2276</v>
      </c>
      <c r="L30" s="175" t="s">
        <v>2277</v>
      </c>
      <c r="M30" s="29">
        <v>8362</v>
      </c>
      <c r="N30" s="29" t="s">
        <v>2278</v>
      </c>
      <c r="O30" s="29">
        <v>836200</v>
      </c>
      <c r="P30" s="29">
        <v>2713082.2140000002</v>
      </c>
      <c r="Q30" s="29">
        <v>1257272.845</v>
      </c>
      <c r="R30" s="29" t="s">
        <v>2282</v>
      </c>
      <c r="S30" s="29">
        <v>150</v>
      </c>
      <c r="T30" s="29" t="s">
        <v>2279</v>
      </c>
      <c r="U30" s="29">
        <v>0</v>
      </c>
      <c r="V30" s="29" t="s">
        <v>2280</v>
      </c>
      <c r="W30" s="29" t="s">
        <v>2281</v>
      </c>
      <c r="X30" s="29" t="s">
        <v>264</v>
      </c>
    </row>
    <row r="31" spans="1:24" x14ac:dyDescent="0.25">
      <c r="A31" s="29" t="s">
        <v>149</v>
      </c>
      <c r="B31" s="29">
        <v>4721</v>
      </c>
      <c r="C31" s="29" t="s">
        <v>230</v>
      </c>
      <c r="D31" s="29">
        <v>668384</v>
      </c>
      <c r="E31" s="29">
        <v>0</v>
      </c>
      <c r="F31" s="29">
        <v>1025</v>
      </c>
      <c r="G31" s="29">
        <v>2713091.8360000001</v>
      </c>
      <c r="H31" s="29">
        <v>1257274.2409999999</v>
      </c>
      <c r="I31" s="29">
        <v>901</v>
      </c>
      <c r="J31" s="29">
        <v>1126969</v>
      </c>
      <c r="K31" s="29" t="s">
        <v>2276</v>
      </c>
      <c r="L31" s="175" t="s">
        <v>2277</v>
      </c>
      <c r="M31" s="29">
        <v>8362</v>
      </c>
      <c r="N31" s="29" t="s">
        <v>2278</v>
      </c>
      <c r="O31" s="29">
        <v>836200</v>
      </c>
      <c r="P31" s="29">
        <v>2713095.84</v>
      </c>
      <c r="Q31" s="29">
        <v>1257284.75</v>
      </c>
      <c r="S31" s="29">
        <v>115</v>
      </c>
      <c r="T31" s="29" t="s">
        <v>2279</v>
      </c>
      <c r="U31" s="29">
        <v>0</v>
      </c>
      <c r="V31" s="29" t="s">
        <v>2280</v>
      </c>
      <c r="W31" s="29" t="s">
        <v>2281</v>
      </c>
      <c r="X31" s="29" t="s">
        <v>264</v>
      </c>
    </row>
    <row r="32" spans="1:24" x14ac:dyDescent="0.25">
      <c r="A32" s="29" t="s">
        <v>149</v>
      </c>
      <c r="B32" s="29">
        <v>4741</v>
      </c>
      <c r="C32" s="29" t="s">
        <v>234</v>
      </c>
      <c r="D32" s="29">
        <v>669641</v>
      </c>
      <c r="E32" s="29">
        <v>0</v>
      </c>
      <c r="F32" s="29">
        <v>1025</v>
      </c>
      <c r="G32" s="29">
        <v>2716296.9640000002</v>
      </c>
      <c r="H32" s="29">
        <v>1264383.912</v>
      </c>
      <c r="I32" s="29">
        <v>901</v>
      </c>
      <c r="J32" s="29">
        <v>1127316</v>
      </c>
      <c r="K32" s="29" t="s">
        <v>2283</v>
      </c>
      <c r="M32" s="29">
        <v>9506</v>
      </c>
      <c r="N32" s="29" t="s">
        <v>234</v>
      </c>
      <c r="O32" s="29">
        <v>950600</v>
      </c>
      <c r="P32" s="29">
        <v>2716292.35</v>
      </c>
      <c r="Q32" s="29">
        <v>1264382.3659999999</v>
      </c>
      <c r="S32" s="29">
        <v>150</v>
      </c>
      <c r="T32" s="29" t="s">
        <v>2284</v>
      </c>
      <c r="U32" s="29">
        <v>0</v>
      </c>
      <c r="V32" s="29" t="s">
        <v>2285</v>
      </c>
      <c r="W32" s="29" t="s">
        <v>2286</v>
      </c>
      <c r="X32" s="29" t="s">
        <v>280</v>
      </c>
    </row>
    <row r="33" spans="1:24" x14ac:dyDescent="0.25">
      <c r="A33" s="29" t="s">
        <v>149</v>
      </c>
      <c r="B33" s="29">
        <v>4741</v>
      </c>
      <c r="C33" s="29" t="s">
        <v>234</v>
      </c>
      <c r="D33" s="29">
        <v>669641</v>
      </c>
      <c r="E33" s="29">
        <v>2</v>
      </c>
      <c r="F33" s="29">
        <v>1025</v>
      </c>
      <c r="G33" s="29">
        <v>2716296.9640000002</v>
      </c>
      <c r="H33" s="29">
        <v>1264383.912</v>
      </c>
      <c r="I33" s="29">
        <v>901</v>
      </c>
      <c r="J33" s="29">
        <v>1127316</v>
      </c>
      <c r="K33" s="29" t="s">
        <v>2283</v>
      </c>
      <c r="M33" s="29">
        <v>9506</v>
      </c>
      <c r="N33" s="29" t="s">
        <v>234</v>
      </c>
      <c r="O33" s="29">
        <v>950600</v>
      </c>
      <c r="S33" s="29">
        <v>150</v>
      </c>
      <c r="T33" s="29" t="s">
        <v>2284</v>
      </c>
      <c r="U33" s="29">
        <v>0</v>
      </c>
      <c r="V33" s="29" t="s">
        <v>2285</v>
      </c>
      <c r="W33" s="29" t="s">
        <v>2286</v>
      </c>
      <c r="X33" s="29" t="s">
        <v>264</v>
      </c>
    </row>
    <row r="34" spans="1:24" x14ac:dyDescent="0.25">
      <c r="A34" s="29" t="s">
        <v>149</v>
      </c>
      <c r="B34" s="29">
        <v>4951</v>
      </c>
      <c r="C34" s="29" t="s">
        <v>262</v>
      </c>
      <c r="D34" s="29">
        <v>192042800</v>
      </c>
      <c r="E34" s="29">
        <v>0</v>
      </c>
      <c r="F34" s="29">
        <v>1060</v>
      </c>
      <c r="G34" s="29">
        <v>2720320.7259999998</v>
      </c>
      <c r="H34" s="29">
        <v>1275352.642</v>
      </c>
      <c r="I34" s="29">
        <v>901</v>
      </c>
      <c r="J34" s="29">
        <v>2064196</v>
      </c>
      <c r="K34" s="29" t="s">
        <v>2344</v>
      </c>
      <c r="L34" s="175" t="s">
        <v>2345</v>
      </c>
      <c r="M34" s="29">
        <v>8556</v>
      </c>
      <c r="N34" s="29" t="s">
        <v>2346</v>
      </c>
      <c r="O34" s="29">
        <v>855603</v>
      </c>
      <c r="P34" s="29">
        <v>2720322.031</v>
      </c>
      <c r="Q34" s="29">
        <v>1275351.5589999999</v>
      </c>
      <c r="R34" s="29" t="s">
        <v>2347</v>
      </c>
      <c r="S34" s="29">
        <v>101</v>
      </c>
      <c r="U34" s="29">
        <v>0</v>
      </c>
      <c r="V34" s="29" t="s">
        <v>2348</v>
      </c>
      <c r="W34" s="29" t="s">
        <v>2349</v>
      </c>
      <c r="X34" s="29" t="s">
        <v>264</v>
      </c>
    </row>
    <row r="35" spans="1:24" x14ac:dyDescent="0.25">
      <c r="A35" s="29" t="s">
        <v>149</v>
      </c>
      <c r="B35" s="29">
        <v>4951</v>
      </c>
      <c r="C35" s="29" t="s">
        <v>262</v>
      </c>
      <c r="D35" s="29">
        <v>192044204</v>
      </c>
      <c r="E35" s="29">
        <v>0</v>
      </c>
      <c r="F35" s="29">
        <v>1060</v>
      </c>
      <c r="G35" s="29">
        <v>2720339</v>
      </c>
      <c r="H35" s="29">
        <v>1275342</v>
      </c>
      <c r="I35" s="29">
        <v>904</v>
      </c>
      <c r="J35" s="29">
        <v>2064196</v>
      </c>
      <c r="K35" s="29" t="s">
        <v>2344</v>
      </c>
      <c r="L35" s="175" t="s">
        <v>2345</v>
      </c>
      <c r="M35" s="29">
        <v>8556</v>
      </c>
      <c r="N35" s="29" t="s">
        <v>2346</v>
      </c>
      <c r="O35" s="29">
        <v>855603</v>
      </c>
      <c r="S35" s="29">
        <v>115</v>
      </c>
      <c r="U35" s="29">
        <v>0</v>
      </c>
      <c r="V35" s="29" t="s">
        <v>2348</v>
      </c>
      <c r="X35" s="29" t="s">
        <v>264</v>
      </c>
    </row>
  </sheetData>
  <autoFilter ref="A5:X5" xr:uid="{00000000-0009-0000-0000-000006000000}"/>
  <mergeCells count="1">
    <mergeCell ref="G1:K1"/>
  </mergeCells>
  <hyperlinks>
    <hyperlink ref="G1" r:id="rId1" display="Siehe Anleitung" xr:uid="{00000000-0004-0000-0600-000000000000}"/>
    <hyperlink ref="G1:I1" r:id="rId2" display="Anleitung" xr:uid="{00000000-0004-0000-0600-000001000000}"/>
  </hyperlink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rgb="FF7030A0"/>
  </sheetPr>
  <dimension ref="A1:AD870"/>
  <sheetViews>
    <sheetView zoomScaleNormal="100" workbookViewId="0">
      <pane ySplit="5" topLeftCell="A6" activePane="bottomLeft" state="frozen"/>
      <selection pane="bottomLeft"/>
    </sheetView>
  </sheetViews>
  <sheetFormatPr baseColWidth="10" defaultColWidth="10.625" defaultRowHeight="15" x14ac:dyDescent="0.25"/>
  <cols>
    <col min="1" max="1" width="4.25" style="29" customWidth="1"/>
    <col min="2" max="2" width="7.875" style="29" customWidth="1"/>
    <col min="3" max="3" width="16.125" style="29" customWidth="1"/>
    <col min="4" max="4" width="9.875" style="29" customWidth="1"/>
    <col min="5" max="7" width="7" style="29" customWidth="1"/>
    <col min="8" max="8" width="17.125" style="29" customWidth="1"/>
    <col min="9" max="9" width="20.75" style="29" customWidth="1"/>
    <col min="10" max="10" width="6.125" style="29" customWidth="1"/>
    <col min="11" max="11" width="40.625" style="29" bestFit="1" customWidth="1"/>
    <col min="12" max="12" width="28.125" style="29" customWidth="1"/>
    <col min="13" max="16384" width="10.625" style="29"/>
  </cols>
  <sheetData>
    <row r="1" spans="1:30" s="207" customFormat="1" ht="21.95" customHeight="1" x14ac:dyDescent="0.2">
      <c r="A1" s="205" t="s">
        <v>276</v>
      </c>
      <c r="B1" s="206"/>
      <c r="C1" s="206"/>
      <c r="E1" s="208"/>
      <c r="L1" s="207" t="s">
        <v>2388</v>
      </c>
    </row>
    <row r="2" spans="1:30" s="209" customFormat="1" ht="65.099999999999994" customHeight="1" x14ac:dyDescent="0.2">
      <c r="A2" s="264" t="s">
        <v>400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</row>
    <row r="3" spans="1:30" x14ac:dyDescent="0.25">
      <c r="A3" s="29" t="s">
        <v>401</v>
      </c>
      <c r="B3" s="176"/>
      <c r="C3" s="176"/>
      <c r="D3" s="253" t="s">
        <v>166</v>
      </c>
      <c r="E3" s="253"/>
      <c r="F3" s="253"/>
      <c r="G3" s="253"/>
      <c r="H3" s="253"/>
      <c r="I3" s="253"/>
      <c r="J3" s="253"/>
      <c r="K3" s="253"/>
      <c r="L3" s="253"/>
      <c r="M3" s="243"/>
    </row>
    <row r="5" spans="1:30" s="210" customFormat="1" x14ac:dyDescent="0.25">
      <c r="A5" s="177" t="s">
        <v>22</v>
      </c>
      <c r="B5" s="177" t="s">
        <v>24</v>
      </c>
      <c r="C5" s="177" t="s">
        <v>26</v>
      </c>
      <c r="D5" s="177" t="s">
        <v>28</v>
      </c>
      <c r="E5" s="161" t="s">
        <v>32</v>
      </c>
      <c r="F5" s="161" t="s">
        <v>33</v>
      </c>
      <c r="G5" s="161" t="s">
        <v>39</v>
      </c>
      <c r="H5" s="161" t="s">
        <v>88</v>
      </c>
      <c r="I5" s="161" t="s">
        <v>266</v>
      </c>
      <c r="J5" s="161" t="s">
        <v>267</v>
      </c>
      <c r="K5" s="161" t="s">
        <v>90</v>
      </c>
      <c r="L5" s="161" t="s">
        <v>92</v>
      </c>
    </row>
    <row r="6" spans="1:30" s="211" customFormat="1" x14ac:dyDescent="0.25">
      <c r="A6" s="211" t="s">
        <v>149</v>
      </c>
      <c r="B6" s="211">
        <v>4401</v>
      </c>
      <c r="C6" s="211" t="s">
        <v>183</v>
      </c>
      <c r="D6" s="211">
        <v>190179244</v>
      </c>
      <c r="E6" s="211">
        <v>1060</v>
      </c>
      <c r="F6" s="211">
        <v>1274</v>
      </c>
      <c r="G6" s="211">
        <v>1004</v>
      </c>
      <c r="I6" s="211" t="s">
        <v>2137</v>
      </c>
      <c r="J6" s="212" t="s">
        <v>290</v>
      </c>
      <c r="K6" s="211" t="s">
        <v>268</v>
      </c>
      <c r="L6" s="211" t="s">
        <v>2164</v>
      </c>
      <c r="AD6" s="213"/>
    </row>
    <row r="7" spans="1:30" s="211" customFormat="1" x14ac:dyDescent="0.25">
      <c r="A7" s="211" t="s">
        <v>149</v>
      </c>
      <c r="B7" s="211">
        <v>4401</v>
      </c>
      <c r="C7" s="211" t="s">
        <v>183</v>
      </c>
      <c r="D7" s="211">
        <v>190190928</v>
      </c>
      <c r="E7" s="211">
        <v>1060</v>
      </c>
      <c r="F7" s="211">
        <v>1242</v>
      </c>
      <c r="G7" s="211">
        <v>1004</v>
      </c>
      <c r="I7" s="211" t="s">
        <v>2138</v>
      </c>
      <c r="J7" s="212" t="s">
        <v>290</v>
      </c>
      <c r="K7" s="211" t="s">
        <v>268</v>
      </c>
      <c r="L7" s="211" t="s">
        <v>2165</v>
      </c>
      <c r="AD7" s="213"/>
    </row>
    <row r="8" spans="1:30" s="211" customFormat="1" x14ac:dyDescent="0.25">
      <c r="A8" s="211" t="s">
        <v>149</v>
      </c>
      <c r="B8" s="211">
        <v>4401</v>
      </c>
      <c r="C8" s="211" t="s">
        <v>183</v>
      </c>
      <c r="D8" s="211">
        <v>190601448</v>
      </c>
      <c r="E8" s="211">
        <v>1060</v>
      </c>
      <c r="F8" s="211">
        <v>1274</v>
      </c>
      <c r="G8" s="211">
        <v>1004</v>
      </c>
      <c r="I8" s="211" t="s">
        <v>684</v>
      </c>
      <c r="J8" s="212" t="s">
        <v>290</v>
      </c>
      <c r="K8" s="211" t="s">
        <v>291</v>
      </c>
      <c r="L8" s="211" t="s">
        <v>970</v>
      </c>
      <c r="AD8" s="213"/>
    </row>
    <row r="9" spans="1:30" s="211" customFormat="1" x14ac:dyDescent="0.25">
      <c r="A9" s="211" t="s">
        <v>149</v>
      </c>
      <c r="B9" s="211">
        <v>4401</v>
      </c>
      <c r="C9" s="211" t="s">
        <v>183</v>
      </c>
      <c r="D9" s="211">
        <v>191665712</v>
      </c>
      <c r="E9" s="211">
        <v>1060</v>
      </c>
      <c r="F9" s="211">
        <v>1230</v>
      </c>
      <c r="G9" s="211">
        <v>1004</v>
      </c>
      <c r="I9" s="211" t="s">
        <v>685</v>
      </c>
      <c r="J9" s="212" t="s">
        <v>290</v>
      </c>
      <c r="K9" s="211" t="s">
        <v>268</v>
      </c>
      <c r="L9" s="211" t="s">
        <v>861</v>
      </c>
      <c r="AD9" s="213"/>
    </row>
    <row r="10" spans="1:30" s="211" customFormat="1" x14ac:dyDescent="0.25">
      <c r="A10" s="211" t="s">
        <v>149</v>
      </c>
      <c r="B10" s="211">
        <v>4401</v>
      </c>
      <c r="C10" s="211" t="s">
        <v>183</v>
      </c>
      <c r="D10" s="211">
        <v>191765380</v>
      </c>
      <c r="E10" s="211">
        <v>1080</v>
      </c>
      <c r="F10" s="211">
        <v>1273</v>
      </c>
      <c r="G10" s="211">
        <v>1004</v>
      </c>
      <c r="I10" s="211" t="s">
        <v>686</v>
      </c>
      <c r="J10" s="212" t="s">
        <v>290</v>
      </c>
      <c r="K10" s="211" t="s">
        <v>268</v>
      </c>
      <c r="L10" s="211" t="s">
        <v>862</v>
      </c>
      <c r="AD10" s="213"/>
    </row>
    <row r="11" spans="1:30" s="211" customFormat="1" x14ac:dyDescent="0.25">
      <c r="A11" s="211" t="s">
        <v>149</v>
      </c>
      <c r="B11" s="211">
        <v>4401</v>
      </c>
      <c r="C11" s="211" t="s">
        <v>183</v>
      </c>
      <c r="D11" s="211">
        <v>191777911</v>
      </c>
      <c r="E11" s="211">
        <v>1080</v>
      </c>
      <c r="F11" s="211">
        <v>1274</v>
      </c>
      <c r="G11" s="211">
        <v>1004</v>
      </c>
      <c r="I11" s="211" t="s">
        <v>687</v>
      </c>
      <c r="J11" s="212" t="s">
        <v>290</v>
      </c>
      <c r="K11" s="211" t="s">
        <v>268</v>
      </c>
      <c r="L11" s="211" t="s">
        <v>863</v>
      </c>
      <c r="AD11" s="213"/>
    </row>
    <row r="12" spans="1:30" s="211" customFormat="1" x14ac:dyDescent="0.25">
      <c r="A12" s="211" t="s">
        <v>149</v>
      </c>
      <c r="B12" s="211">
        <v>4401</v>
      </c>
      <c r="C12" s="211" t="s">
        <v>183</v>
      </c>
      <c r="D12" s="211">
        <v>191790575</v>
      </c>
      <c r="E12" s="211">
        <v>1060</v>
      </c>
      <c r="F12" s="211">
        <v>1251</v>
      </c>
      <c r="G12" s="211">
        <v>1004</v>
      </c>
      <c r="I12" s="211" t="s">
        <v>688</v>
      </c>
      <c r="J12" s="212" t="s">
        <v>290</v>
      </c>
      <c r="K12" s="211" t="s">
        <v>291</v>
      </c>
      <c r="L12" s="211" t="s">
        <v>2015</v>
      </c>
      <c r="AD12" s="213"/>
    </row>
    <row r="13" spans="1:30" s="211" customFormat="1" x14ac:dyDescent="0.25">
      <c r="A13" s="211" t="s">
        <v>149</v>
      </c>
      <c r="B13" s="211">
        <v>4401</v>
      </c>
      <c r="C13" s="211" t="s">
        <v>183</v>
      </c>
      <c r="D13" s="211">
        <v>191842237</v>
      </c>
      <c r="E13" s="211">
        <v>1060</v>
      </c>
      <c r="F13" s="211">
        <v>1242</v>
      </c>
      <c r="G13" s="211">
        <v>1004</v>
      </c>
      <c r="I13" s="211" t="s">
        <v>689</v>
      </c>
      <c r="J13" s="212" t="s">
        <v>290</v>
      </c>
      <c r="K13" s="211" t="s">
        <v>291</v>
      </c>
      <c r="L13" s="211" t="s">
        <v>971</v>
      </c>
      <c r="AD13" s="213"/>
    </row>
    <row r="14" spans="1:30" s="211" customFormat="1" x14ac:dyDescent="0.25">
      <c r="A14" s="211" t="s">
        <v>149</v>
      </c>
      <c r="B14" s="211">
        <v>4401</v>
      </c>
      <c r="C14" s="211" t="s">
        <v>183</v>
      </c>
      <c r="D14" s="211">
        <v>191848174</v>
      </c>
      <c r="E14" s="211">
        <v>1060</v>
      </c>
      <c r="F14" s="211">
        <v>1242</v>
      </c>
      <c r="G14" s="211">
        <v>1004</v>
      </c>
      <c r="I14" s="211" t="s">
        <v>690</v>
      </c>
      <c r="J14" s="212" t="s">
        <v>290</v>
      </c>
      <c r="K14" s="211" t="s">
        <v>268</v>
      </c>
      <c r="L14" s="211" t="s">
        <v>864</v>
      </c>
      <c r="AD14" s="213"/>
    </row>
    <row r="15" spans="1:30" s="211" customFormat="1" x14ac:dyDescent="0.25">
      <c r="A15" s="211" t="s">
        <v>149</v>
      </c>
      <c r="B15" s="211">
        <v>4401</v>
      </c>
      <c r="C15" s="211" t="s">
        <v>183</v>
      </c>
      <c r="D15" s="211">
        <v>191875794</v>
      </c>
      <c r="E15" s="211">
        <v>1020</v>
      </c>
      <c r="F15" s="211">
        <v>1122</v>
      </c>
      <c r="G15" s="211">
        <v>1004</v>
      </c>
      <c r="I15" s="211" t="s">
        <v>2139</v>
      </c>
      <c r="J15" s="212" t="s">
        <v>290</v>
      </c>
      <c r="K15" s="211" t="s">
        <v>270</v>
      </c>
      <c r="L15" s="211" t="s">
        <v>2163</v>
      </c>
      <c r="AD15" s="213"/>
    </row>
    <row r="16" spans="1:30" s="211" customFormat="1" x14ac:dyDescent="0.25">
      <c r="A16" s="211" t="s">
        <v>149</v>
      </c>
      <c r="B16" s="211">
        <v>4401</v>
      </c>
      <c r="C16" s="211" t="s">
        <v>183</v>
      </c>
      <c r="D16" s="211">
        <v>191875795</v>
      </c>
      <c r="E16" s="211">
        <v>1020</v>
      </c>
      <c r="F16" s="211">
        <v>1122</v>
      </c>
      <c r="G16" s="211">
        <v>1004</v>
      </c>
      <c r="I16" s="211" t="s">
        <v>2140</v>
      </c>
      <c r="J16" s="212" t="s">
        <v>290</v>
      </c>
      <c r="K16" s="211" t="s">
        <v>270</v>
      </c>
      <c r="L16" s="211" t="s">
        <v>2163</v>
      </c>
      <c r="AD16" s="213"/>
    </row>
    <row r="17" spans="1:30" s="211" customFormat="1" x14ac:dyDescent="0.25">
      <c r="A17" s="211" t="s">
        <v>149</v>
      </c>
      <c r="B17" s="211">
        <v>4401</v>
      </c>
      <c r="C17" s="211" t="s">
        <v>183</v>
      </c>
      <c r="D17" s="211">
        <v>191984143</v>
      </c>
      <c r="E17" s="211">
        <v>1020</v>
      </c>
      <c r="F17" s="211">
        <v>1122</v>
      </c>
      <c r="G17" s="211">
        <v>1004</v>
      </c>
      <c r="I17" s="211" t="s">
        <v>1033</v>
      </c>
      <c r="J17" s="212" t="s">
        <v>290</v>
      </c>
      <c r="K17" s="211" t="s">
        <v>270</v>
      </c>
      <c r="L17" s="211" t="s">
        <v>1906</v>
      </c>
      <c r="AD17" s="213"/>
    </row>
    <row r="18" spans="1:30" s="211" customFormat="1" x14ac:dyDescent="0.25">
      <c r="A18" s="211" t="s">
        <v>149</v>
      </c>
      <c r="B18" s="211">
        <v>4401</v>
      </c>
      <c r="C18" s="211" t="s">
        <v>183</v>
      </c>
      <c r="D18" s="211">
        <v>191984156</v>
      </c>
      <c r="E18" s="211">
        <v>1020</v>
      </c>
      <c r="F18" s="211">
        <v>1122</v>
      </c>
      <c r="G18" s="211">
        <v>1004</v>
      </c>
      <c r="I18" s="211" t="s">
        <v>1033</v>
      </c>
      <c r="J18" s="212" t="s">
        <v>290</v>
      </c>
      <c r="K18" s="211" t="s">
        <v>270</v>
      </c>
      <c r="L18" s="211" t="s">
        <v>1906</v>
      </c>
      <c r="AD18" s="213"/>
    </row>
    <row r="19" spans="1:30" s="211" customFormat="1" x14ac:dyDescent="0.25">
      <c r="A19" s="211" t="s">
        <v>149</v>
      </c>
      <c r="B19" s="211">
        <v>4401</v>
      </c>
      <c r="C19" s="211" t="s">
        <v>183</v>
      </c>
      <c r="D19" s="211">
        <v>191984160</v>
      </c>
      <c r="E19" s="211">
        <v>1020</v>
      </c>
      <c r="F19" s="211">
        <v>1122</v>
      </c>
      <c r="G19" s="211">
        <v>1004</v>
      </c>
      <c r="I19" s="211" t="s">
        <v>1033</v>
      </c>
      <c r="J19" s="212" t="s">
        <v>290</v>
      </c>
      <c r="K19" s="211" t="s">
        <v>270</v>
      </c>
      <c r="L19" s="211" t="s">
        <v>1906</v>
      </c>
      <c r="AD19" s="213"/>
    </row>
    <row r="20" spans="1:30" s="211" customFormat="1" x14ac:dyDescent="0.25">
      <c r="A20" s="211" t="s">
        <v>149</v>
      </c>
      <c r="B20" s="211">
        <v>4401</v>
      </c>
      <c r="C20" s="211" t="s">
        <v>183</v>
      </c>
      <c r="D20" s="211">
        <v>191998741</v>
      </c>
      <c r="E20" s="211">
        <v>1020</v>
      </c>
      <c r="F20" s="211">
        <v>1122</v>
      </c>
      <c r="G20" s="211">
        <v>1004</v>
      </c>
      <c r="I20" s="211" t="s">
        <v>1105</v>
      </c>
      <c r="J20" s="212" t="s">
        <v>290</v>
      </c>
      <c r="K20" s="211" t="s">
        <v>291</v>
      </c>
      <c r="L20" s="211" t="s">
        <v>1162</v>
      </c>
      <c r="AD20" s="213"/>
    </row>
    <row r="21" spans="1:30" s="211" customFormat="1" x14ac:dyDescent="0.25">
      <c r="A21" s="211" t="s">
        <v>149</v>
      </c>
      <c r="B21" s="211">
        <v>4401</v>
      </c>
      <c r="C21" s="211" t="s">
        <v>183</v>
      </c>
      <c r="D21" s="211">
        <v>192036270</v>
      </c>
      <c r="E21" s="211">
        <v>1060</v>
      </c>
      <c r="F21" s="211">
        <v>1211</v>
      </c>
      <c r="G21" s="211">
        <v>1004</v>
      </c>
      <c r="I21" s="211" t="s">
        <v>1942</v>
      </c>
      <c r="J21" s="212" t="s">
        <v>290</v>
      </c>
      <c r="K21" s="211" t="s">
        <v>268</v>
      </c>
      <c r="L21" s="211" t="s">
        <v>1948</v>
      </c>
      <c r="AD21" s="213"/>
    </row>
    <row r="22" spans="1:30" s="211" customFormat="1" x14ac:dyDescent="0.25">
      <c r="A22" s="211" t="s">
        <v>149</v>
      </c>
      <c r="B22" s="211">
        <v>4401</v>
      </c>
      <c r="C22" s="211" t="s">
        <v>183</v>
      </c>
      <c r="D22" s="211">
        <v>192036290</v>
      </c>
      <c r="E22" s="211">
        <v>1060</v>
      </c>
      <c r="F22" s="211">
        <v>1242</v>
      </c>
      <c r="G22" s="211">
        <v>1004</v>
      </c>
      <c r="I22" s="211" t="s">
        <v>2093</v>
      </c>
      <c r="J22" s="212" t="s">
        <v>290</v>
      </c>
      <c r="K22" s="211" t="s">
        <v>270</v>
      </c>
      <c r="L22" s="211" t="s">
        <v>2105</v>
      </c>
      <c r="AD22" s="213"/>
    </row>
    <row r="23" spans="1:30" s="211" customFormat="1" x14ac:dyDescent="0.25">
      <c r="A23" s="211" t="s">
        <v>149</v>
      </c>
      <c r="B23" s="211">
        <v>4401</v>
      </c>
      <c r="C23" s="211" t="s">
        <v>183</v>
      </c>
      <c r="D23" s="211">
        <v>192044642</v>
      </c>
      <c r="E23" s="211">
        <v>1060</v>
      </c>
      <c r="F23" s="211">
        <v>1242</v>
      </c>
      <c r="G23" s="211">
        <v>1004</v>
      </c>
      <c r="I23" s="211" t="s">
        <v>2094</v>
      </c>
      <c r="J23" s="212" t="s">
        <v>290</v>
      </c>
      <c r="K23" s="211" t="s">
        <v>268</v>
      </c>
      <c r="L23" s="211" t="s">
        <v>2241</v>
      </c>
      <c r="AD23" s="213"/>
    </row>
    <row r="24" spans="1:30" s="211" customFormat="1" x14ac:dyDescent="0.25">
      <c r="A24" s="211" t="s">
        <v>149</v>
      </c>
      <c r="B24" s="211">
        <v>4401</v>
      </c>
      <c r="C24" s="211" t="s">
        <v>183</v>
      </c>
      <c r="D24" s="211">
        <v>192044643</v>
      </c>
      <c r="E24" s="211">
        <v>1060</v>
      </c>
      <c r="F24" s="211">
        <v>1242</v>
      </c>
      <c r="G24" s="211">
        <v>1004</v>
      </c>
      <c r="I24" s="211" t="s">
        <v>2094</v>
      </c>
      <c r="J24" s="212" t="s">
        <v>290</v>
      </c>
      <c r="K24" s="211" t="s">
        <v>268</v>
      </c>
      <c r="L24" s="211" t="s">
        <v>2242</v>
      </c>
      <c r="AD24" s="213"/>
    </row>
    <row r="25" spans="1:30" s="211" customFormat="1" x14ac:dyDescent="0.25">
      <c r="A25" s="211" t="s">
        <v>149</v>
      </c>
      <c r="B25" s="211">
        <v>4401</v>
      </c>
      <c r="C25" s="211" t="s">
        <v>183</v>
      </c>
      <c r="D25" s="211">
        <v>192044644</v>
      </c>
      <c r="E25" s="211">
        <v>1060</v>
      </c>
      <c r="F25" s="211">
        <v>1242</v>
      </c>
      <c r="G25" s="211">
        <v>1004</v>
      </c>
      <c r="I25" s="211" t="s">
        <v>2095</v>
      </c>
      <c r="J25" s="212" t="s">
        <v>290</v>
      </c>
      <c r="K25" s="211" t="s">
        <v>268</v>
      </c>
      <c r="L25" s="211" t="s">
        <v>2107</v>
      </c>
      <c r="AD25" s="213"/>
    </row>
    <row r="26" spans="1:30" s="211" customFormat="1" x14ac:dyDescent="0.25">
      <c r="A26" s="211" t="s">
        <v>149</v>
      </c>
      <c r="B26" s="211">
        <v>4401</v>
      </c>
      <c r="C26" s="211" t="s">
        <v>183</v>
      </c>
      <c r="D26" s="211">
        <v>192044668</v>
      </c>
      <c r="E26" s="211">
        <v>1060</v>
      </c>
      <c r="F26" s="211">
        <v>1242</v>
      </c>
      <c r="G26" s="211">
        <v>1004</v>
      </c>
      <c r="I26" s="211" t="s">
        <v>2093</v>
      </c>
      <c r="J26" s="212" t="s">
        <v>290</v>
      </c>
      <c r="K26" s="211" t="s">
        <v>270</v>
      </c>
      <c r="L26" s="211" t="s">
        <v>2106</v>
      </c>
      <c r="AD26" s="213"/>
    </row>
    <row r="27" spans="1:30" s="211" customFormat="1" x14ac:dyDescent="0.25">
      <c r="A27" s="211" t="s">
        <v>149</v>
      </c>
      <c r="B27" s="211">
        <v>4401</v>
      </c>
      <c r="C27" s="211" t="s">
        <v>183</v>
      </c>
      <c r="D27" s="211">
        <v>400056836</v>
      </c>
      <c r="E27" s="211">
        <v>1060</v>
      </c>
      <c r="F27" s="211">
        <v>1252</v>
      </c>
      <c r="G27" s="211">
        <v>1004</v>
      </c>
      <c r="I27" s="211" t="s">
        <v>1986</v>
      </c>
      <c r="J27" s="212" t="s">
        <v>290</v>
      </c>
      <c r="K27" s="211" t="s">
        <v>291</v>
      </c>
      <c r="L27" s="211" t="s">
        <v>2015</v>
      </c>
      <c r="AD27" s="213"/>
    </row>
    <row r="28" spans="1:30" s="211" customFormat="1" x14ac:dyDescent="0.25">
      <c r="A28" s="211" t="s">
        <v>149</v>
      </c>
      <c r="B28" s="211">
        <v>4401</v>
      </c>
      <c r="C28" s="211" t="s">
        <v>183</v>
      </c>
      <c r="D28" s="211">
        <v>400056858</v>
      </c>
      <c r="E28" s="211">
        <v>1060</v>
      </c>
      <c r="G28" s="211">
        <v>1004</v>
      </c>
      <c r="I28" s="211" t="s">
        <v>1583</v>
      </c>
      <c r="J28" s="212" t="s">
        <v>290</v>
      </c>
      <c r="K28" s="211" t="s">
        <v>268</v>
      </c>
      <c r="L28" s="211" t="s">
        <v>1599</v>
      </c>
      <c r="AD28" s="213"/>
    </row>
    <row r="29" spans="1:30" s="211" customFormat="1" x14ac:dyDescent="0.25">
      <c r="A29" s="211" t="s">
        <v>149</v>
      </c>
      <c r="B29" s="211">
        <v>4406</v>
      </c>
      <c r="C29" s="211" t="s">
        <v>184</v>
      </c>
      <c r="D29" s="211">
        <v>191795014</v>
      </c>
      <c r="E29" s="211">
        <v>1080</v>
      </c>
      <c r="F29" s="211">
        <v>1274</v>
      </c>
      <c r="G29" s="211">
        <v>1004</v>
      </c>
      <c r="I29" s="211" t="s">
        <v>1576</v>
      </c>
      <c r="J29" s="212" t="s">
        <v>290</v>
      </c>
      <c r="K29" s="211" t="s">
        <v>291</v>
      </c>
      <c r="L29" s="211" t="s">
        <v>1581</v>
      </c>
      <c r="AD29" s="213"/>
    </row>
    <row r="30" spans="1:30" s="211" customFormat="1" x14ac:dyDescent="0.25">
      <c r="A30" s="211" t="s">
        <v>149</v>
      </c>
      <c r="B30" s="211">
        <v>4406</v>
      </c>
      <c r="C30" s="211" t="s">
        <v>184</v>
      </c>
      <c r="D30" s="211">
        <v>191904572</v>
      </c>
      <c r="E30" s="211">
        <v>1060</v>
      </c>
      <c r="F30" s="211">
        <v>1274</v>
      </c>
      <c r="G30" s="211">
        <v>1004</v>
      </c>
      <c r="I30" s="211" t="s">
        <v>1577</v>
      </c>
      <c r="J30" s="212" t="s">
        <v>290</v>
      </c>
      <c r="K30" s="211" t="s">
        <v>268</v>
      </c>
      <c r="L30" s="211" t="s">
        <v>1579</v>
      </c>
      <c r="AD30" s="213"/>
    </row>
    <row r="31" spans="1:30" s="211" customFormat="1" x14ac:dyDescent="0.25">
      <c r="A31" s="211" t="s">
        <v>149</v>
      </c>
      <c r="B31" s="211">
        <v>4406</v>
      </c>
      <c r="C31" s="211" t="s">
        <v>184</v>
      </c>
      <c r="D31" s="211">
        <v>191904579</v>
      </c>
      <c r="E31" s="211">
        <v>1060</v>
      </c>
      <c r="F31" s="211">
        <v>1274</v>
      </c>
      <c r="G31" s="211">
        <v>1004</v>
      </c>
      <c r="I31" s="211" t="s">
        <v>1578</v>
      </c>
      <c r="J31" s="212" t="s">
        <v>290</v>
      </c>
      <c r="K31" s="211" t="s">
        <v>268</v>
      </c>
      <c r="L31" s="211" t="s">
        <v>1580</v>
      </c>
      <c r="AD31" s="213"/>
    </row>
    <row r="32" spans="1:30" s="211" customFormat="1" x14ac:dyDescent="0.25">
      <c r="A32" s="211" t="s">
        <v>149</v>
      </c>
      <c r="B32" s="211">
        <v>4406</v>
      </c>
      <c r="C32" s="211" t="s">
        <v>184</v>
      </c>
      <c r="D32" s="211">
        <v>192003792</v>
      </c>
      <c r="E32" s="211">
        <v>1060</v>
      </c>
      <c r="F32" s="211">
        <v>1274</v>
      </c>
      <c r="G32" s="211">
        <v>1004</v>
      </c>
      <c r="I32" s="211" t="s">
        <v>1747</v>
      </c>
      <c r="J32" s="212" t="s">
        <v>290</v>
      </c>
      <c r="K32" s="211" t="s">
        <v>268</v>
      </c>
      <c r="L32" s="211" t="s">
        <v>1761</v>
      </c>
      <c r="AD32" s="213"/>
    </row>
    <row r="33" spans="1:30" s="211" customFormat="1" x14ac:dyDescent="0.25">
      <c r="A33" s="211" t="s">
        <v>149</v>
      </c>
      <c r="B33" s="211">
        <v>4406</v>
      </c>
      <c r="C33" s="211" t="s">
        <v>184</v>
      </c>
      <c r="D33" s="211">
        <v>400020394</v>
      </c>
      <c r="E33" s="211">
        <v>1060</v>
      </c>
      <c r="G33" s="211">
        <v>1004</v>
      </c>
      <c r="I33" s="211" t="s">
        <v>1870</v>
      </c>
      <c r="J33" s="212" t="s">
        <v>290</v>
      </c>
      <c r="K33" s="211" t="s">
        <v>291</v>
      </c>
      <c r="L33" s="211" t="s">
        <v>1873</v>
      </c>
      <c r="AD33" s="213"/>
    </row>
    <row r="34" spans="1:30" s="211" customFormat="1" x14ac:dyDescent="0.25">
      <c r="A34" s="211" t="s">
        <v>149</v>
      </c>
      <c r="B34" s="211">
        <v>4406</v>
      </c>
      <c r="C34" s="211" t="s">
        <v>184</v>
      </c>
      <c r="D34" s="211">
        <v>400020485</v>
      </c>
      <c r="E34" s="211">
        <v>1060</v>
      </c>
      <c r="F34" s="211">
        <v>1274</v>
      </c>
      <c r="G34" s="211">
        <v>1004</v>
      </c>
      <c r="I34" s="211" t="s">
        <v>1874</v>
      </c>
      <c r="J34" s="212" t="s">
        <v>290</v>
      </c>
      <c r="K34" s="211" t="s">
        <v>291</v>
      </c>
      <c r="L34" s="211" t="s">
        <v>1876</v>
      </c>
      <c r="AD34" s="213"/>
    </row>
    <row r="35" spans="1:30" s="211" customFormat="1" x14ac:dyDescent="0.25">
      <c r="A35" s="211" t="s">
        <v>149</v>
      </c>
      <c r="B35" s="211">
        <v>4411</v>
      </c>
      <c r="C35" s="211" t="s">
        <v>185</v>
      </c>
      <c r="D35" s="211">
        <v>191746721</v>
      </c>
      <c r="E35" s="211">
        <v>1060</v>
      </c>
      <c r="F35" s="211">
        <v>1274</v>
      </c>
      <c r="G35" s="211">
        <v>1004</v>
      </c>
      <c r="I35" s="211" t="s">
        <v>691</v>
      </c>
      <c r="J35" s="212" t="s">
        <v>290</v>
      </c>
      <c r="K35" s="211" t="s">
        <v>268</v>
      </c>
      <c r="L35" s="211" t="s">
        <v>865</v>
      </c>
      <c r="AD35" s="213"/>
    </row>
    <row r="36" spans="1:30" s="211" customFormat="1" x14ac:dyDescent="0.25">
      <c r="A36" s="211" t="s">
        <v>149</v>
      </c>
      <c r="B36" s="211">
        <v>4411</v>
      </c>
      <c r="C36" s="211" t="s">
        <v>185</v>
      </c>
      <c r="D36" s="211">
        <v>191764054</v>
      </c>
      <c r="E36" s="211">
        <v>1060</v>
      </c>
      <c r="F36" s="211">
        <v>1230</v>
      </c>
      <c r="G36" s="211">
        <v>1004</v>
      </c>
      <c r="I36" s="211" t="s">
        <v>2181</v>
      </c>
      <c r="J36" s="212" t="s">
        <v>290</v>
      </c>
      <c r="K36" s="211" t="s">
        <v>268</v>
      </c>
      <c r="L36" s="211" t="s">
        <v>2187</v>
      </c>
      <c r="AD36" s="213"/>
    </row>
    <row r="37" spans="1:30" s="211" customFormat="1" x14ac:dyDescent="0.25">
      <c r="A37" s="211" t="s">
        <v>149</v>
      </c>
      <c r="B37" s="211">
        <v>4411</v>
      </c>
      <c r="C37" s="211" t="s">
        <v>185</v>
      </c>
      <c r="D37" s="211">
        <v>191768925</v>
      </c>
      <c r="E37" s="211">
        <v>1060</v>
      </c>
      <c r="F37" s="211">
        <v>1274</v>
      </c>
      <c r="G37" s="211">
        <v>1004</v>
      </c>
      <c r="I37" s="211" t="s">
        <v>2141</v>
      </c>
      <c r="J37" s="212" t="s">
        <v>290</v>
      </c>
      <c r="K37" s="211" t="s">
        <v>268</v>
      </c>
      <c r="L37" s="211" t="s">
        <v>866</v>
      </c>
      <c r="AD37" s="213"/>
    </row>
    <row r="38" spans="1:30" s="211" customFormat="1" x14ac:dyDescent="0.25">
      <c r="A38" s="211" t="s">
        <v>149</v>
      </c>
      <c r="B38" s="211">
        <v>4411</v>
      </c>
      <c r="C38" s="211" t="s">
        <v>185</v>
      </c>
      <c r="D38" s="211">
        <v>191857540</v>
      </c>
      <c r="E38" s="211">
        <v>1060</v>
      </c>
      <c r="F38" s="211">
        <v>1261</v>
      </c>
      <c r="G38" s="211">
        <v>1004</v>
      </c>
      <c r="I38" s="211" t="s">
        <v>2142</v>
      </c>
      <c r="J38" s="212" t="s">
        <v>290</v>
      </c>
      <c r="K38" s="211" t="s">
        <v>268</v>
      </c>
      <c r="L38" s="211" t="s">
        <v>2166</v>
      </c>
      <c r="AD38" s="213"/>
    </row>
    <row r="39" spans="1:30" s="211" customFormat="1" x14ac:dyDescent="0.25">
      <c r="A39" s="211" t="s">
        <v>149</v>
      </c>
      <c r="B39" s="211">
        <v>4411</v>
      </c>
      <c r="C39" s="211" t="s">
        <v>185</v>
      </c>
      <c r="D39" s="211">
        <v>191963425</v>
      </c>
      <c r="E39" s="211">
        <v>1020</v>
      </c>
      <c r="F39" s="211">
        <v>1122</v>
      </c>
      <c r="G39" s="211">
        <v>1004</v>
      </c>
      <c r="I39" s="211" t="s">
        <v>2205</v>
      </c>
      <c r="J39" s="212" t="s">
        <v>290</v>
      </c>
      <c r="K39" s="211" t="s">
        <v>268</v>
      </c>
      <c r="L39" s="211" t="s">
        <v>2215</v>
      </c>
      <c r="AD39" s="213"/>
    </row>
    <row r="40" spans="1:30" s="211" customFormat="1" x14ac:dyDescent="0.25">
      <c r="A40" s="211" t="s">
        <v>149</v>
      </c>
      <c r="B40" s="211">
        <v>4411</v>
      </c>
      <c r="C40" s="211" t="s">
        <v>185</v>
      </c>
      <c r="D40" s="211">
        <v>192046176</v>
      </c>
      <c r="E40" s="211">
        <v>1060</v>
      </c>
      <c r="F40" s="211">
        <v>1274</v>
      </c>
      <c r="G40" s="211">
        <v>1004</v>
      </c>
      <c r="I40" s="211" t="s">
        <v>2143</v>
      </c>
      <c r="J40" s="212" t="s">
        <v>290</v>
      </c>
      <c r="K40" s="211" t="s">
        <v>270</v>
      </c>
      <c r="L40" s="211" t="s">
        <v>2161</v>
      </c>
      <c r="AD40" s="213"/>
    </row>
    <row r="41" spans="1:30" s="211" customFormat="1" x14ac:dyDescent="0.25">
      <c r="A41" s="211" t="s">
        <v>149</v>
      </c>
      <c r="B41" s="211">
        <v>4411</v>
      </c>
      <c r="C41" s="211" t="s">
        <v>185</v>
      </c>
      <c r="D41" s="211">
        <v>192046177</v>
      </c>
      <c r="E41" s="211">
        <v>1060</v>
      </c>
      <c r="F41" s="211">
        <v>1274</v>
      </c>
      <c r="G41" s="211">
        <v>1004</v>
      </c>
      <c r="I41" s="211" t="s">
        <v>2143</v>
      </c>
      <c r="J41" s="212" t="s">
        <v>290</v>
      </c>
      <c r="K41" s="211" t="s">
        <v>270</v>
      </c>
      <c r="L41" s="211" t="s">
        <v>2161</v>
      </c>
      <c r="AD41" s="213"/>
    </row>
    <row r="42" spans="1:30" s="211" customFormat="1" x14ac:dyDescent="0.25">
      <c r="A42" s="211" t="s">
        <v>149</v>
      </c>
      <c r="B42" s="211">
        <v>4416</v>
      </c>
      <c r="C42" s="211" t="s">
        <v>186</v>
      </c>
      <c r="D42" s="211">
        <v>191329710</v>
      </c>
      <c r="E42" s="211">
        <v>1030</v>
      </c>
      <c r="F42" s="211">
        <v>1122</v>
      </c>
      <c r="G42" s="211">
        <v>1003</v>
      </c>
      <c r="I42" s="211" t="s">
        <v>1326</v>
      </c>
      <c r="J42" s="212" t="s">
        <v>290</v>
      </c>
      <c r="K42" s="211" t="s">
        <v>268</v>
      </c>
      <c r="L42" s="211" t="s">
        <v>1363</v>
      </c>
      <c r="AD42" s="213"/>
    </row>
    <row r="43" spans="1:30" s="211" customFormat="1" x14ac:dyDescent="0.25">
      <c r="A43" s="211" t="s">
        <v>149</v>
      </c>
      <c r="B43" s="211">
        <v>4416</v>
      </c>
      <c r="C43" s="211" t="s">
        <v>186</v>
      </c>
      <c r="D43" s="211">
        <v>191771519</v>
      </c>
      <c r="E43" s="211">
        <v>1040</v>
      </c>
      <c r="F43" s="211">
        <v>1251</v>
      </c>
      <c r="G43" s="211">
        <v>1004</v>
      </c>
      <c r="I43" s="211" t="s">
        <v>692</v>
      </c>
      <c r="J43" s="212" t="s">
        <v>290</v>
      </c>
      <c r="K43" s="211" t="s">
        <v>291</v>
      </c>
      <c r="L43" s="211" t="s">
        <v>972</v>
      </c>
      <c r="AD43" s="213"/>
    </row>
    <row r="44" spans="1:30" s="211" customFormat="1" x14ac:dyDescent="0.25">
      <c r="A44" s="211" t="s">
        <v>149</v>
      </c>
      <c r="B44" s="211">
        <v>4416</v>
      </c>
      <c r="C44" s="211" t="s">
        <v>186</v>
      </c>
      <c r="D44" s="211">
        <v>400021414</v>
      </c>
      <c r="E44" s="211">
        <v>1060</v>
      </c>
      <c r="G44" s="211">
        <v>1004</v>
      </c>
      <c r="I44" s="211" t="s">
        <v>693</v>
      </c>
      <c r="J44" s="212" t="s">
        <v>290</v>
      </c>
      <c r="K44" s="211" t="s">
        <v>268</v>
      </c>
      <c r="L44" s="211" t="s">
        <v>867</v>
      </c>
      <c r="AD44" s="213"/>
    </row>
    <row r="45" spans="1:30" s="211" customFormat="1" x14ac:dyDescent="0.25">
      <c r="A45" s="211" t="s">
        <v>149</v>
      </c>
      <c r="B45" s="211">
        <v>4416</v>
      </c>
      <c r="C45" s="211" t="s">
        <v>186</v>
      </c>
      <c r="D45" s="211">
        <v>400021447</v>
      </c>
      <c r="E45" s="211">
        <v>1060</v>
      </c>
      <c r="G45" s="211">
        <v>1004</v>
      </c>
      <c r="I45" s="211" t="s">
        <v>694</v>
      </c>
      <c r="J45" s="212" t="s">
        <v>290</v>
      </c>
      <c r="K45" s="211" t="s">
        <v>268</v>
      </c>
      <c r="L45" s="211" t="s">
        <v>868</v>
      </c>
      <c r="AD45" s="213"/>
    </row>
    <row r="46" spans="1:30" s="211" customFormat="1" x14ac:dyDescent="0.25">
      <c r="A46" s="211" t="s">
        <v>149</v>
      </c>
      <c r="B46" s="211">
        <v>4416</v>
      </c>
      <c r="C46" s="211" t="s">
        <v>186</v>
      </c>
      <c r="D46" s="211">
        <v>400021473</v>
      </c>
      <c r="E46" s="211">
        <v>1060</v>
      </c>
      <c r="G46" s="211">
        <v>1004</v>
      </c>
      <c r="I46" s="211" t="s">
        <v>2376</v>
      </c>
      <c r="J46" s="212" t="s">
        <v>290</v>
      </c>
      <c r="K46" s="211" t="s">
        <v>268</v>
      </c>
      <c r="L46" s="211" t="s">
        <v>1248</v>
      </c>
      <c r="AD46" s="213"/>
    </row>
    <row r="47" spans="1:30" s="211" customFormat="1" x14ac:dyDescent="0.25">
      <c r="A47" s="211" t="s">
        <v>149</v>
      </c>
      <c r="B47" s="211">
        <v>4416</v>
      </c>
      <c r="C47" s="211" t="s">
        <v>186</v>
      </c>
      <c r="D47" s="211">
        <v>400021475</v>
      </c>
      <c r="E47" s="211">
        <v>1060</v>
      </c>
      <c r="G47" s="211">
        <v>1004</v>
      </c>
      <c r="I47" s="211" t="s">
        <v>695</v>
      </c>
      <c r="J47" s="212" t="s">
        <v>290</v>
      </c>
      <c r="K47" s="211" t="s">
        <v>268</v>
      </c>
      <c r="L47" s="211" t="s">
        <v>869</v>
      </c>
      <c r="AD47" s="213"/>
    </row>
    <row r="48" spans="1:30" s="211" customFormat="1" x14ac:dyDescent="0.25">
      <c r="A48" s="211" t="s">
        <v>149</v>
      </c>
      <c r="B48" s="211">
        <v>4416</v>
      </c>
      <c r="C48" s="211" t="s">
        <v>186</v>
      </c>
      <c r="D48" s="211">
        <v>400021553</v>
      </c>
      <c r="E48" s="211">
        <v>1060</v>
      </c>
      <c r="G48" s="211">
        <v>1004</v>
      </c>
      <c r="I48" s="211" t="s">
        <v>696</v>
      </c>
      <c r="J48" s="212" t="s">
        <v>290</v>
      </c>
      <c r="K48" s="211" t="s">
        <v>268</v>
      </c>
      <c r="L48" s="211" t="s">
        <v>870</v>
      </c>
      <c r="AD48" s="213"/>
    </row>
    <row r="49" spans="1:30" s="211" customFormat="1" x14ac:dyDescent="0.25">
      <c r="A49" s="211" t="s">
        <v>149</v>
      </c>
      <c r="B49" s="211">
        <v>4421</v>
      </c>
      <c r="C49" s="211" t="s">
        <v>187</v>
      </c>
      <c r="D49" s="211">
        <v>643253</v>
      </c>
      <c r="E49" s="211">
        <v>1020</v>
      </c>
      <c r="F49" s="211">
        <v>1122</v>
      </c>
      <c r="G49" s="211">
        <v>1004</v>
      </c>
      <c r="I49" s="211" t="s">
        <v>1260</v>
      </c>
      <c r="J49" s="212" t="s">
        <v>290</v>
      </c>
      <c r="K49" s="211" t="s">
        <v>270</v>
      </c>
      <c r="L49" s="211" t="s">
        <v>2213</v>
      </c>
      <c r="AD49" s="213"/>
    </row>
    <row r="50" spans="1:30" s="211" customFormat="1" x14ac:dyDescent="0.25">
      <c r="A50" s="211" t="s">
        <v>149</v>
      </c>
      <c r="B50" s="211">
        <v>4421</v>
      </c>
      <c r="C50" s="211" t="s">
        <v>187</v>
      </c>
      <c r="D50" s="211">
        <v>400018632</v>
      </c>
      <c r="E50" s="211">
        <v>1060</v>
      </c>
      <c r="G50" s="211">
        <v>1004</v>
      </c>
      <c r="I50" s="211" t="s">
        <v>697</v>
      </c>
      <c r="J50" s="212" t="s">
        <v>290</v>
      </c>
      <c r="K50" s="211" t="s">
        <v>268</v>
      </c>
      <c r="L50" s="211" t="s">
        <v>871</v>
      </c>
      <c r="AD50" s="213"/>
    </row>
    <row r="51" spans="1:30" s="211" customFormat="1" x14ac:dyDescent="0.25">
      <c r="A51" s="211" t="s">
        <v>149</v>
      </c>
      <c r="B51" s="211">
        <v>4426</v>
      </c>
      <c r="C51" s="211" t="s">
        <v>188</v>
      </c>
      <c r="D51" s="211">
        <v>191811454</v>
      </c>
      <c r="E51" s="211">
        <v>1060</v>
      </c>
      <c r="F51" s="211">
        <v>1274</v>
      </c>
      <c r="G51" s="211">
        <v>1004</v>
      </c>
      <c r="I51" s="211" t="s">
        <v>568</v>
      </c>
      <c r="J51" s="212" t="s">
        <v>290</v>
      </c>
      <c r="K51" s="211" t="s">
        <v>270</v>
      </c>
      <c r="L51" s="211" t="s">
        <v>571</v>
      </c>
      <c r="AD51" s="213"/>
    </row>
    <row r="52" spans="1:30" s="211" customFormat="1" x14ac:dyDescent="0.25">
      <c r="A52" s="211" t="s">
        <v>149</v>
      </c>
      <c r="B52" s="211">
        <v>4426</v>
      </c>
      <c r="C52" s="211" t="s">
        <v>188</v>
      </c>
      <c r="D52" s="211">
        <v>191864618</v>
      </c>
      <c r="E52" s="211">
        <v>1060</v>
      </c>
      <c r="F52" s="211">
        <v>1274</v>
      </c>
      <c r="G52" s="211">
        <v>1004</v>
      </c>
      <c r="I52" s="211" t="s">
        <v>698</v>
      </c>
      <c r="J52" s="212" t="s">
        <v>290</v>
      </c>
      <c r="K52" s="211" t="s">
        <v>268</v>
      </c>
      <c r="L52" s="211" t="s">
        <v>872</v>
      </c>
      <c r="AD52" s="213"/>
    </row>
    <row r="53" spans="1:30" s="211" customFormat="1" x14ac:dyDescent="0.25">
      <c r="A53" s="211" t="s">
        <v>149</v>
      </c>
      <c r="B53" s="211">
        <v>4426</v>
      </c>
      <c r="C53" s="211" t="s">
        <v>188</v>
      </c>
      <c r="D53" s="211">
        <v>191932363</v>
      </c>
      <c r="E53" s="211">
        <v>1060</v>
      </c>
      <c r="F53" s="211">
        <v>1271</v>
      </c>
      <c r="G53" s="211">
        <v>1004</v>
      </c>
      <c r="I53" s="211" t="s">
        <v>699</v>
      </c>
      <c r="J53" s="212" t="s">
        <v>290</v>
      </c>
      <c r="K53" s="211" t="s">
        <v>268</v>
      </c>
      <c r="L53" s="211" t="s">
        <v>873</v>
      </c>
      <c r="AD53" s="213"/>
    </row>
    <row r="54" spans="1:30" s="211" customFormat="1" x14ac:dyDescent="0.25">
      <c r="A54" s="211" t="s">
        <v>149</v>
      </c>
      <c r="B54" s="211">
        <v>4426</v>
      </c>
      <c r="C54" s="211" t="s">
        <v>188</v>
      </c>
      <c r="D54" s="211">
        <v>191951926</v>
      </c>
      <c r="E54" s="211">
        <v>1060</v>
      </c>
      <c r="F54" s="211">
        <v>1242</v>
      </c>
      <c r="G54" s="211">
        <v>1004</v>
      </c>
      <c r="I54" s="211" t="s">
        <v>700</v>
      </c>
      <c r="J54" s="212" t="s">
        <v>290</v>
      </c>
      <c r="K54" s="211" t="s">
        <v>268</v>
      </c>
      <c r="L54" s="211" t="s">
        <v>874</v>
      </c>
      <c r="AD54" s="213"/>
    </row>
    <row r="55" spans="1:30" s="211" customFormat="1" x14ac:dyDescent="0.25">
      <c r="A55" s="211" t="s">
        <v>149</v>
      </c>
      <c r="B55" s="211">
        <v>4426</v>
      </c>
      <c r="C55" s="211" t="s">
        <v>188</v>
      </c>
      <c r="D55" s="211">
        <v>400037652</v>
      </c>
      <c r="E55" s="211">
        <v>1060</v>
      </c>
      <c r="F55" s="211">
        <v>1271</v>
      </c>
      <c r="G55" s="211">
        <v>1004</v>
      </c>
      <c r="I55" s="211" t="s">
        <v>1584</v>
      </c>
      <c r="J55" s="212" t="s">
        <v>290</v>
      </c>
      <c r="K55" s="211" t="s">
        <v>268</v>
      </c>
      <c r="L55" s="211" t="s">
        <v>1600</v>
      </c>
      <c r="AD55" s="213"/>
    </row>
    <row r="56" spans="1:30" s="211" customFormat="1" x14ac:dyDescent="0.25">
      <c r="A56" s="211" t="s">
        <v>149</v>
      </c>
      <c r="B56" s="211">
        <v>4426</v>
      </c>
      <c r="C56" s="211" t="s">
        <v>188</v>
      </c>
      <c r="D56" s="211">
        <v>400037680</v>
      </c>
      <c r="E56" s="211">
        <v>1060</v>
      </c>
      <c r="F56" s="211">
        <v>1274</v>
      </c>
      <c r="G56" s="211">
        <v>1004</v>
      </c>
      <c r="I56" s="211" t="s">
        <v>569</v>
      </c>
      <c r="J56" s="212" t="s">
        <v>290</v>
      </c>
      <c r="K56" s="211" t="s">
        <v>270</v>
      </c>
      <c r="L56" s="211" t="s">
        <v>572</v>
      </c>
      <c r="AD56" s="213"/>
    </row>
    <row r="57" spans="1:30" s="211" customFormat="1" x14ac:dyDescent="0.25">
      <c r="A57" s="211" t="s">
        <v>149</v>
      </c>
      <c r="B57" s="211">
        <v>4426</v>
      </c>
      <c r="C57" s="211" t="s">
        <v>188</v>
      </c>
      <c r="D57" s="211">
        <v>400037698</v>
      </c>
      <c r="E57" s="211">
        <v>1060</v>
      </c>
      <c r="G57" s="211">
        <v>1004</v>
      </c>
      <c r="I57" s="211" t="s">
        <v>1585</v>
      </c>
      <c r="J57" s="212" t="s">
        <v>290</v>
      </c>
      <c r="K57" s="211" t="s">
        <v>291</v>
      </c>
      <c r="L57" s="211" t="s">
        <v>1638</v>
      </c>
      <c r="AD57" s="213"/>
    </row>
    <row r="58" spans="1:30" s="211" customFormat="1" x14ac:dyDescent="0.25">
      <c r="A58" s="211" t="s">
        <v>149</v>
      </c>
      <c r="B58" s="211">
        <v>4431</v>
      </c>
      <c r="C58" s="211" t="s">
        <v>189</v>
      </c>
      <c r="D58" s="211">
        <v>190622748</v>
      </c>
      <c r="E58" s="211">
        <v>1060</v>
      </c>
      <c r="F58" s="211">
        <v>1271</v>
      </c>
      <c r="G58" s="211">
        <v>1004</v>
      </c>
      <c r="I58" s="211" t="s">
        <v>292</v>
      </c>
      <c r="J58" s="212" t="s">
        <v>290</v>
      </c>
      <c r="K58" s="211" t="s">
        <v>291</v>
      </c>
      <c r="L58" s="211" t="s">
        <v>509</v>
      </c>
      <c r="AD58" s="213"/>
    </row>
    <row r="59" spans="1:30" s="211" customFormat="1" x14ac:dyDescent="0.25">
      <c r="A59" s="211" t="s">
        <v>149</v>
      </c>
      <c r="B59" s="211">
        <v>4431</v>
      </c>
      <c r="C59" s="211" t="s">
        <v>189</v>
      </c>
      <c r="D59" s="211">
        <v>190624752</v>
      </c>
      <c r="E59" s="211">
        <v>1080</v>
      </c>
      <c r="F59" s="211">
        <v>1274</v>
      </c>
      <c r="G59" s="211">
        <v>1004</v>
      </c>
      <c r="I59" s="211" t="s">
        <v>293</v>
      </c>
      <c r="J59" s="212" t="s">
        <v>290</v>
      </c>
      <c r="K59" s="211" t="s">
        <v>291</v>
      </c>
      <c r="L59" s="211" t="s">
        <v>510</v>
      </c>
      <c r="AD59" s="213"/>
    </row>
    <row r="60" spans="1:30" s="211" customFormat="1" x14ac:dyDescent="0.25">
      <c r="A60" s="211" t="s">
        <v>149</v>
      </c>
      <c r="B60" s="211">
        <v>4431</v>
      </c>
      <c r="C60" s="211" t="s">
        <v>189</v>
      </c>
      <c r="D60" s="211">
        <v>190624759</v>
      </c>
      <c r="E60" s="211">
        <v>1080</v>
      </c>
      <c r="F60" s="211">
        <v>1274</v>
      </c>
      <c r="G60" s="211">
        <v>1004</v>
      </c>
      <c r="I60" s="211" t="s">
        <v>294</v>
      </c>
      <c r="J60" s="212" t="s">
        <v>290</v>
      </c>
      <c r="K60" s="211" t="s">
        <v>291</v>
      </c>
      <c r="L60" s="211" t="s">
        <v>511</v>
      </c>
      <c r="AD60" s="213"/>
    </row>
    <row r="61" spans="1:30" s="211" customFormat="1" x14ac:dyDescent="0.25">
      <c r="A61" s="211" t="s">
        <v>149</v>
      </c>
      <c r="B61" s="211">
        <v>4431</v>
      </c>
      <c r="C61" s="211" t="s">
        <v>189</v>
      </c>
      <c r="D61" s="211">
        <v>190632788</v>
      </c>
      <c r="E61" s="211">
        <v>1080</v>
      </c>
      <c r="F61" s="211">
        <v>1274</v>
      </c>
      <c r="G61" s="211">
        <v>1004</v>
      </c>
      <c r="I61" s="211" t="s">
        <v>295</v>
      </c>
      <c r="J61" s="212" t="s">
        <v>290</v>
      </c>
      <c r="K61" s="211" t="s">
        <v>268</v>
      </c>
      <c r="L61" s="211" t="s">
        <v>447</v>
      </c>
      <c r="AD61" s="213"/>
    </row>
    <row r="62" spans="1:30" s="211" customFormat="1" x14ac:dyDescent="0.25">
      <c r="A62" s="211" t="s">
        <v>149</v>
      </c>
      <c r="B62" s="211">
        <v>4431</v>
      </c>
      <c r="C62" s="211" t="s">
        <v>189</v>
      </c>
      <c r="D62" s="211">
        <v>190634608</v>
      </c>
      <c r="E62" s="211">
        <v>1060</v>
      </c>
      <c r="F62" s="211">
        <v>1274</v>
      </c>
      <c r="G62" s="211">
        <v>1004</v>
      </c>
      <c r="I62" s="211" t="s">
        <v>296</v>
      </c>
      <c r="J62" s="212" t="s">
        <v>290</v>
      </c>
      <c r="K62" s="211" t="s">
        <v>268</v>
      </c>
      <c r="L62" s="211" t="s">
        <v>448</v>
      </c>
      <c r="AD62" s="213"/>
    </row>
    <row r="63" spans="1:30" s="211" customFormat="1" x14ac:dyDescent="0.25">
      <c r="A63" s="211" t="s">
        <v>149</v>
      </c>
      <c r="B63" s="211">
        <v>4431</v>
      </c>
      <c r="C63" s="211" t="s">
        <v>189</v>
      </c>
      <c r="D63" s="211">
        <v>191825474</v>
      </c>
      <c r="E63" s="211">
        <v>1020</v>
      </c>
      <c r="F63" s="211">
        <v>1122</v>
      </c>
      <c r="G63" s="211">
        <v>1004</v>
      </c>
      <c r="I63" s="211" t="s">
        <v>1299</v>
      </c>
      <c r="J63" s="212" t="s">
        <v>290</v>
      </c>
      <c r="K63" s="211" t="s">
        <v>270</v>
      </c>
      <c r="L63" s="211" t="s">
        <v>1756</v>
      </c>
      <c r="AD63" s="213"/>
    </row>
    <row r="64" spans="1:30" s="211" customFormat="1" x14ac:dyDescent="0.25">
      <c r="A64" s="211" t="s">
        <v>149</v>
      </c>
      <c r="B64" s="211">
        <v>4431</v>
      </c>
      <c r="C64" s="211" t="s">
        <v>189</v>
      </c>
      <c r="D64" s="211">
        <v>191904360</v>
      </c>
      <c r="E64" s="211">
        <v>1060</v>
      </c>
      <c r="F64" s="211">
        <v>1242</v>
      </c>
      <c r="G64" s="211">
        <v>1004</v>
      </c>
      <c r="I64" s="211" t="s">
        <v>427</v>
      </c>
      <c r="J64" s="212" t="s">
        <v>290</v>
      </c>
      <c r="K64" s="211" t="s">
        <v>268</v>
      </c>
      <c r="L64" s="211" t="s">
        <v>449</v>
      </c>
      <c r="AD64" s="213"/>
    </row>
    <row r="65" spans="1:30" s="211" customFormat="1" x14ac:dyDescent="0.25">
      <c r="A65" s="211" t="s">
        <v>149</v>
      </c>
      <c r="B65" s="211">
        <v>4431</v>
      </c>
      <c r="C65" s="211" t="s">
        <v>189</v>
      </c>
      <c r="D65" s="211">
        <v>191963171</v>
      </c>
      <c r="E65" s="211">
        <v>1060</v>
      </c>
      <c r="F65" s="211">
        <v>1242</v>
      </c>
      <c r="G65" s="211">
        <v>1004</v>
      </c>
      <c r="I65" s="211" t="s">
        <v>428</v>
      </c>
      <c r="J65" s="212" t="s">
        <v>290</v>
      </c>
      <c r="K65" s="211" t="s">
        <v>268</v>
      </c>
      <c r="L65" s="211" t="s">
        <v>450</v>
      </c>
      <c r="AD65" s="213"/>
    </row>
    <row r="66" spans="1:30" s="211" customFormat="1" x14ac:dyDescent="0.25">
      <c r="A66" s="211" t="s">
        <v>149</v>
      </c>
      <c r="B66" s="211">
        <v>4431</v>
      </c>
      <c r="C66" s="211" t="s">
        <v>189</v>
      </c>
      <c r="D66" s="211">
        <v>400041588</v>
      </c>
      <c r="E66" s="211">
        <v>1060</v>
      </c>
      <c r="F66" s="211">
        <v>1251</v>
      </c>
      <c r="G66" s="211">
        <v>1004</v>
      </c>
      <c r="I66" s="211" t="s">
        <v>297</v>
      </c>
      <c r="J66" s="212" t="s">
        <v>290</v>
      </c>
      <c r="K66" s="211" t="s">
        <v>268</v>
      </c>
      <c r="L66" s="211" t="s">
        <v>451</v>
      </c>
      <c r="AD66" s="213"/>
    </row>
    <row r="67" spans="1:30" s="211" customFormat="1" x14ac:dyDescent="0.25">
      <c r="A67" s="211" t="s">
        <v>149</v>
      </c>
      <c r="B67" s="211">
        <v>4431</v>
      </c>
      <c r="C67" s="211" t="s">
        <v>189</v>
      </c>
      <c r="D67" s="211">
        <v>400041643</v>
      </c>
      <c r="E67" s="211">
        <v>1060</v>
      </c>
      <c r="F67" s="211">
        <v>1122</v>
      </c>
      <c r="G67" s="211">
        <v>1004</v>
      </c>
      <c r="I67" s="211" t="s">
        <v>298</v>
      </c>
      <c r="J67" s="212" t="s">
        <v>290</v>
      </c>
      <c r="K67" s="211" t="s">
        <v>270</v>
      </c>
      <c r="L67" s="211" t="s">
        <v>1757</v>
      </c>
      <c r="AD67" s="213"/>
    </row>
    <row r="68" spans="1:30" s="211" customFormat="1" x14ac:dyDescent="0.25">
      <c r="A68" s="211" t="s">
        <v>149</v>
      </c>
      <c r="B68" s="211">
        <v>4431</v>
      </c>
      <c r="C68" s="211" t="s">
        <v>189</v>
      </c>
      <c r="D68" s="211">
        <v>400041645</v>
      </c>
      <c r="E68" s="211">
        <v>1060</v>
      </c>
      <c r="G68" s="211">
        <v>1004</v>
      </c>
      <c r="I68" s="211" t="s">
        <v>299</v>
      </c>
      <c r="J68" s="212" t="s">
        <v>290</v>
      </c>
      <c r="K68" s="211" t="s">
        <v>291</v>
      </c>
      <c r="L68" s="211" t="s">
        <v>512</v>
      </c>
      <c r="AD68" s="213"/>
    </row>
    <row r="69" spans="1:30" s="211" customFormat="1" x14ac:dyDescent="0.25">
      <c r="A69" s="211" t="s">
        <v>149</v>
      </c>
      <c r="B69" s="211">
        <v>4431</v>
      </c>
      <c r="C69" s="211" t="s">
        <v>189</v>
      </c>
      <c r="D69" s="211">
        <v>400041735</v>
      </c>
      <c r="E69" s="211">
        <v>1060</v>
      </c>
      <c r="F69" s="211">
        <v>1251</v>
      </c>
      <c r="G69" s="211">
        <v>1004</v>
      </c>
      <c r="I69" s="211" t="s">
        <v>300</v>
      </c>
      <c r="J69" s="212" t="s">
        <v>290</v>
      </c>
      <c r="K69" s="211" t="s">
        <v>291</v>
      </c>
      <c r="L69" s="211" t="s">
        <v>513</v>
      </c>
      <c r="AD69" s="213"/>
    </row>
    <row r="70" spans="1:30" s="211" customFormat="1" x14ac:dyDescent="0.25">
      <c r="A70" s="211" t="s">
        <v>149</v>
      </c>
      <c r="B70" s="211">
        <v>4436</v>
      </c>
      <c r="C70" s="211" t="s">
        <v>190</v>
      </c>
      <c r="D70" s="211">
        <v>191865001</v>
      </c>
      <c r="E70" s="211">
        <v>1060</v>
      </c>
      <c r="F70" s="211">
        <v>1252</v>
      </c>
      <c r="G70" s="211">
        <v>1004</v>
      </c>
      <c r="I70" s="211" t="s">
        <v>701</v>
      </c>
      <c r="J70" s="212" t="s">
        <v>290</v>
      </c>
      <c r="K70" s="211" t="s">
        <v>268</v>
      </c>
      <c r="L70" s="211" t="s">
        <v>875</v>
      </c>
      <c r="AD70" s="213"/>
    </row>
    <row r="71" spans="1:30" s="211" customFormat="1" x14ac:dyDescent="0.25">
      <c r="A71" s="211" t="s">
        <v>149</v>
      </c>
      <c r="B71" s="211">
        <v>4436</v>
      </c>
      <c r="C71" s="211" t="s">
        <v>190</v>
      </c>
      <c r="D71" s="211">
        <v>191868028</v>
      </c>
      <c r="E71" s="211">
        <v>1060</v>
      </c>
      <c r="F71" s="211">
        <v>1274</v>
      </c>
      <c r="G71" s="211">
        <v>1004</v>
      </c>
      <c r="I71" s="211" t="s">
        <v>702</v>
      </c>
      <c r="J71" s="212" t="s">
        <v>290</v>
      </c>
      <c r="K71" s="211" t="s">
        <v>268</v>
      </c>
      <c r="L71" s="211" t="s">
        <v>876</v>
      </c>
      <c r="AD71" s="213"/>
    </row>
    <row r="72" spans="1:30" s="211" customFormat="1" x14ac:dyDescent="0.25">
      <c r="A72" s="211" t="s">
        <v>149</v>
      </c>
      <c r="B72" s="211">
        <v>4436</v>
      </c>
      <c r="C72" s="211" t="s">
        <v>190</v>
      </c>
      <c r="D72" s="211">
        <v>191876907</v>
      </c>
      <c r="E72" s="211">
        <v>1060</v>
      </c>
      <c r="F72" s="211">
        <v>1271</v>
      </c>
      <c r="G72" s="211">
        <v>1004</v>
      </c>
      <c r="I72" s="211" t="s">
        <v>703</v>
      </c>
      <c r="J72" s="212" t="s">
        <v>290</v>
      </c>
      <c r="K72" s="211" t="s">
        <v>291</v>
      </c>
      <c r="L72" s="211" t="s">
        <v>973</v>
      </c>
      <c r="AD72" s="213"/>
    </row>
    <row r="73" spans="1:30" s="211" customFormat="1" x14ac:dyDescent="0.25">
      <c r="A73" s="211" t="s">
        <v>149</v>
      </c>
      <c r="B73" s="211">
        <v>4436</v>
      </c>
      <c r="C73" s="211" t="s">
        <v>190</v>
      </c>
      <c r="D73" s="211">
        <v>191906072</v>
      </c>
      <c r="E73" s="211">
        <v>1060</v>
      </c>
      <c r="F73" s="211">
        <v>1274</v>
      </c>
      <c r="G73" s="211">
        <v>1004</v>
      </c>
      <c r="I73" s="211" t="s">
        <v>704</v>
      </c>
      <c r="J73" s="212" t="s">
        <v>290</v>
      </c>
      <c r="K73" s="211" t="s">
        <v>291</v>
      </c>
      <c r="L73" s="211" t="s">
        <v>974</v>
      </c>
      <c r="AD73" s="213"/>
    </row>
    <row r="74" spans="1:30" s="211" customFormat="1" x14ac:dyDescent="0.25">
      <c r="A74" s="211" t="s">
        <v>149</v>
      </c>
      <c r="B74" s="211">
        <v>4436</v>
      </c>
      <c r="C74" s="211" t="s">
        <v>190</v>
      </c>
      <c r="D74" s="211">
        <v>191920109</v>
      </c>
      <c r="E74" s="211">
        <v>1060</v>
      </c>
      <c r="F74" s="211">
        <v>1274</v>
      </c>
      <c r="G74" s="211">
        <v>1004</v>
      </c>
      <c r="I74" s="211" t="s">
        <v>705</v>
      </c>
      <c r="J74" s="212" t="s">
        <v>290</v>
      </c>
      <c r="K74" s="211" t="s">
        <v>268</v>
      </c>
      <c r="L74" s="211" t="s">
        <v>877</v>
      </c>
      <c r="AD74" s="213"/>
    </row>
    <row r="75" spans="1:30" s="211" customFormat="1" x14ac:dyDescent="0.25">
      <c r="A75" s="211" t="s">
        <v>149</v>
      </c>
      <c r="B75" s="211">
        <v>4436</v>
      </c>
      <c r="C75" s="211" t="s">
        <v>190</v>
      </c>
      <c r="D75" s="211">
        <v>191953399</v>
      </c>
      <c r="E75" s="211">
        <v>1060</v>
      </c>
      <c r="F75" s="211">
        <v>1274</v>
      </c>
      <c r="G75" s="211">
        <v>1004</v>
      </c>
      <c r="I75" s="211" t="s">
        <v>706</v>
      </c>
      <c r="J75" s="212" t="s">
        <v>290</v>
      </c>
      <c r="K75" s="211" t="s">
        <v>268</v>
      </c>
      <c r="L75" s="211" t="s">
        <v>878</v>
      </c>
      <c r="AD75" s="213"/>
    </row>
    <row r="76" spans="1:30" s="211" customFormat="1" x14ac:dyDescent="0.25">
      <c r="A76" s="211" t="s">
        <v>149</v>
      </c>
      <c r="B76" s="211">
        <v>4436</v>
      </c>
      <c r="C76" s="211" t="s">
        <v>190</v>
      </c>
      <c r="D76" s="211">
        <v>191955097</v>
      </c>
      <c r="E76" s="211">
        <v>1060</v>
      </c>
      <c r="F76" s="211">
        <v>1252</v>
      </c>
      <c r="G76" s="211">
        <v>1004</v>
      </c>
      <c r="I76" s="211" t="s">
        <v>707</v>
      </c>
      <c r="J76" s="212" t="s">
        <v>290</v>
      </c>
      <c r="K76" s="211" t="s">
        <v>268</v>
      </c>
      <c r="L76" s="211" t="s">
        <v>879</v>
      </c>
      <c r="AD76" s="213"/>
    </row>
    <row r="77" spans="1:30" s="211" customFormat="1" x14ac:dyDescent="0.25">
      <c r="A77" s="211" t="s">
        <v>149</v>
      </c>
      <c r="B77" s="211">
        <v>4436</v>
      </c>
      <c r="C77" s="211" t="s">
        <v>190</v>
      </c>
      <c r="D77" s="211">
        <v>191958535</v>
      </c>
      <c r="E77" s="211">
        <v>1020</v>
      </c>
      <c r="F77" s="211">
        <v>1122</v>
      </c>
      <c r="G77" s="211">
        <v>1004</v>
      </c>
      <c r="I77" s="211" t="s">
        <v>563</v>
      </c>
      <c r="J77" s="212" t="s">
        <v>290</v>
      </c>
      <c r="K77" s="211" t="s">
        <v>270</v>
      </c>
      <c r="L77" s="211" t="s">
        <v>1994</v>
      </c>
      <c r="AD77" s="213"/>
    </row>
    <row r="78" spans="1:30" s="211" customFormat="1" x14ac:dyDescent="0.25">
      <c r="A78" s="211" t="s">
        <v>149</v>
      </c>
      <c r="B78" s="211">
        <v>4436</v>
      </c>
      <c r="C78" s="211" t="s">
        <v>190</v>
      </c>
      <c r="D78" s="211">
        <v>191958541</v>
      </c>
      <c r="E78" s="211">
        <v>1020</v>
      </c>
      <c r="F78" s="211">
        <v>1122</v>
      </c>
      <c r="G78" s="211">
        <v>1004</v>
      </c>
      <c r="I78" s="211" t="s">
        <v>564</v>
      </c>
      <c r="J78" s="212" t="s">
        <v>290</v>
      </c>
      <c r="K78" s="211" t="s">
        <v>270</v>
      </c>
      <c r="L78" s="211" t="s">
        <v>1994</v>
      </c>
      <c r="AD78" s="213"/>
    </row>
    <row r="79" spans="1:30" s="211" customFormat="1" x14ac:dyDescent="0.25">
      <c r="A79" s="211" t="s">
        <v>149</v>
      </c>
      <c r="B79" s="211">
        <v>4436</v>
      </c>
      <c r="C79" s="211" t="s">
        <v>190</v>
      </c>
      <c r="D79" s="211">
        <v>191958553</v>
      </c>
      <c r="E79" s="211">
        <v>1060</v>
      </c>
      <c r="F79" s="211">
        <v>1122</v>
      </c>
      <c r="G79" s="211">
        <v>1004</v>
      </c>
      <c r="I79" s="211" t="s">
        <v>563</v>
      </c>
      <c r="J79" s="212" t="s">
        <v>290</v>
      </c>
      <c r="K79" s="211" t="s">
        <v>270</v>
      </c>
      <c r="L79" s="211" t="s">
        <v>1994</v>
      </c>
      <c r="AD79" s="213"/>
    </row>
    <row r="80" spans="1:30" s="211" customFormat="1" x14ac:dyDescent="0.25">
      <c r="A80" s="211" t="s">
        <v>149</v>
      </c>
      <c r="B80" s="211">
        <v>4436</v>
      </c>
      <c r="C80" s="211" t="s">
        <v>190</v>
      </c>
      <c r="D80" s="211">
        <v>191958579</v>
      </c>
      <c r="E80" s="211">
        <v>1020</v>
      </c>
      <c r="F80" s="211">
        <v>1122</v>
      </c>
      <c r="G80" s="211">
        <v>1004</v>
      </c>
      <c r="I80" s="211" t="s">
        <v>563</v>
      </c>
      <c r="J80" s="212" t="s">
        <v>290</v>
      </c>
      <c r="K80" s="211" t="s">
        <v>270</v>
      </c>
      <c r="L80" s="211" t="s">
        <v>1994</v>
      </c>
      <c r="AD80" s="213"/>
    </row>
    <row r="81" spans="1:30" s="211" customFormat="1" x14ac:dyDescent="0.25">
      <c r="A81" s="211" t="s">
        <v>149</v>
      </c>
      <c r="B81" s="211">
        <v>4436</v>
      </c>
      <c r="C81" s="211" t="s">
        <v>190</v>
      </c>
      <c r="D81" s="211">
        <v>191964510</v>
      </c>
      <c r="E81" s="211">
        <v>1060</v>
      </c>
      <c r="F81" s="211">
        <v>1251</v>
      </c>
      <c r="G81" s="211">
        <v>1004</v>
      </c>
      <c r="I81" s="211" t="s">
        <v>1513</v>
      </c>
      <c r="J81" s="212" t="s">
        <v>290</v>
      </c>
      <c r="K81" s="211" t="s">
        <v>270</v>
      </c>
      <c r="L81" s="211" t="s">
        <v>2033</v>
      </c>
      <c r="AD81" s="213"/>
    </row>
    <row r="82" spans="1:30" s="211" customFormat="1" x14ac:dyDescent="0.25">
      <c r="A82" s="211" t="s">
        <v>149</v>
      </c>
      <c r="B82" s="211">
        <v>4436</v>
      </c>
      <c r="C82" s="211" t="s">
        <v>190</v>
      </c>
      <c r="D82" s="211">
        <v>191965612</v>
      </c>
      <c r="E82" s="211">
        <v>1060</v>
      </c>
      <c r="F82" s="211">
        <v>1274</v>
      </c>
      <c r="G82" s="211">
        <v>1004</v>
      </c>
      <c r="I82" s="211" t="s">
        <v>1555</v>
      </c>
      <c r="J82" s="212" t="s">
        <v>290</v>
      </c>
      <c r="K82" s="211" t="s">
        <v>268</v>
      </c>
      <c r="L82" s="211" t="s">
        <v>1560</v>
      </c>
      <c r="AD82" s="213"/>
    </row>
    <row r="83" spans="1:30" s="211" customFormat="1" x14ac:dyDescent="0.25">
      <c r="A83" s="211" t="s">
        <v>149</v>
      </c>
      <c r="B83" s="211">
        <v>4436</v>
      </c>
      <c r="C83" s="211" t="s">
        <v>190</v>
      </c>
      <c r="D83" s="211">
        <v>191986863</v>
      </c>
      <c r="E83" s="211">
        <v>1060</v>
      </c>
      <c r="F83" s="211">
        <v>1274</v>
      </c>
      <c r="G83" s="211">
        <v>1004</v>
      </c>
      <c r="I83" s="211" t="s">
        <v>1976</v>
      </c>
      <c r="J83" s="212" t="s">
        <v>290</v>
      </c>
      <c r="K83" s="211" t="s">
        <v>268</v>
      </c>
      <c r="L83" s="211" t="s">
        <v>1984</v>
      </c>
      <c r="AD83" s="213"/>
    </row>
    <row r="84" spans="1:30" s="211" customFormat="1" x14ac:dyDescent="0.25">
      <c r="A84" s="211" t="s">
        <v>149</v>
      </c>
      <c r="B84" s="211">
        <v>4436</v>
      </c>
      <c r="C84" s="211" t="s">
        <v>190</v>
      </c>
      <c r="D84" s="211">
        <v>191989397</v>
      </c>
      <c r="E84" s="211">
        <v>1020</v>
      </c>
      <c r="F84" s="211">
        <v>1110</v>
      </c>
      <c r="G84" s="211">
        <v>1004</v>
      </c>
      <c r="I84" s="211" t="s">
        <v>1586</v>
      </c>
      <c r="J84" s="212" t="s">
        <v>290</v>
      </c>
      <c r="K84" s="211" t="s">
        <v>268</v>
      </c>
      <c r="L84" s="211" t="s">
        <v>1601</v>
      </c>
      <c r="AD84" s="213"/>
    </row>
    <row r="85" spans="1:30" s="211" customFormat="1" x14ac:dyDescent="0.25">
      <c r="A85" s="211" t="s">
        <v>149</v>
      </c>
      <c r="B85" s="211">
        <v>4436</v>
      </c>
      <c r="C85" s="211" t="s">
        <v>190</v>
      </c>
      <c r="D85" s="211">
        <v>192005018</v>
      </c>
      <c r="E85" s="211">
        <v>1020</v>
      </c>
      <c r="F85" s="211">
        <v>1110</v>
      </c>
      <c r="G85" s="211">
        <v>1003</v>
      </c>
      <c r="I85" s="211" t="s">
        <v>2309</v>
      </c>
      <c r="J85" s="212" t="s">
        <v>290</v>
      </c>
      <c r="K85" s="211" t="s">
        <v>268</v>
      </c>
      <c r="L85" s="211" t="s">
        <v>2316</v>
      </c>
      <c r="AD85" s="213"/>
    </row>
    <row r="86" spans="1:30" s="211" customFormat="1" x14ac:dyDescent="0.25">
      <c r="A86" s="211" t="s">
        <v>149</v>
      </c>
      <c r="B86" s="211">
        <v>4436</v>
      </c>
      <c r="C86" s="211" t="s">
        <v>190</v>
      </c>
      <c r="D86" s="211">
        <v>192005364</v>
      </c>
      <c r="E86" s="211">
        <v>1020</v>
      </c>
      <c r="F86" s="211">
        <v>1110</v>
      </c>
      <c r="G86" s="211">
        <v>1003</v>
      </c>
      <c r="I86" s="211" t="s">
        <v>2232</v>
      </c>
      <c r="J86" s="212" t="s">
        <v>290</v>
      </c>
      <c r="K86" s="211" t="s">
        <v>268</v>
      </c>
      <c r="L86" s="211" t="s">
        <v>2243</v>
      </c>
      <c r="AD86" s="213"/>
    </row>
    <row r="87" spans="1:30" s="211" customFormat="1" x14ac:dyDescent="0.25">
      <c r="A87" s="211" t="s">
        <v>149</v>
      </c>
      <c r="B87" s="211">
        <v>4436</v>
      </c>
      <c r="C87" s="211" t="s">
        <v>190</v>
      </c>
      <c r="D87" s="211">
        <v>192020327</v>
      </c>
      <c r="E87" s="211">
        <v>1060</v>
      </c>
      <c r="F87" s="211">
        <v>1274</v>
      </c>
      <c r="G87" s="211">
        <v>1004</v>
      </c>
      <c r="I87" s="211" t="s">
        <v>1952</v>
      </c>
      <c r="J87" s="212" t="s">
        <v>290</v>
      </c>
      <c r="K87" s="211" t="s">
        <v>268</v>
      </c>
      <c r="L87" s="211" t="s">
        <v>1968</v>
      </c>
      <c r="AD87" s="213"/>
    </row>
    <row r="88" spans="1:30" s="211" customFormat="1" x14ac:dyDescent="0.25">
      <c r="A88" s="211" t="s">
        <v>149</v>
      </c>
      <c r="B88" s="211">
        <v>4436</v>
      </c>
      <c r="C88" s="211" t="s">
        <v>190</v>
      </c>
      <c r="D88" s="211">
        <v>192022045</v>
      </c>
      <c r="E88" s="211">
        <v>1060</v>
      </c>
      <c r="F88" s="211">
        <v>1251</v>
      </c>
      <c r="G88" s="211">
        <v>1004</v>
      </c>
      <c r="I88" s="211" t="s">
        <v>1814</v>
      </c>
      <c r="J88" s="212" t="s">
        <v>290</v>
      </c>
      <c r="K88" s="211" t="s">
        <v>291</v>
      </c>
      <c r="L88" s="211" t="s">
        <v>1831</v>
      </c>
      <c r="AD88" s="213"/>
    </row>
    <row r="89" spans="1:30" s="211" customFormat="1" x14ac:dyDescent="0.25">
      <c r="A89" s="211" t="s">
        <v>149</v>
      </c>
      <c r="B89" s="211">
        <v>4436</v>
      </c>
      <c r="C89" s="211" t="s">
        <v>190</v>
      </c>
      <c r="D89" s="211">
        <v>192043136</v>
      </c>
      <c r="E89" s="211">
        <v>1060</v>
      </c>
      <c r="F89" s="211">
        <v>1274</v>
      </c>
      <c r="G89" s="211">
        <v>1004</v>
      </c>
      <c r="I89" s="211" t="s">
        <v>2057</v>
      </c>
      <c r="J89" s="212" t="s">
        <v>290</v>
      </c>
      <c r="K89" s="211" t="s">
        <v>268</v>
      </c>
      <c r="L89" s="211" t="s">
        <v>2069</v>
      </c>
      <c r="AD89" s="213"/>
    </row>
    <row r="90" spans="1:30" s="211" customFormat="1" x14ac:dyDescent="0.25">
      <c r="A90" s="211" t="s">
        <v>149</v>
      </c>
      <c r="B90" s="211">
        <v>4436</v>
      </c>
      <c r="C90" s="211" t="s">
        <v>190</v>
      </c>
      <c r="D90" s="211">
        <v>192048042</v>
      </c>
      <c r="E90" s="211">
        <v>1060</v>
      </c>
      <c r="F90" s="211">
        <v>1242</v>
      </c>
      <c r="G90" s="211">
        <v>1003</v>
      </c>
      <c r="I90" s="211" t="s">
        <v>2233</v>
      </c>
      <c r="J90" s="212" t="s">
        <v>290</v>
      </c>
      <c r="K90" s="211" t="s">
        <v>291</v>
      </c>
      <c r="L90" s="211" t="s">
        <v>2245</v>
      </c>
      <c r="AD90" s="213"/>
    </row>
    <row r="91" spans="1:30" s="211" customFormat="1" x14ac:dyDescent="0.25">
      <c r="A91" s="211" t="s">
        <v>149</v>
      </c>
      <c r="B91" s="211">
        <v>4436</v>
      </c>
      <c r="C91" s="211" t="s">
        <v>190</v>
      </c>
      <c r="D91" s="211">
        <v>400037320</v>
      </c>
      <c r="E91" s="211">
        <v>1060</v>
      </c>
      <c r="G91" s="211">
        <v>1004</v>
      </c>
      <c r="I91" s="211" t="s">
        <v>1953</v>
      </c>
      <c r="J91" s="212" t="s">
        <v>290</v>
      </c>
      <c r="K91" s="211" t="s">
        <v>268</v>
      </c>
      <c r="L91" s="211" t="s">
        <v>1969</v>
      </c>
      <c r="AD91" s="213"/>
    </row>
    <row r="92" spans="1:30" s="211" customFormat="1" x14ac:dyDescent="0.25">
      <c r="A92" s="211" t="s">
        <v>149</v>
      </c>
      <c r="B92" s="211">
        <v>4436</v>
      </c>
      <c r="C92" s="211" t="s">
        <v>190</v>
      </c>
      <c r="D92" s="211">
        <v>400037826</v>
      </c>
      <c r="E92" s="211">
        <v>1060</v>
      </c>
      <c r="F92" s="211">
        <v>1271</v>
      </c>
      <c r="G92" s="211">
        <v>1004</v>
      </c>
      <c r="I92" s="211" t="s">
        <v>708</v>
      </c>
      <c r="J92" s="212" t="s">
        <v>290</v>
      </c>
      <c r="K92" s="211" t="s">
        <v>268</v>
      </c>
      <c r="L92" s="211" t="s">
        <v>880</v>
      </c>
      <c r="AD92" s="213"/>
    </row>
    <row r="93" spans="1:30" s="211" customFormat="1" x14ac:dyDescent="0.25">
      <c r="A93" s="211" t="s">
        <v>149</v>
      </c>
      <c r="B93" s="211">
        <v>4436</v>
      </c>
      <c r="C93" s="211" t="s">
        <v>190</v>
      </c>
      <c r="D93" s="211">
        <v>400037866</v>
      </c>
      <c r="E93" s="211">
        <v>1060</v>
      </c>
      <c r="G93" s="211">
        <v>1004</v>
      </c>
      <c r="I93" s="211" t="s">
        <v>709</v>
      </c>
      <c r="J93" s="212" t="s">
        <v>290</v>
      </c>
      <c r="K93" s="211" t="s">
        <v>291</v>
      </c>
      <c r="L93" s="211" t="s">
        <v>975</v>
      </c>
      <c r="AD93" s="213"/>
    </row>
    <row r="94" spans="1:30" s="211" customFormat="1" x14ac:dyDescent="0.25">
      <c r="A94" s="211" t="s">
        <v>149</v>
      </c>
      <c r="B94" s="211">
        <v>4436</v>
      </c>
      <c r="C94" s="211" t="s">
        <v>190</v>
      </c>
      <c r="D94" s="211">
        <v>400038005</v>
      </c>
      <c r="E94" s="211">
        <v>1060</v>
      </c>
      <c r="G94" s="211">
        <v>1004</v>
      </c>
      <c r="I94" s="211" t="s">
        <v>710</v>
      </c>
      <c r="J94" s="212" t="s">
        <v>290</v>
      </c>
      <c r="K94" s="211" t="s">
        <v>268</v>
      </c>
      <c r="L94" s="211" t="s">
        <v>881</v>
      </c>
      <c r="AD94" s="213"/>
    </row>
    <row r="95" spans="1:30" s="211" customFormat="1" x14ac:dyDescent="0.25">
      <c r="A95" s="211" t="s">
        <v>149</v>
      </c>
      <c r="B95" s="211">
        <v>4436</v>
      </c>
      <c r="C95" s="211" t="s">
        <v>190</v>
      </c>
      <c r="D95" s="211">
        <v>400038106</v>
      </c>
      <c r="E95" s="211">
        <v>1060</v>
      </c>
      <c r="G95" s="211">
        <v>1004</v>
      </c>
      <c r="I95" s="211" t="s">
        <v>1878</v>
      </c>
      <c r="J95" s="212" t="s">
        <v>290</v>
      </c>
      <c r="K95" s="211" t="s">
        <v>268</v>
      </c>
      <c r="L95" s="211" t="s">
        <v>1891</v>
      </c>
      <c r="AD95" s="213"/>
    </row>
    <row r="96" spans="1:30" s="211" customFormat="1" x14ac:dyDescent="0.25">
      <c r="A96" s="211" t="s">
        <v>149</v>
      </c>
      <c r="B96" s="211">
        <v>4436</v>
      </c>
      <c r="C96" s="211" t="s">
        <v>190</v>
      </c>
      <c r="D96" s="211">
        <v>400038109</v>
      </c>
      <c r="E96" s="211">
        <v>1060</v>
      </c>
      <c r="F96" s="211">
        <v>1274</v>
      </c>
      <c r="G96" s="211">
        <v>1004</v>
      </c>
      <c r="I96" s="211" t="s">
        <v>711</v>
      </c>
      <c r="J96" s="212" t="s">
        <v>290</v>
      </c>
      <c r="K96" s="211" t="s">
        <v>268</v>
      </c>
      <c r="L96" s="211" t="s">
        <v>882</v>
      </c>
      <c r="AD96" s="213"/>
    </row>
    <row r="97" spans="1:30" s="211" customFormat="1" x14ac:dyDescent="0.25">
      <c r="A97" s="211" t="s">
        <v>149</v>
      </c>
      <c r="B97" s="211">
        <v>4436</v>
      </c>
      <c r="C97" s="211" t="s">
        <v>190</v>
      </c>
      <c r="D97" s="211">
        <v>400038272</v>
      </c>
      <c r="E97" s="211">
        <v>1060</v>
      </c>
      <c r="G97" s="211">
        <v>1004</v>
      </c>
      <c r="I97" s="211" t="s">
        <v>712</v>
      </c>
      <c r="J97" s="212" t="s">
        <v>290</v>
      </c>
      <c r="K97" s="211" t="s">
        <v>268</v>
      </c>
      <c r="L97" s="211" t="s">
        <v>883</v>
      </c>
      <c r="AD97" s="213"/>
    </row>
    <row r="98" spans="1:30" s="211" customFormat="1" x14ac:dyDescent="0.25">
      <c r="A98" s="211" t="s">
        <v>149</v>
      </c>
      <c r="B98" s="211">
        <v>4436</v>
      </c>
      <c r="C98" s="211" t="s">
        <v>190</v>
      </c>
      <c r="D98" s="211">
        <v>400038320</v>
      </c>
      <c r="E98" s="211">
        <v>1060</v>
      </c>
      <c r="F98" s="211">
        <v>1251</v>
      </c>
      <c r="G98" s="211">
        <v>1004</v>
      </c>
      <c r="I98" s="211" t="s">
        <v>2022</v>
      </c>
      <c r="J98" s="212" t="s">
        <v>290</v>
      </c>
      <c r="K98" s="211" t="s">
        <v>291</v>
      </c>
      <c r="L98" s="211" t="s">
        <v>2039</v>
      </c>
      <c r="AD98" s="213"/>
    </row>
    <row r="99" spans="1:30" s="211" customFormat="1" x14ac:dyDescent="0.25">
      <c r="A99" s="211" t="s">
        <v>149</v>
      </c>
      <c r="B99" s="211">
        <v>4436</v>
      </c>
      <c r="C99" s="211" t="s">
        <v>190</v>
      </c>
      <c r="D99" s="211">
        <v>400038335</v>
      </c>
      <c r="E99" s="211">
        <v>1060</v>
      </c>
      <c r="G99" s="211">
        <v>1004</v>
      </c>
      <c r="I99" s="211" t="s">
        <v>713</v>
      </c>
      <c r="J99" s="212" t="s">
        <v>290</v>
      </c>
      <c r="K99" s="211" t="s">
        <v>268</v>
      </c>
      <c r="L99" s="211" t="s">
        <v>884</v>
      </c>
      <c r="AD99" s="213"/>
    </row>
    <row r="100" spans="1:30" s="211" customFormat="1" x14ac:dyDescent="0.25">
      <c r="A100" s="211" t="s">
        <v>149</v>
      </c>
      <c r="B100" s="211">
        <v>4436</v>
      </c>
      <c r="C100" s="211" t="s">
        <v>190</v>
      </c>
      <c r="D100" s="211">
        <v>400038439</v>
      </c>
      <c r="E100" s="211">
        <v>1060</v>
      </c>
      <c r="G100" s="211">
        <v>1004</v>
      </c>
      <c r="I100" s="211" t="s">
        <v>714</v>
      </c>
      <c r="J100" s="212" t="s">
        <v>290</v>
      </c>
      <c r="K100" s="211" t="s">
        <v>291</v>
      </c>
      <c r="L100" s="211" t="s">
        <v>976</v>
      </c>
      <c r="AD100" s="213"/>
    </row>
    <row r="101" spans="1:30" s="211" customFormat="1" x14ac:dyDescent="0.25">
      <c r="A101" s="211" t="s">
        <v>149</v>
      </c>
      <c r="B101" s="211">
        <v>4436</v>
      </c>
      <c r="C101" s="211" t="s">
        <v>190</v>
      </c>
      <c r="D101" s="211">
        <v>400038507</v>
      </c>
      <c r="E101" s="211">
        <v>1060</v>
      </c>
      <c r="F101" s="211">
        <v>1242</v>
      </c>
      <c r="G101" s="211">
        <v>1004</v>
      </c>
      <c r="I101" s="211" t="s">
        <v>715</v>
      </c>
      <c r="J101" s="212" t="s">
        <v>290</v>
      </c>
      <c r="K101" s="211" t="s">
        <v>268</v>
      </c>
      <c r="L101" s="211" t="s">
        <v>885</v>
      </c>
      <c r="AD101" s="213"/>
    </row>
    <row r="102" spans="1:30" s="211" customFormat="1" x14ac:dyDescent="0.25">
      <c r="A102" s="211" t="s">
        <v>149</v>
      </c>
      <c r="B102" s="211">
        <v>4436</v>
      </c>
      <c r="C102" s="211" t="s">
        <v>190</v>
      </c>
      <c r="D102" s="211">
        <v>400038535</v>
      </c>
      <c r="E102" s="211">
        <v>1060</v>
      </c>
      <c r="G102" s="211">
        <v>1004</v>
      </c>
      <c r="I102" s="211" t="s">
        <v>716</v>
      </c>
      <c r="J102" s="212" t="s">
        <v>290</v>
      </c>
      <c r="K102" s="211" t="s">
        <v>291</v>
      </c>
      <c r="L102" s="211" t="s">
        <v>977</v>
      </c>
      <c r="AD102" s="213"/>
    </row>
    <row r="103" spans="1:30" s="211" customFormat="1" x14ac:dyDescent="0.25">
      <c r="A103" s="211" t="s">
        <v>149</v>
      </c>
      <c r="B103" s="211">
        <v>4436</v>
      </c>
      <c r="C103" s="211" t="s">
        <v>190</v>
      </c>
      <c r="D103" s="211">
        <v>400038569</v>
      </c>
      <c r="E103" s="211">
        <v>1060</v>
      </c>
      <c r="F103" s="211">
        <v>1251</v>
      </c>
      <c r="G103" s="211">
        <v>1004</v>
      </c>
      <c r="I103" s="211" t="s">
        <v>717</v>
      </c>
      <c r="J103" s="212" t="s">
        <v>290</v>
      </c>
      <c r="K103" s="211" t="s">
        <v>268</v>
      </c>
      <c r="L103" s="211" t="s">
        <v>886</v>
      </c>
      <c r="AD103" s="213"/>
    </row>
    <row r="104" spans="1:30" s="211" customFormat="1" x14ac:dyDescent="0.25">
      <c r="A104" s="211" t="s">
        <v>149</v>
      </c>
      <c r="B104" s="211">
        <v>4436</v>
      </c>
      <c r="C104" s="211" t="s">
        <v>190</v>
      </c>
      <c r="D104" s="211">
        <v>400038579</v>
      </c>
      <c r="E104" s="211">
        <v>1060</v>
      </c>
      <c r="F104" s="211">
        <v>1274</v>
      </c>
      <c r="G104" s="211">
        <v>1004</v>
      </c>
      <c r="I104" s="211" t="s">
        <v>718</v>
      </c>
      <c r="J104" s="212" t="s">
        <v>290</v>
      </c>
      <c r="K104" s="211" t="s">
        <v>268</v>
      </c>
      <c r="L104" s="211" t="s">
        <v>887</v>
      </c>
      <c r="AD104" s="213"/>
    </row>
    <row r="105" spans="1:30" s="211" customFormat="1" x14ac:dyDescent="0.25">
      <c r="A105" s="211" t="s">
        <v>149</v>
      </c>
      <c r="B105" s="211">
        <v>4436</v>
      </c>
      <c r="C105" s="211" t="s">
        <v>190</v>
      </c>
      <c r="D105" s="211">
        <v>400038620</v>
      </c>
      <c r="E105" s="211">
        <v>1060</v>
      </c>
      <c r="F105" s="211">
        <v>1242</v>
      </c>
      <c r="G105" s="211">
        <v>1004</v>
      </c>
      <c r="I105" s="211" t="s">
        <v>1879</v>
      </c>
      <c r="J105" s="212" t="s">
        <v>290</v>
      </c>
      <c r="K105" s="211" t="s">
        <v>268</v>
      </c>
      <c r="L105" s="211" t="s">
        <v>1892</v>
      </c>
      <c r="AD105" s="213"/>
    </row>
    <row r="106" spans="1:30" s="211" customFormat="1" x14ac:dyDescent="0.25">
      <c r="A106" s="211" t="s">
        <v>149</v>
      </c>
      <c r="B106" s="211">
        <v>4436</v>
      </c>
      <c r="C106" s="211" t="s">
        <v>190</v>
      </c>
      <c r="D106" s="211">
        <v>400039034</v>
      </c>
      <c r="E106" s="211">
        <v>1060</v>
      </c>
      <c r="G106" s="211">
        <v>1004</v>
      </c>
      <c r="I106" s="211" t="s">
        <v>719</v>
      </c>
      <c r="J106" s="212" t="s">
        <v>290</v>
      </c>
      <c r="K106" s="211" t="s">
        <v>291</v>
      </c>
      <c r="L106" s="211" t="s">
        <v>978</v>
      </c>
      <c r="AD106" s="213"/>
    </row>
    <row r="107" spans="1:30" s="211" customFormat="1" x14ac:dyDescent="0.25">
      <c r="A107" s="211" t="s">
        <v>149</v>
      </c>
      <c r="B107" s="211">
        <v>4436</v>
      </c>
      <c r="C107" s="211" t="s">
        <v>190</v>
      </c>
      <c r="D107" s="211">
        <v>502015701</v>
      </c>
      <c r="E107" s="211">
        <v>1080</v>
      </c>
      <c r="F107" s="211">
        <v>1274</v>
      </c>
      <c r="G107" s="211">
        <v>1004</v>
      </c>
      <c r="I107" s="211" t="s">
        <v>720</v>
      </c>
      <c r="J107" s="212" t="s">
        <v>290</v>
      </c>
      <c r="K107" s="211" t="s">
        <v>291</v>
      </c>
      <c r="L107" s="211" t="s">
        <v>979</v>
      </c>
      <c r="AD107" s="213"/>
    </row>
    <row r="108" spans="1:30" s="211" customFormat="1" x14ac:dyDescent="0.25">
      <c r="A108" s="211" t="s">
        <v>149</v>
      </c>
      <c r="B108" s="211">
        <v>4436</v>
      </c>
      <c r="C108" s="211" t="s">
        <v>190</v>
      </c>
      <c r="D108" s="211">
        <v>502015738</v>
      </c>
      <c r="E108" s="211">
        <v>1060</v>
      </c>
      <c r="F108" s="211">
        <v>1274</v>
      </c>
      <c r="G108" s="211">
        <v>1004</v>
      </c>
      <c r="I108" s="211" t="s">
        <v>721</v>
      </c>
      <c r="J108" s="212" t="s">
        <v>290</v>
      </c>
      <c r="K108" s="211" t="s">
        <v>268</v>
      </c>
      <c r="L108" s="211" t="s">
        <v>888</v>
      </c>
      <c r="AD108" s="213"/>
    </row>
    <row r="109" spans="1:30" s="211" customFormat="1" x14ac:dyDescent="0.25">
      <c r="A109" s="211" t="s">
        <v>149</v>
      </c>
      <c r="B109" s="211">
        <v>4441</v>
      </c>
      <c r="C109" s="211" t="s">
        <v>191</v>
      </c>
      <c r="D109" s="211">
        <v>191249310</v>
      </c>
      <c r="E109" s="211">
        <v>1080</v>
      </c>
      <c r="F109" s="211">
        <v>1274</v>
      </c>
      <c r="G109" s="211">
        <v>1004</v>
      </c>
      <c r="I109" s="211" t="s">
        <v>1421</v>
      </c>
      <c r="J109" s="212" t="s">
        <v>290</v>
      </c>
      <c r="K109" s="211" t="s">
        <v>268</v>
      </c>
      <c r="L109" s="211" t="s">
        <v>1462</v>
      </c>
      <c r="AD109" s="213"/>
    </row>
    <row r="110" spans="1:30" s="211" customFormat="1" x14ac:dyDescent="0.25">
      <c r="A110" s="211" t="s">
        <v>149</v>
      </c>
      <c r="B110" s="211">
        <v>4441</v>
      </c>
      <c r="C110" s="211" t="s">
        <v>191</v>
      </c>
      <c r="D110" s="211">
        <v>191998335</v>
      </c>
      <c r="E110" s="211">
        <v>1020</v>
      </c>
      <c r="F110" s="211">
        <v>1110</v>
      </c>
      <c r="G110" s="211">
        <v>1004</v>
      </c>
      <c r="I110" s="211" t="s">
        <v>1422</v>
      </c>
      <c r="J110" s="212" t="s">
        <v>290</v>
      </c>
      <c r="K110" s="211" t="s">
        <v>270</v>
      </c>
      <c r="L110" s="211" t="s">
        <v>1758</v>
      </c>
      <c r="AD110" s="213"/>
    </row>
    <row r="111" spans="1:30" s="211" customFormat="1" x14ac:dyDescent="0.25">
      <c r="A111" s="211" t="s">
        <v>149</v>
      </c>
      <c r="B111" s="211">
        <v>4441</v>
      </c>
      <c r="C111" s="211" t="s">
        <v>191</v>
      </c>
      <c r="D111" s="211">
        <v>191998351</v>
      </c>
      <c r="E111" s="211">
        <v>1020</v>
      </c>
      <c r="F111" s="211">
        <v>1110</v>
      </c>
      <c r="G111" s="211">
        <v>1004</v>
      </c>
      <c r="I111" s="211" t="s">
        <v>1423</v>
      </c>
      <c r="J111" s="212" t="s">
        <v>290</v>
      </c>
      <c r="K111" s="211" t="s">
        <v>270</v>
      </c>
      <c r="L111" s="211" t="s">
        <v>1759</v>
      </c>
      <c r="AD111" s="213"/>
    </row>
    <row r="112" spans="1:30" s="211" customFormat="1" x14ac:dyDescent="0.25">
      <c r="A112" s="211" t="s">
        <v>149</v>
      </c>
      <c r="B112" s="211">
        <v>4441</v>
      </c>
      <c r="C112" s="211" t="s">
        <v>191</v>
      </c>
      <c r="D112" s="211">
        <v>191998354</v>
      </c>
      <c r="E112" s="211">
        <v>1020</v>
      </c>
      <c r="F112" s="211">
        <v>1110</v>
      </c>
      <c r="G112" s="211">
        <v>1004</v>
      </c>
      <c r="I112" s="211" t="s">
        <v>1424</v>
      </c>
      <c r="J112" s="212" t="s">
        <v>290</v>
      </c>
      <c r="K112" s="211" t="s">
        <v>270</v>
      </c>
      <c r="L112" s="211" t="s">
        <v>1760</v>
      </c>
      <c r="AD112" s="213"/>
    </row>
    <row r="113" spans="1:30" s="211" customFormat="1" x14ac:dyDescent="0.25">
      <c r="A113" s="211" t="s">
        <v>149</v>
      </c>
      <c r="B113" s="211">
        <v>4441</v>
      </c>
      <c r="C113" s="211" t="s">
        <v>191</v>
      </c>
      <c r="D113" s="211">
        <v>400023421</v>
      </c>
      <c r="E113" s="211">
        <v>1060</v>
      </c>
      <c r="F113" s="211">
        <v>1274</v>
      </c>
      <c r="G113" s="211">
        <v>1004</v>
      </c>
      <c r="I113" s="211" t="s">
        <v>1425</v>
      </c>
      <c r="J113" s="212" t="s">
        <v>290</v>
      </c>
      <c r="K113" s="211" t="s">
        <v>291</v>
      </c>
      <c r="L113" s="211" t="s">
        <v>1484</v>
      </c>
      <c r="AD113" s="213"/>
    </row>
    <row r="114" spans="1:30" s="211" customFormat="1" x14ac:dyDescent="0.25">
      <c r="A114" s="211" t="s">
        <v>149</v>
      </c>
      <c r="B114" s="211">
        <v>4441</v>
      </c>
      <c r="C114" s="211" t="s">
        <v>191</v>
      </c>
      <c r="D114" s="211">
        <v>400023512</v>
      </c>
      <c r="E114" s="211">
        <v>1060</v>
      </c>
      <c r="F114" s="211">
        <v>1274</v>
      </c>
      <c r="G114" s="211">
        <v>1004</v>
      </c>
      <c r="I114" s="211" t="s">
        <v>1426</v>
      </c>
      <c r="J114" s="212" t="s">
        <v>290</v>
      </c>
      <c r="K114" s="211" t="s">
        <v>268</v>
      </c>
      <c r="L114" s="211" t="s">
        <v>1463</v>
      </c>
      <c r="AD114" s="213"/>
    </row>
    <row r="115" spans="1:30" s="211" customFormat="1" x14ac:dyDescent="0.25">
      <c r="A115" s="211" t="s">
        <v>149</v>
      </c>
      <c r="B115" s="211">
        <v>4441</v>
      </c>
      <c r="C115" s="211" t="s">
        <v>191</v>
      </c>
      <c r="D115" s="211">
        <v>400023522</v>
      </c>
      <c r="E115" s="211">
        <v>1060</v>
      </c>
      <c r="F115" s="211">
        <v>1242</v>
      </c>
      <c r="G115" s="211">
        <v>1004</v>
      </c>
      <c r="I115" s="211" t="s">
        <v>1427</v>
      </c>
      <c r="J115" s="212" t="s">
        <v>290</v>
      </c>
      <c r="K115" s="211" t="s">
        <v>291</v>
      </c>
      <c r="L115" s="211" t="s">
        <v>1485</v>
      </c>
      <c r="AD115" s="213"/>
    </row>
    <row r="116" spans="1:30" s="211" customFormat="1" x14ac:dyDescent="0.25">
      <c r="A116" s="211" t="s">
        <v>149</v>
      </c>
      <c r="B116" s="211">
        <v>4441</v>
      </c>
      <c r="C116" s="211" t="s">
        <v>191</v>
      </c>
      <c r="D116" s="211">
        <v>400023524</v>
      </c>
      <c r="E116" s="211">
        <v>1030</v>
      </c>
      <c r="F116" s="211">
        <v>1121</v>
      </c>
      <c r="G116" s="211">
        <v>1004</v>
      </c>
      <c r="I116" s="211" t="s">
        <v>1428</v>
      </c>
      <c r="J116" s="212" t="s">
        <v>290</v>
      </c>
      <c r="K116" s="211" t="s">
        <v>291</v>
      </c>
      <c r="L116" s="211" t="s">
        <v>1486</v>
      </c>
      <c r="AD116" s="213"/>
    </row>
    <row r="117" spans="1:30" s="211" customFormat="1" x14ac:dyDescent="0.25">
      <c r="A117" s="211" t="s">
        <v>149</v>
      </c>
      <c r="B117" s="211">
        <v>4446</v>
      </c>
      <c r="C117" s="211" t="s">
        <v>192</v>
      </c>
      <c r="D117" s="211">
        <v>191860732</v>
      </c>
      <c r="E117" s="211">
        <v>1060</v>
      </c>
      <c r="F117" s="211">
        <v>1242</v>
      </c>
      <c r="G117" s="211">
        <v>1004</v>
      </c>
      <c r="I117" s="211" t="s">
        <v>1173</v>
      </c>
      <c r="J117" s="212" t="s">
        <v>290</v>
      </c>
      <c r="K117" s="211" t="s">
        <v>291</v>
      </c>
      <c r="L117" s="211" t="s">
        <v>1225</v>
      </c>
      <c r="AD117" s="213"/>
    </row>
    <row r="118" spans="1:30" s="211" customFormat="1" x14ac:dyDescent="0.25">
      <c r="A118" s="211" t="s">
        <v>149</v>
      </c>
      <c r="B118" s="211">
        <v>4446</v>
      </c>
      <c r="C118" s="211" t="s">
        <v>192</v>
      </c>
      <c r="D118" s="211">
        <v>191996720</v>
      </c>
      <c r="E118" s="211">
        <v>1020</v>
      </c>
      <c r="F118" s="211">
        <v>1110</v>
      </c>
      <c r="G118" s="211">
        <v>1004</v>
      </c>
      <c r="I118" s="211" t="s">
        <v>1562</v>
      </c>
      <c r="J118" s="212" t="s">
        <v>290</v>
      </c>
      <c r="K118" s="211" t="s">
        <v>268</v>
      </c>
      <c r="L118" s="211" t="s">
        <v>1565</v>
      </c>
      <c r="AD118" s="213"/>
    </row>
    <row r="119" spans="1:30" s="211" customFormat="1" x14ac:dyDescent="0.25">
      <c r="A119" s="211" t="s">
        <v>149</v>
      </c>
      <c r="B119" s="211">
        <v>4451</v>
      </c>
      <c r="C119" s="211" t="s">
        <v>193</v>
      </c>
      <c r="D119" s="211">
        <v>191862808</v>
      </c>
      <c r="E119" s="211">
        <v>1060</v>
      </c>
      <c r="F119" s="211">
        <v>1261</v>
      </c>
      <c r="G119" s="211">
        <v>1004</v>
      </c>
      <c r="I119" s="211" t="s">
        <v>722</v>
      </c>
      <c r="J119" s="212" t="s">
        <v>290</v>
      </c>
      <c r="K119" s="211" t="s">
        <v>268</v>
      </c>
      <c r="L119" s="211" t="s">
        <v>889</v>
      </c>
      <c r="AD119" s="213"/>
    </row>
    <row r="120" spans="1:30" s="211" customFormat="1" x14ac:dyDescent="0.25">
      <c r="A120" s="211" t="s">
        <v>149</v>
      </c>
      <c r="B120" s="211">
        <v>4451</v>
      </c>
      <c r="C120" s="211" t="s">
        <v>193</v>
      </c>
      <c r="D120" s="211">
        <v>191863456</v>
      </c>
      <c r="E120" s="211">
        <v>1060</v>
      </c>
      <c r="F120" s="211">
        <v>1261</v>
      </c>
      <c r="G120" s="211">
        <v>1004</v>
      </c>
      <c r="I120" s="211" t="s">
        <v>723</v>
      </c>
      <c r="J120" s="212" t="s">
        <v>290</v>
      </c>
      <c r="K120" s="211" t="s">
        <v>268</v>
      </c>
      <c r="L120" s="211" t="s">
        <v>890</v>
      </c>
      <c r="AD120" s="213"/>
    </row>
    <row r="121" spans="1:30" s="211" customFormat="1" x14ac:dyDescent="0.25">
      <c r="A121" s="211" t="s">
        <v>149</v>
      </c>
      <c r="B121" s="211">
        <v>4451</v>
      </c>
      <c r="C121" s="211" t="s">
        <v>193</v>
      </c>
      <c r="D121" s="211">
        <v>191984830</v>
      </c>
      <c r="E121" s="211">
        <v>1020</v>
      </c>
      <c r="F121" s="211">
        <v>1110</v>
      </c>
      <c r="G121" s="211">
        <v>1004</v>
      </c>
      <c r="I121" s="211" t="s">
        <v>1777</v>
      </c>
      <c r="J121" s="212" t="s">
        <v>290</v>
      </c>
      <c r="K121" s="211" t="s">
        <v>268</v>
      </c>
      <c r="L121" s="211" t="s">
        <v>1796</v>
      </c>
      <c r="AD121" s="213"/>
    </row>
    <row r="122" spans="1:30" s="211" customFormat="1" x14ac:dyDescent="0.25">
      <c r="A122" s="211" t="s">
        <v>149</v>
      </c>
      <c r="B122" s="211">
        <v>4451</v>
      </c>
      <c r="C122" s="211" t="s">
        <v>193</v>
      </c>
      <c r="D122" s="211">
        <v>191997432</v>
      </c>
      <c r="E122" s="211">
        <v>1020</v>
      </c>
      <c r="F122" s="211">
        <v>1121</v>
      </c>
      <c r="G122" s="211">
        <v>1004</v>
      </c>
      <c r="I122" s="211" t="s">
        <v>724</v>
      </c>
      <c r="J122" s="212" t="s">
        <v>290</v>
      </c>
      <c r="K122" s="211" t="s">
        <v>291</v>
      </c>
      <c r="L122" s="211" t="s">
        <v>980</v>
      </c>
      <c r="AD122" s="213"/>
    </row>
    <row r="123" spans="1:30" s="211" customFormat="1" x14ac:dyDescent="0.25">
      <c r="A123" s="211" t="s">
        <v>149</v>
      </c>
      <c r="B123" s="211">
        <v>4451</v>
      </c>
      <c r="C123" s="211" t="s">
        <v>193</v>
      </c>
      <c r="D123" s="211">
        <v>400023758</v>
      </c>
      <c r="E123" s="211">
        <v>1060</v>
      </c>
      <c r="G123" s="211">
        <v>1004</v>
      </c>
      <c r="I123" s="211" t="s">
        <v>725</v>
      </c>
      <c r="J123" s="212" t="s">
        <v>290</v>
      </c>
      <c r="K123" s="211" t="s">
        <v>291</v>
      </c>
      <c r="L123" s="211" t="s">
        <v>981</v>
      </c>
      <c r="AD123" s="213"/>
    </row>
    <row r="124" spans="1:30" s="211" customFormat="1" x14ac:dyDescent="0.25">
      <c r="A124" s="211" t="s">
        <v>149</v>
      </c>
      <c r="B124" s="211">
        <v>4451</v>
      </c>
      <c r="C124" s="211" t="s">
        <v>193</v>
      </c>
      <c r="D124" s="211">
        <v>400023968</v>
      </c>
      <c r="E124" s="211">
        <v>1060</v>
      </c>
      <c r="F124" s="211">
        <v>1271</v>
      </c>
      <c r="G124" s="211">
        <v>1004</v>
      </c>
      <c r="I124" s="211" t="s">
        <v>1609</v>
      </c>
      <c r="J124" s="212" t="s">
        <v>290</v>
      </c>
      <c r="K124" s="211" t="s">
        <v>291</v>
      </c>
      <c r="L124" s="211" t="s">
        <v>1639</v>
      </c>
      <c r="AD124" s="213"/>
    </row>
    <row r="125" spans="1:30" s="211" customFormat="1" x14ac:dyDescent="0.25">
      <c r="A125" s="211" t="s">
        <v>149</v>
      </c>
      <c r="B125" s="211">
        <v>4461</v>
      </c>
      <c r="C125" s="211" t="s">
        <v>194</v>
      </c>
      <c r="D125" s="211">
        <v>190603909</v>
      </c>
      <c r="E125" s="211">
        <v>1080</v>
      </c>
      <c r="F125" s="211">
        <v>1252</v>
      </c>
      <c r="G125" s="211">
        <v>1004</v>
      </c>
      <c r="I125" s="211" t="s">
        <v>726</v>
      </c>
      <c r="J125" s="212" t="s">
        <v>290</v>
      </c>
      <c r="K125" s="211" t="s">
        <v>268</v>
      </c>
      <c r="L125" s="211" t="s">
        <v>891</v>
      </c>
      <c r="AD125" s="213"/>
    </row>
    <row r="126" spans="1:30" s="211" customFormat="1" x14ac:dyDescent="0.25">
      <c r="A126" s="211" t="s">
        <v>149</v>
      </c>
      <c r="B126" s="211">
        <v>4461</v>
      </c>
      <c r="C126" s="211" t="s">
        <v>194</v>
      </c>
      <c r="D126" s="211">
        <v>190604972</v>
      </c>
      <c r="E126" s="211">
        <v>1080</v>
      </c>
      <c r="F126" s="211">
        <v>1274</v>
      </c>
      <c r="G126" s="211">
        <v>1004</v>
      </c>
      <c r="I126" s="211" t="s">
        <v>727</v>
      </c>
      <c r="J126" s="212" t="s">
        <v>290</v>
      </c>
      <c r="K126" s="211" t="s">
        <v>291</v>
      </c>
      <c r="L126" s="211" t="s">
        <v>982</v>
      </c>
      <c r="AD126" s="213"/>
    </row>
    <row r="127" spans="1:30" s="211" customFormat="1" x14ac:dyDescent="0.25">
      <c r="A127" s="211" t="s">
        <v>149</v>
      </c>
      <c r="B127" s="211">
        <v>4461</v>
      </c>
      <c r="C127" s="211" t="s">
        <v>194</v>
      </c>
      <c r="D127" s="211">
        <v>190605003</v>
      </c>
      <c r="E127" s="211">
        <v>1080</v>
      </c>
      <c r="F127" s="211">
        <v>1274</v>
      </c>
      <c r="G127" s="211">
        <v>1004</v>
      </c>
      <c r="I127" s="211" t="s">
        <v>728</v>
      </c>
      <c r="J127" s="212" t="s">
        <v>290</v>
      </c>
      <c r="K127" s="211" t="s">
        <v>268</v>
      </c>
      <c r="L127" s="211" t="s">
        <v>892</v>
      </c>
      <c r="AD127" s="213"/>
    </row>
    <row r="128" spans="1:30" s="211" customFormat="1" x14ac:dyDescent="0.25">
      <c r="A128" s="211" t="s">
        <v>149</v>
      </c>
      <c r="B128" s="211">
        <v>4461</v>
      </c>
      <c r="C128" s="211" t="s">
        <v>194</v>
      </c>
      <c r="D128" s="211">
        <v>190684288</v>
      </c>
      <c r="E128" s="211">
        <v>1080</v>
      </c>
      <c r="F128" s="211">
        <v>1274</v>
      </c>
      <c r="G128" s="211">
        <v>1004</v>
      </c>
      <c r="I128" s="211" t="s">
        <v>729</v>
      </c>
      <c r="J128" s="212" t="s">
        <v>290</v>
      </c>
      <c r="K128" s="211" t="s">
        <v>291</v>
      </c>
      <c r="L128" s="211" t="s">
        <v>983</v>
      </c>
      <c r="AD128" s="213"/>
    </row>
    <row r="129" spans="1:30" s="211" customFormat="1" x14ac:dyDescent="0.25">
      <c r="A129" s="211" t="s">
        <v>149</v>
      </c>
      <c r="B129" s="211">
        <v>4461</v>
      </c>
      <c r="C129" s="211" t="s">
        <v>194</v>
      </c>
      <c r="D129" s="211">
        <v>190684888</v>
      </c>
      <c r="E129" s="211">
        <v>1080</v>
      </c>
      <c r="F129" s="211">
        <v>1241</v>
      </c>
      <c r="G129" s="211">
        <v>1004</v>
      </c>
      <c r="I129" s="211" t="s">
        <v>730</v>
      </c>
      <c r="J129" s="212" t="s">
        <v>290</v>
      </c>
      <c r="K129" s="211" t="s">
        <v>291</v>
      </c>
      <c r="L129" s="211" t="s">
        <v>984</v>
      </c>
      <c r="AD129" s="213"/>
    </row>
    <row r="130" spans="1:30" s="211" customFormat="1" x14ac:dyDescent="0.25">
      <c r="A130" s="211" t="s">
        <v>149</v>
      </c>
      <c r="B130" s="211">
        <v>4461</v>
      </c>
      <c r="C130" s="211" t="s">
        <v>194</v>
      </c>
      <c r="D130" s="211">
        <v>190686068</v>
      </c>
      <c r="E130" s="211">
        <v>1080</v>
      </c>
      <c r="F130" s="211">
        <v>1274</v>
      </c>
      <c r="G130" s="211">
        <v>1004</v>
      </c>
      <c r="I130" s="211" t="s">
        <v>731</v>
      </c>
      <c r="J130" s="212" t="s">
        <v>290</v>
      </c>
      <c r="K130" s="211" t="s">
        <v>268</v>
      </c>
      <c r="L130" s="211" t="s">
        <v>893</v>
      </c>
      <c r="AD130" s="213"/>
    </row>
    <row r="131" spans="1:30" s="211" customFormat="1" x14ac:dyDescent="0.25">
      <c r="A131" s="211" t="s">
        <v>149</v>
      </c>
      <c r="B131" s="211">
        <v>4461</v>
      </c>
      <c r="C131" s="211" t="s">
        <v>194</v>
      </c>
      <c r="D131" s="211">
        <v>190686208</v>
      </c>
      <c r="E131" s="211">
        <v>1080</v>
      </c>
      <c r="F131" s="211">
        <v>1274</v>
      </c>
      <c r="G131" s="211">
        <v>1004</v>
      </c>
      <c r="I131" s="211" t="s">
        <v>732</v>
      </c>
      <c r="J131" s="212" t="s">
        <v>290</v>
      </c>
      <c r="K131" s="211" t="s">
        <v>268</v>
      </c>
      <c r="L131" s="211" t="s">
        <v>894</v>
      </c>
      <c r="AD131" s="213"/>
    </row>
    <row r="132" spans="1:30" s="211" customFormat="1" x14ac:dyDescent="0.25">
      <c r="A132" s="211" t="s">
        <v>149</v>
      </c>
      <c r="B132" s="211">
        <v>4461</v>
      </c>
      <c r="C132" s="211" t="s">
        <v>194</v>
      </c>
      <c r="D132" s="211">
        <v>190686688</v>
      </c>
      <c r="E132" s="211">
        <v>1080</v>
      </c>
      <c r="F132" s="211">
        <v>1274</v>
      </c>
      <c r="G132" s="211">
        <v>1004</v>
      </c>
      <c r="I132" s="211" t="s">
        <v>733</v>
      </c>
      <c r="J132" s="212" t="s">
        <v>290</v>
      </c>
      <c r="K132" s="211" t="s">
        <v>268</v>
      </c>
      <c r="L132" s="211" t="s">
        <v>895</v>
      </c>
      <c r="AD132" s="213"/>
    </row>
    <row r="133" spans="1:30" s="211" customFormat="1" x14ac:dyDescent="0.25">
      <c r="A133" s="211" t="s">
        <v>149</v>
      </c>
      <c r="B133" s="211">
        <v>4461</v>
      </c>
      <c r="C133" s="211" t="s">
        <v>194</v>
      </c>
      <c r="D133" s="211">
        <v>190686928</v>
      </c>
      <c r="E133" s="211">
        <v>1080</v>
      </c>
      <c r="F133" s="211">
        <v>1274</v>
      </c>
      <c r="G133" s="211">
        <v>1004</v>
      </c>
      <c r="I133" s="211" t="s">
        <v>734</v>
      </c>
      <c r="J133" s="212" t="s">
        <v>290</v>
      </c>
      <c r="K133" s="211" t="s">
        <v>291</v>
      </c>
      <c r="L133" s="211" t="s">
        <v>985</v>
      </c>
      <c r="AD133" s="213"/>
    </row>
    <row r="134" spans="1:30" s="211" customFormat="1" x14ac:dyDescent="0.25">
      <c r="A134" s="211" t="s">
        <v>149</v>
      </c>
      <c r="B134" s="211">
        <v>4461</v>
      </c>
      <c r="C134" s="211" t="s">
        <v>194</v>
      </c>
      <c r="D134" s="211">
        <v>190807569</v>
      </c>
      <c r="E134" s="211">
        <v>1080</v>
      </c>
      <c r="F134" s="211">
        <v>1220</v>
      </c>
      <c r="G134" s="211">
        <v>1004</v>
      </c>
      <c r="I134" s="211" t="s">
        <v>301</v>
      </c>
      <c r="J134" s="212" t="s">
        <v>290</v>
      </c>
      <c r="K134" s="211" t="s">
        <v>270</v>
      </c>
      <c r="L134" s="211" t="s">
        <v>1362</v>
      </c>
      <c r="AD134" s="213"/>
    </row>
    <row r="135" spans="1:30" s="211" customFormat="1" x14ac:dyDescent="0.25">
      <c r="A135" s="211" t="s">
        <v>149</v>
      </c>
      <c r="B135" s="211">
        <v>4461</v>
      </c>
      <c r="C135" s="211" t="s">
        <v>194</v>
      </c>
      <c r="D135" s="211">
        <v>190993030</v>
      </c>
      <c r="E135" s="211">
        <v>1080</v>
      </c>
      <c r="F135" s="211">
        <v>1274</v>
      </c>
      <c r="G135" s="211">
        <v>1004</v>
      </c>
      <c r="I135" s="211" t="s">
        <v>735</v>
      </c>
      <c r="J135" s="212" t="s">
        <v>290</v>
      </c>
      <c r="K135" s="211" t="s">
        <v>268</v>
      </c>
      <c r="L135" s="211" t="s">
        <v>896</v>
      </c>
      <c r="AD135" s="213"/>
    </row>
    <row r="136" spans="1:30" s="211" customFormat="1" x14ac:dyDescent="0.25">
      <c r="A136" s="211" t="s">
        <v>149</v>
      </c>
      <c r="B136" s="211">
        <v>4461</v>
      </c>
      <c r="C136" s="211" t="s">
        <v>194</v>
      </c>
      <c r="D136" s="211">
        <v>191251132</v>
      </c>
      <c r="E136" s="211">
        <v>1080</v>
      </c>
      <c r="F136" s="211">
        <v>1274</v>
      </c>
      <c r="G136" s="211">
        <v>1004</v>
      </c>
      <c r="I136" s="211" t="s">
        <v>736</v>
      </c>
      <c r="J136" s="212" t="s">
        <v>290</v>
      </c>
      <c r="K136" s="211" t="s">
        <v>268</v>
      </c>
      <c r="L136" s="211" t="s">
        <v>897</v>
      </c>
      <c r="AD136" s="213"/>
    </row>
    <row r="137" spans="1:30" s="211" customFormat="1" x14ac:dyDescent="0.25">
      <c r="A137" s="211" t="s">
        <v>149</v>
      </c>
      <c r="B137" s="211">
        <v>4461</v>
      </c>
      <c r="C137" s="211" t="s">
        <v>194</v>
      </c>
      <c r="D137" s="211">
        <v>191645432</v>
      </c>
      <c r="E137" s="211">
        <v>1080</v>
      </c>
      <c r="F137" s="211">
        <v>1274</v>
      </c>
      <c r="G137" s="211">
        <v>1004</v>
      </c>
      <c r="I137" s="211" t="s">
        <v>737</v>
      </c>
      <c r="J137" s="212" t="s">
        <v>290</v>
      </c>
      <c r="K137" s="211" t="s">
        <v>268</v>
      </c>
      <c r="L137" s="211" t="s">
        <v>898</v>
      </c>
      <c r="AD137" s="213"/>
    </row>
    <row r="138" spans="1:30" s="211" customFormat="1" x14ac:dyDescent="0.25">
      <c r="A138" s="211" t="s">
        <v>149</v>
      </c>
      <c r="B138" s="211">
        <v>4461</v>
      </c>
      <c r="C138" s="211" t="s">
        <v>194</v>
      </c>
      <c r="D138" s="211">
        <v>191645872</v>
      </c>
      <c r="E138" s="211">
        <v>1060</v>
      </c>
      <c r="F138" s="211">
        <v>1274</v>
      </c>
      <c r="G138" s="211">
        <v>1004</v>
      </c>
      <c r="I138" s="211" t="s">
        <v>302</v>
      </c>
      <c r="J138" s="212" t="s">
        <v>290</v>
      </c>
      <c r="K138" s="211" t="s">
        <v>270</v>
      </c>
      <c r="L138" s="211" t="s">
        <v>441</v>
      </c>
      <c r="AD138" s="213"/>
    </row>
    <row r="139" spans="1:30" s="211" customFormat="1" x14ac:dyDescent="0.25">
      <c r="A139" s="211" t="s">
        <v>149</v>
      </c>
      <c r="B139" s="211">
        <v>4461</v>
      </c>
      <c r="C139" s="211" t="s">
        <v>194</v>
      </c>
      <c r="D139" s="211">
        <v>191675875</v>
      </c>
      <c r="E139" s="211">
        <v>1060</v>
      </c>
      <c r="F139" s="211">
        <v>1274</v>
      </c>
      <c r="G139" s="211">
        <v>1004</v>
      </c>
      <c r="I139" s="211" t="s">
        <v>738</v>
      </c>
      <c r="J139" s="212" t="s">
        <v>290</v>
      </c>
      <c r="K139" s="211" t="s">
        <v>268</v>
      </c>
      <c r="L139" s="211" t="s">
        <v>899</v>
      </c>
      <c r="AD139" s="213"/>
    </row>
    <row r="140" spans="1:30" s="211" customFormat="1" x14ac:dyDescent="0.25">
      <c r="A140" s="211" t="s">
        <v>149</v>
      </c>
      <c r="B140" s="211">
        <v>4461</v>
      </c>
      <c r="C140" s="211" t="s">
        <v>194</v>
      </c>
      <c r="D140" s="211">
        <v>191715641</v>
      </c>
      <c r="E140" s="211">
        <v>1080</v>
      </c>
      <c r="F140" s="211">
        <v>1274</v>
      </c>
      <c r="G140" s="211">
        <v>1004</v>
      </c>
      <c r="I140" s="211" t="s">
        <v>739</v>
      </c>
      <c r="J140" s="212" t="s">
        <v>290</v>
      </c>
      <c r="K140" s="211" t="s">
        <v>268</v>
      </c>
      <c r="L140" s="211" t="s">
        <v>900</v>
      </c>
      <c r="AD140" s="213"/>
    </row>
    <row r="141" spans="1:30" s="211" customFormat="1" x14ac:dyDescent="0.25">
      <c r="A141" s="211" t="s">
        <v>149</v>
      </c>
      <c r="B141" s="211">
        <v>4461</v>
      </c>
      <c r="C141" s="211" t="s">
        <v>194</v>
      </c>
      <c r="D141" s="211">
        <v>191800260</v>
      </c>
      <c r="E141" s="211">
        <v>1080</v>
      </c>
      <c r="F141" s="211">
        <v>1274</v>
      </c>
      <c r="G141" s="211">
        <v>1004</v>
      </c>
      <c r="I141" s="211" t="s">
        <v>740</v>
      </c>
      <c r="J141" s="212" t="s">
        <v>290</v>
      </c>
      <c r="K141" s="211" t="s">
        <v>291</v>
      </c>
      <c r="L141" s="211" t="s">
        <v>986</v>
      </c>
      <c r="AD141" s="213"/>
    </row>
    <row r="142" spans="1:30" s="211" customFormat="1" x14ac:dyDescent="0.25">
      <c r="A142" s="211" t="s">
        <v>149</v>
      </c>
      <c r="B142" s="211">
        <v>4461</v>
      </c>
      <c r="C142" s="211" t="s">
        <v>194</v>
      </c>
      <c r="D142" s="211">
        <v>191814274</v>
      </c>
      <c r="E142" s="211">
        <v>1080</v>
      </c>
      <c r="F142" s="211">
        <v>1274</v>
      </c>
      <c r="G142" s="211">
        <v>1004</v>
      </c>
      <c r="I142" s="211" t="s">
        <v>741</v>
      </c>
      <c r="J142" s="212" t="s">
        <v>290</v>
      </c>
      <c r="K142" s="211" t="s">
        <v>268</v>
      </c>
      <c r="L142" s="211" t="s">
        <v>901</v>
      </c>
      <c r="AD142" s="213"/>
    </row>
    <row r="143" spans="1:30" s="211" customFormat="1" x14ac:dyDescent="0.25">
      <c r="A143" s="211" t="s">
        <v>149</v>
      </c>
      <c r="B143" s="211">
        <v>4461</v>
      </c>
      <c r="C143" s="211" t="s">
        <v>194</v>
      </c>
      <c r="D143" s="211">
        <v>191820654</v>
      </c>
      <c r="E143" s="211">
        <v>1080</v>
      </c>
      <c r="F143" s="211">
        <v>1274</v>
      </c>
      <c r="G143" s="211">
        <v>1004</v>
      </c>
      <c r="I143" s="211" t="s">
        <v>742</v>
      </c>
      <c r="J143" s="212" t="s">
        <v>290</v>
      </c>
      <c r="K143" s="211" t="s">
        <v>268</v>
      </c>
      <c r="L143" s="211" t="s">
        <v>902</v>
      </c>
      <c r="AD143" s="213"/>
    </row>
    <row r="144" spans="1:30" s="211" customFormat="1" x14ac:dyDescent="0.25">
      <c r="A144" s="211" t="s">
        <v>149</v>
      </c>
      <c r="B144" s="211">
        <v>4461</v>
      </c>
      <c r="C144" s="211" t="s">
        <v>194</v>
      </c>
      <c r="D144" s="211">
        <v>191848459</v>
      </c>
      <c r="E144" s="211">
        <v>1080</v>
      </c>
      <c r="F144" s="211">
        <v>1274</v>
      </c>
      <c r="G144" s="211">
        <v>1004</v>
      </c>
      <c r="I144" s="211" t="s">
        <v>743</v>
      </c>
      <c r="J144" s="212" t="s">
        <v>290</v>
      </c>
      <c r="K144" s="211" t="s">
        <v>268</v>
      </c>
      <c r="L144" s="211" t="s">
        <v>903</v>
      </c>
      <c r="AD144" s="213"/>
    </row>
    <row r="145" spans="1:30" s="211" customFormat="1" x14ac:dyDescent="0.25">
      <c r="A145" s="211" t="s">
        <v>149</v>
      </c>
      <c r="B145" s="211">
        <v>4461</v>
      </c>
      <c r="C145" s="211" t="s">
        <v>194</v>
      </c>
      <c r="D145" s="211">
        <v>191853986</v>
      </c>
      <c r="E145" s="211">
        <v>1080</v>
      </c>
      <c r="F145" s="211">
        <v>1274</v>
      </c>
      <c r="G145" s="211">
        <v>1004</v>
      </c>
      <c r="I145" s="211" t="s">
        <v>744</v>
      </c>
      <c r="J145" s="212" t="s">
        <v>290</v>
      </c>
      <c r="K145" s="211" t="s">
        <v>268</v>
      </c>
      <c r="L145" s="211" t="s">
        <v>904</v>
      </c>
      <c r="AD145" s="213"/>
    </row>
    <row r="146" spans="1:30" s="211" customFormat="1" x14ac:dyDescent="0.25">
      <c r="A146" s="211" t="s">
        <v>149</v>
      </c>
      <c r="B146" s="211">
        <v>4461</v>
      </c>
      <c r="C146" s="211" t="s">
        <v>194</v>
      </c>
      <c r="D146" s="211">
        <v>191854142</v>
      </c>
      <c r="E146" s="211">
        <v>1080</v>
      </c>
      <c r="F146" s="211">
        <v>1274</v>
      </c>
      <c r="G146" s="211">
        <v>1004</v>
      </c>
      <c r="I146" s="211" t="s">
        <v>745</v>
      </c>
      <c r="J146" s="212" t="s">
        <v>290</v>
      </c>
      <c r="K146" s="211" t="s">
        <v>268</v>
      </c>
      <c r="L146" s="211" t="s">
        <v>905</v>
      </c>
      <c r="AD146" s="213"/>
    </row>
    <row r="147" spans="1:30" s="211" customFormat="1" x14ac:dyDescent="0.25">
      <c r="A147" s="211" t="s">
        <v>149</v>
      </c>
      <c r="B147" s="211">
        <v>4461</v>
      </c>
      <c r="C147" s="211" t="s">
        <v>194</v>
      </c>
      <c r="D147" s="211">
        <v>191854183</v>
      </c>
      <c r="E147" s="211">
        <v>1080</v>
      </c>
      <c r="F147" s="211">
        <v>1274</v>
      </c>
      <c r="G147" s="211">
        <v>1004</v>
      </c>
      <c r="I147" s="211" t="s">
        <v>746</v>
      </c>
      <c r="J147" s="212" t="s">
        <v>290</v>
      </c>
      <c r="K147" s="211" t="s">
        <v>291</v>
      </c>
      <c r="L147" s="211" t="s">
        <v>987</v>
      </c>
      <c r="AD147" s="213"/>
    </row>
    <row r="148" spans="1:30" s="211" customFormat="1" x14ac:dyDescent="0.25">
      <c r="A148" s="211" t="s">
        <v>149</v>
      </c>
      <c r="B148" s="211">
        <v>4461</v>
      </c>
      <c r="C148" s="211" t="s">
        <v>194</v>
      </c>
      <c r="D148" s="211">
        <v>191854190</v>
      </c>
      <c r="E148" s="211">
        <v>1060</v>
      </c>
      <c r="F148" s="211">
        <v>1274</v>
      </c>
      <c r="G148" s="211">
        <v>1004</v>
      </c>
      <c r="I148" s="211" t="s">
        <v>747</v>
      </c>
      <c r="J148" s="212" t="s">
        <v>290</v>
      </c>
      <c r="K148" s="211" t="s">
        <v>268</v>
      </c>
      <c r="L148" s="211" t="s">
        <v>906</v>
      </c>
      <c r="AD148" s="213"/>
    </row>
    <row r="149" spans="1:30" s="211" customFormat="1" x14ac:dyDescent="0.25">
      <c r="A149" s="211" t="s">
        <v>149</v>
      </c>
      <c r="B149" s="211">
        <v>4461</v>
      </c>
      <c r="C149" s="211" t="s">
        <v>194</v>
      </c>
      <c r="D149" s="211">
        <v>191854301</v>
      </c>
      <c r="E149" s="211">
        <v>1080</v>
      </c>
      <c r="F149" s="211">
        <v>1274</v>
      </c>
      <c r="G149" s="211">
        <v>1004</v>
      </c>
      <c r="I149" s="211" t="s">
        <v>748</v>
      </c>
      <c r="J149" s="212" t="s">
        <v>290</v>
      </c>
      <c r="K149" s="211" t="s">
        <v>268</v>
      </c>
      <c r="L149" s="211" t="s">
        <v>907</v>
      </c>
      <c r="AD149" s="213"/>
    </row>
    <row r="150" spans="1:30" s="211" customFormat="1" x14ac:dyDescent="0.25">
      <c r="A150" s="211" t="s">
        <v>149</v>
      </c>
      <c r="B150" s="211">
        <v>4461</v>
      </c>
      <c r="C150" s="211" t="s">
        <v>194</v>
      </c>
      <c r="D150" s="211">
        <v>191854302</v>
      </c>
      <c r="E150" s="211">
        <v>1080</v>
      </c>
      <c r="F150" s="211">
        <v>1274</v>
      </c>
      <c r="G150" s="211">
        <v>1004</v>
      </c>
      <c r="I150" s="211" t="s">
        <v>749</v>
      </c>
      <c r="J150" s="212" t="s">
        <v>290</v>
      </c>
      <c r="K150" s="211" t="s">
        <v>268</v>
      </c>
      <c r="L150" s="211" t="s">
        <v>908</v>
      </c>
      <c r="AD150" s="213"/>
    </row>
    <row r="151" spans="1:30" s="211" customFormat="1" x14ac:dyDescent="0.25">
      <c r="A151" s="211" t="s">
        <v>149</v>
      </c>
      <c r="B151" s="211">
        <v>4461</v>
      </c>
      <c r="C151" s="211" t="s">
        <v>194</v>
      </c>
      <c r="D151" s="211">
        <v>191861307</v>
      </c>
      <c r="E151" s="211">
        <v>1020</v>
      </c>
      <c r="F151" s="211">
        <v>1110</v>
      </c>
      <c r="G151" s="211">
        <v>1004</v>
      </c>
      <c r="I151" s="211" t="s">
        <v>1327</v>
      </c>
      <c r="J151" s="212" t="s">
        <v>290</v>
      </c>
      <c r="K151" s="211" t="s">
        <v>270</v>
      </c>
      <c r="L151" s="211" t="s">
        <v>2298</v>
      </c>
      <c r="AD151" s="213"/>
    </row>
    <row r="152" spans="1:30" s="211" customFormat="1" x14ac:dyDescent="0.25">
      <c r="A152" s="211" t="s">
        <v>149</v>
      </c>
      <c r="B152" s="211">
        <v>4461</v>
      </c>
      <c r="C152" s="211" t="s">
        <v>194</v>
      </c>
      <c r="D152" s="211">
        <v>191861308</v>
      </c>
      <c r="E152" s="211">
        <v>1020</v>
      </c>
      <c r="F152" s="211">
        <v>1110</v>
      </c>
      <c r="G152" s="211">
        <v>1004</v>
      </c>
      <c r="I152" s="211" t="s">
        <v>1575</v>
      </c>
      <c r="J152" s="212" t="s">
        <v>290</v>
      </c>
      <c r="K152" s="211" t="s">
        <v>270</v>
      </c>
      <c r="L152" s="211" t="s">
        <v>2299</v>
      </c>
      <c r="AD152" s="213"/>
    </row>
    <row r="153" spans="1:30" s="211" customFormat="1" x14ac:dyDescent="0.25">
      <c r="A153" s="211" t="s">
        <v>149</v>
      </c>
      <c r="B153" s="211">
        <v>4461</v>
      </c>
      <c r="C153" s="211" t="s">
        <v>194</v>
      </c>
      <c r="D153" s="211">
        <v>191862162</v>
      </c>
      <c r="E153" s="211">
        <v>1060</v>
      </c>
      <c r="F153" s="211">
        <v>1274</v>
      </c>
      <c r="G153" s="211">
        <v>1004</v>
      </c>
      <c r="I153" s="211" t="s">
        <v>750</v>
      </c>
      <c r="J153" s="212" t="s">
        <v>290</v>
      </c>
      <c r="K153" s="211" t="s">
        <v>291</v>
      </c>
      <c r="L153" s="211" t="s">
        <v>988</v>
      </c>
      <c r="AD153" s="213"/>
    </row>
    <row r="154" spans="1:30" s="211" customFormat="1" x14ac:dyDescent="0.25">
      <c r="A154" s="211" t="s">
        <v>149</v>
      </c>
      <c r="B154" s="211">
        <v>4461</v>
      </c>
      <c r="C154" s="211" t="s">
        <v>194</v>
      </c>
      <c r="D154" s="211">
        <v>191862182</v>
      </c>
      <c r="E154" s="211">
        <v>1060</v>
      </c>
      <c r="F154" s="211">
        <v>1274</v>
      </c>
      <c r="G154" s="211">
        <v>1004</v>
      </c>
      <c r="I154" s="211" t="s">
        <v>751</v>
      </c>
      <c r="J154" s="212" t="s">
        <v>290</v>
      </c>
      <c r="K154" s="211" t="s">
        <v>291</v>
      </c>
      <c r="L154" s="211" t="s">
        <v>989</v>
      </c>
      <c r="AD154" s="213"/>
    </row>
    <row r="155" spans="1:30" s="211" customFormat="1" x14ac:dyDescent="0.25">
      <c r="A155" s="211" t="s">
        <v>149</v>
      </c>
      <c r="B155" s="211">
        <v>4461</v>
      </c>
      <c r="C155" s="211" t="s">
        <v>194</v>
      </c>
      <c r="D155" s="211">
        <v>191862264</v>
      </c>
      <c r="E155" s="211">
        <v>1060</v>
      </c>
      <c r="F155" s="211">
        <v>1274</v>
      </c>
      <c r="G155" s="211">
        <v>1004</v>
      </c>
      <c r="I155" s="211" t="s">
        <v>752</v>
      </c>
      <c r="J155" s="212" t="s">
        <v>290</v>
      </c>
      <c r="K155" s="211" t="s">
        <v>291</v>
      </c>
      <c r="L155" s="211" t="s">
        <v>990</v>
      </c>
      <c r="AD155" s="213"/>
    </row>
    <row r="156" spans="1:30" s="211" customFormat="1" x14ac:dyDescent="0.25">
      <c r="A156" s="211" t="s">
        <v>149</v>
      </c>
      <c r="B156" s="211">
        <v>4461</v>
      </c>
      <c r="C156" s="211" t="s">
        <v>194</v>
      </c>
      <c r="D156" s="211">
        <v>191862273</v>
      </c>
      <c r="E156" s="211">
        <v>1080</v>
      </c>
      <c r="F156" s="211">
        <v>1274</v>
      </c>
      <c r="G156" s="211">
        <v>1004</v>
      </c>
      <c r="I156" s="211" t="s">
        <v>753</v>
      </c>
      <c r="J156" s="212" t="s">
        <v>290</v>
      </c>
      <c r="K156" s="211" t="s">
        <v>291</v>
      </c>
      <c r="L156" s="211" t="s">
        <v>991</v>
      </c>
      <c r="AD156" s="213"/>
    </row>
    <row r="157" spans="1:30" s="211" customFormat="1" x14ac:dyDescent="0.25">
      <c r="A157" s="211" t="s">
        <v>149</v>
      </c>
      <c r="B157" s="211">
        <v>4461</v>
      </c>
      <c r="C157" s="211" t="s">
        <v>194</v>
      </c>
      <c r="D157" s="211">
        <v>191862763</v>
      </c>
      <c r="E157" s="211">
        <v>1080</v>
      </c>
      <c r="F157" s="211">
        <v>1274</v>
      </c>
      <c r="G157" s="211">
        <v>1004</v>
      </c>
      <c r="I157" s="211" t="s">
        <v>754</v>
      </c>
      <c r="J157" s="212" t="s">
        <v>290</v>
      </c>
      <c r="K157" s="211" t="s">
        <v>268</v>
      </c>
      <c r="L157" s="211" t="s">
        <v>909</v>
      </c>
      <c r="AD157" s="213"/>
    </row>
    <row r="158" spans="1:30" s="211" customFormat="1" x14ac:dyDescent="0.25">
      <c r="A158" s="211" t="s">
        <v>149</v>
      </c>
      <c r="B158" s="211">
        <v>4461</v>
      </c>
      <c r="C158" s="211" t="s">
        <v>194</v>
      </c>
      <c r="D158" s="211">
        <v>191863062</v>
      </c>
      <c r="E158" s="211">
        <v>1060</v>
      </c>
      <c r="F158" s="211">
        <v>1242</v>
      </c>
      <c r="G158" s="211">
        <v>1004</v>
      </c>
      <c r="I158" s="211" t="s">
        <v>755</v>
      </c>
      <c r="J158" s="212" t="s">
        <v>290</v>
      </c>
      <c r="K158" s="211" t="s">
        <v>268</v>
      </c>
      <c r="L158" s="211" t="s">
        <v>910</v>
      </c>
      <c r="AD158" s="213"/>
    </row>
    <row r="159" spans="1:30" s="211" customFormat="1" x14ac:dyDescent="0.25">
      <c r="A159" s="211" t="s">
        <v>149</v>
      </c>
      <c r="B159" s="211">
        <v>4461</v>
      </c>
      <c r="C159" s="211" t="s">
        <v>194</v>
      </c>
      <c r="D159" s="211">
        <v>191871869</v>
      </c>
      <c r="E159" s="211">
        <v>1080</v>
      </c>
      <c r="F159" s="211">
        <v>1274</v>
      </c>
      <c r="G159" s="211">
        <v>1004</v>
      </c>
      <c r="I159" s="211" t="s">
        <v>756</v>
      </c>
      <c r="J159" s="212" t="s">
        <v>290</v>
      </c>
      <c r="K159" s="211" t="s">
        <v>268</v>
      </c>
      <c r="L159" s="211" t="s">
        <v>911</v>
      </c>
      <c r="AD159" s="213"/>
    </row>
    <row r="160" spans="1:30" s="211" customFormat="1" x14ac:dyDescent="0.25">
      <c r="A160" s="211" t="s">
        <v>149</v>
      </c>
      <c r="B160" s="211">
        <v>4461</v>
      </c>
      <c r="C160" s="211" t="s">
        <v>194</v>
      </c>
      <c r="D160" s="211">
        <v>191882231</v>
      </c>
      <c r="E160" s="211">
        <v>1020</v>
      </c>
      <c r="F160" s="211">
        <v>1110</v>
      </c>
      <c r="G160" s="211">
        <v>1004</v>
      </c>
      <c r="I160" s="211" t="s">
        <v>757</v>
      </c>
      <c r="J160" s="212" t="s">
        <v>290</v>
      </c>
      <c r="K160" s="211" t="s">
        <v>268</v>
      </c>
      <c r="L160" s="211" t="s">
        <v>912</v>
      </c>
      <c r="AD160" s="213"/>
    </row>
    <row r="161" spans="1:30" s="211" customFormat="1" x14ac:dyDescent="0.25">
      <c r="A161" s="211" t="s">
        <v>149</v>
      </c>
      <c r="B161" s="211">
        <v>4461</v>
      </c>
      <c r="C161" s="211" t="s">
        <v>194</v>
      </c>
      <c r="D161" s="211">
        <v>191883639</v>
      </c>
      <c r="E161" s="211">
        <v>1080</v>
      </c>
      <c r="F161" s="211">
        <v>1274</v>
      </c>
      <c r="G161" s="211">
        <v>1004</v>
      </c>
      <c r="I161" s="211" t="s">
        <v>758</v>
      </c>
      <c r="J161" s="212" t="s">
        <v>290</v>
      </c>
      <c r="K161" s="211" t="s">
        <v>268</v>
      </c>
      <c r="L161" s="211" t="s">
        <v>913</v>
      </c>
      <c r="AD161" s="213"/>
    </row>
    <row r="162" spans="1:30" s="211" customFormat="1" x14ac:dyDescent="0.25">
      <c r="A162" s="211" t="s">
        <v>149</v>
      </c>
      <c r="B162" s="211">
        <v>4461</v>
      </c>
      <c r="C162" s="211" t="s">
        <v>194</v>
      </c>
      <c r="D162" s="211">
        <v>191886533</v>
      </c>
      <c r="E162" s="211">
        <v>1060</v>
      </c>
      <c r="F162" s="211">
        <v>1242</v>
      </c>
      <c r="G162" s="211">
        <v>1004</v>
      </c>
      <c r="I162" s="211" t="s">
        <v>1328</v>
      </c>
      <c r="J162" s="212" t="s">
        <v>290</v>
      </c>
      <c r="K162" s="211" t="s">
        <v>291</v>
      </c>
      <c r="L162" s="211" t="s">
        <v>2075</v>
      </c>
      <c r="AD162" s="213"/>
    </row>
    <row r="163" spans="1:30" s="211" customFormat="1" x14ac:dyDescent="0.25">
      <c r="A163" s="211" t="s">
        <v>149</v>
      </c>
      <c r="B163" s="211">
        <v>4461</v>
      </c>
      <c r="C163" s="211" t="s">
        <v>194</v>
      </c>
      <c r="D163" s="211">
        <v>191893686</v>
      </c>
      <c r="E163" s="211">
        <v>1060</v>
      </c>
      <c r="F163" s="211">
        <v>1274</v>
      </c>
      <c r="G163" s="211">
        <v>1004</v>
      </c>
      <c r="I163" s="211" t="s">
        <v>302</v>
      </c>
      <c r="J163" s="212" t="s">
        <v>290</v>
      </c>
      <c r="K163" s="211" t="s">
        <v>270</v>
      </c>
      <c r="L163" s="211" t="s">
        <v>441</v>
      </c>
      <c r="AD163" s="213"/>
    </row>
    <row r="164" spans="1:30" s="211" customFormat="1" x14ac:dyDescent="0.25">
      <c r="A164" s="211" t="s">
        <v>149</v>
      </c>
      <c r="B164" s="211">
        <v>4461</v>
      </c>
      <c r="C164" s="211" t="s">
        <v>194</v>
      </c>
      <c r="D164" s="211">
        <v>191899907</v>
      </c>
      <c r="E164" s="211">
        <v>1080</v>
      </c>
      <c r="F164" s="211">
        <v>1252</v>
      </c>
      <c r="G164" s="211">
        <v>1004</v>
      </c>
      <c r="I164" s="211" t="s">
        <v>759</v>
      </c>
      <c r="J164" s="212" t="s">
        <v>290</v>
      </c>
      <c r="K164" s="211" t="s">
        <v>268</v>
      </c>
      <c r="L164" s="211" t="s">
        <v>914</v>
      </c>
      <c r="AD164" s="213"/>
    </row>
    <row r="165" spans="1:30" s="211" customFormat="1" x14ac:dyDescent="0.25">
      <c r="A165" s="211" t="s">
        <v>149</v>
      </c>
      <c r="B165" s="211">
        <v>4461</v>
      </c>
      <c r="C165" s="211" t="s">
        <v>194</v>
      </c>
      <c r="D165" s="211">
        <v>191920024</v>
      </c>
      <c r="E165" s="211">
        <v>1060</v>
      </c>
      <c r="F165" s="211">
        <v>1271</v>
      </c>
      <c r="G165" s="211">
        <v>1004</v>
      </c>
      <c r="I165" s="211" t="s">
        <v>2377</v>
      </c>
      <c r="J165" s="212" t="s">
        <v>290</v>
      </c>
      <c r="K165" s="211" t="s">
        <v>270</v>
      </c>
      <c r="L165" s="211" t="s">
        <v>2390</v>
      </c>
      <c r="AD165" s="213"/>
    </row>
    <row r="166" spans="1:30" s="211" customFormat="1" x14ac:dyDescent="0.25">
      <c r="A166" s="211" t="s">
        <v>149</v>
      </c>
      <c r="B166" s="211">
        <v>4461</v>
      </c>
      <c r="C166" s="211" t="s">
        <v>194</v>
      </c>
      <c r="D166" s="211">
        <v>191967672</v>
      </c>
      <c r="E166" s="211">
        <v>1020</v>
      </c>
      <c r="F166" s="211">
        <v>1110</v>
      </c>
      <c r="G166" s="211">
        <v>1004</v>
      </c>
      <c r="I166" s="211" t="s">
        <v>1815</v>
      </c>
      <c r="J166" s="212" t="s">
        <v>290</v>
      </c>
      <c r="K166" s="211" t="s">
        <v>268</v>
      </c>
      <c r="L166" s="211" t="s">
        <v>1826</v>
      </c>
      <c r="AD166" s="213"/>
    </row>
    <row r="167" spans="1:30" s="211" customFormat="1" x14ac:dyDescent="0.25">
      <c r="A167" s="211" t="s">
        <v>149</v>
      </c>
      <c r="B167" s="211">
        <v>4461</v>
      </c>
      <c r="C167" s="211" t="s">
        <v>194</v>
      </c>
      <c r="D167" s="211">
        <v>191968367</v>
      </c>
      <c r="E167" s="211">
        <v>1060</v>
      </c>
      <c r="F167" s="211">
        <v>1274</v>
      </c>
      <c r="G167" s="211">
        <v>1004</v>
      </c>
      <c r="I167" s="211" t="s">
        <v>1610</v>
      </c>
      <c r="J167" s="212" t="s">
        <v>290</v>
      </c>
      <c r="K167" s="211" t="s">
        <v>268</v>
      </c>
      <c r="L167" s="211" t="s">
        <v>1617</v>
      </c>
      <c r="AD167" s="213"/>
    </row>
    <row r="168" spans="1:30" s="211" customFormat="1" x14ac:dyDescent="0.25">
      <c r="A168" s="211" t="s">
        <v>149</v>
      </c>
      <c r="B168" s="211">
        <v>4461</v>
      </c>
      <c r="C168" s="211" t="s">
        <v>194</v>
      </c>
      <c r="D168" s="211">
        <v>191968420</v>
      </c>
      <c r="E168" s="211">
        <v>1020</v>
      </c>
      <c r="F168" s="211">
        <v>1122</v>
      </c>
      <c r="G168" s="211">
        <v>1004</v>
      </c>
      <c r="I168" s="211" t="s">
        <v>1536</v>
      </c>
      <c r="J168" s="212" t="s">
        <v>290</v>
      </c>
      <c r="K168" s="211" t="s">
        <v>268</v>
      </c>
      <c r="L168" s="211" t="s">
        <v>1540</v>
      </c>
      <c r="AD168" s="213"/>
    </row>
    <row r="169" spans="1:30" s="211" customFormat="1" x14ac:dyDescent="0.25">
      <c r="A169" s="211" t="s">
        <v>149</v>
      </c>
      <c r="B169" s="211">
        <v>4461</v>
      </c>
      <c r="C169" s="211" t="s">
        <v>194</v>
      </c>
      <c r="D169" s="211">
        <v>191968446</v>
      </c>
      <c r="E169" s="211">
        <v>1020</v>
      </c>
      <c r="F169" s="211">
        <v>1122</v>
      </c>
      <c r="G169" s="211">
        <v>1004</v>
      </c>
      <c r="I169" s="211" t="s">
        <v>1912</v>
      </c>
      <c r="J169" s="212" t="s">
        <v>290</v>
      </c>
      <c r="K169" s="211" t="s">
        <v>268</v>
      </c>
      <c r="L169" s="211" t="s">
        <v>2011</v>
      </c>
      <c r="AD169" s="213"/>
    </row>
    <row r="170" spans="1:30" s="211" customFormat="1" x14ac:dyDescent="0.25">
      <c r="A170" s="211" t="s">
        <v>149</v>
      </c>
      <c r="B170" s="211">
        <v>4461</v>
      </c>
      <c r="C170" s="211" t="s">
        <v>194</v>
      </c>
      <c r="D170" s="211">
        <v>191968470</v>
      </c>
      <c r="E170" s="211">
        <v>1020</v>
      </c>
      <c r="F170" s="211">
        <v>1122</v>
      </c>
      <c r="G170" s="211">
        <v>1004</v>
      </c>
      <c r="I170" s="211" t="s">
        <v>1912</v>
      </c>
      <c r="J170" s="212" t="s">
        <v>290</v>
      </c>
      <c r="K170" s="211" t="s">
        <v>268</v>
      </c>
      <c r="L170" s="211" t="s">
        <v>1924</v>
      </c>
      <c r="AD170" s="213"/>
    </row>
    <row r="171" spans="1:30" s="211" customFormat="1" x14ac:dyDescent="0.25">
      <c r="A171" s="211" t="s">
        <v>149</v>
      </c>
      <c r="B171" s="211">
        <v>4461</v>
      </c>
      <c r="C171" s="211" t="s">
        <v>194</v>
      </c>
      <c r="D171" s="211">
        <v>191968472</v>
      </c>
      <c r="E171" s="211">
        <v>1060</v>
      </c>
      <c r="F171" s="211">
        <v>1242</v>
      </c>
      <c r="G171" s="211">
        <v>1004</v>
      </c>
      <c r="I171" s="211" t="s">
        <v>1912</v>
      </c>
      <c r="J171" s="212" t="s">
        <v>290</v>
      </c>
      <c r="K171" s="211" t="s">
        <v>268</v>
      </c>
      <c r="L171" s="211" t="s">
        <v>2012</v>
      </c>
      <c r="AD171" s="213"/>
    </row>
    <row r="172" spans="1:30" s="211" customFormat="1" x14ac:dyDescent="0.25">
      <c r="A172" s="211" t="s">
        <v>149</v>
      </c>
      <c r="B172" s="211">
        <v>4461</v>
      </c>
      <c r="C172" s="211" t="s">
        <v>194</v>
      </c>
      <c r="D172" s="211">
        <v>191976488</v>
      </c>
      <c r="E172" s="211">
        <v>1060</v>
      </c>
      <c r="F172" s="211">
        <v>1252</v>
      </c>
      <c r="G172" s="211">
        <v>1004</v>
      </c>
      <c r="I172" s="211" t="s">
        <v>1748</v>
      </c>
      <c r="J172" s="212" t="s">
        <v>290</v>
      </c>
      <c r="K172" s="211" t="s">
        <v>268</v>
      </c>
      <c r="L172" s="211" t="s">
        <v>1762</v>
      </c>
      <c r="AD172" s="213"/>
    </row>
    <row r="173" spans="1:30" s="211" customFormat="1" x14ac:dyDescent="0.25">
      <c r="A173" s="211" t="s">
        <v>149</v>
      </c>
      <c r="B173" s="211">
        <v>4461</v>
      </c>
      <c r="C173" s="211" t="s">
        <v>194</v>
      </c>
      <c r="D173" s="211">
        <v>191976490</v>
      </c>
      <c r="E173" s="211">
        <v>1060</v>
      </c>
      <c r="F173" s="211">
        <v>1220</v>
      </c>
      <c r="G173" s="211">
        <v>1004</v>
      </c>
      <c r="I173" s="211" t="s">
        <v>577</v>
      </c>
      <c r="J173" s="212" t="s">
        <v>290</v>
      </c>
      <c r="K173" s="211" t="s">
        <v>270</v>
      </c>
      <c r="L173" s="211" t="s">
        <v>1362</v>
      </c>
      <c r="AD173" s="213"/>
    </row>
    <row r="174" spans="1:30" s="211" customFormat="1" x14ac:dyDescent="0.25">
      <c r="A174" s="211" t="s">
        <v>149</v>
      </c>
      <c r="B174" s="211">
        <v>4461</v>
      </c>
      <c r="C174" s="211" t="s">
        <v>194</v>
      </c>
      <c r="D174" s="211">
        <v>191977273</v>
      </c>
      <c r="E174" s="211">
        <v>1020</v>
      </c>
      <c r="F174" s="211">
        <v>1122</v>
      </c>
      <c r="G174" s="211">
        <v>1004</v>
      </c>
      <c r="I174" s="211" t="s">
        <v>1778</v>
      </c>
      <c r="J174" s="212" t="s">
        <v>290</v>
      </c>
      <c r="K174" s="211" t="s">
        <v>270</v>
      </c>
      <c r="L174" s="211" t="s">
        <v>1793</v>
      </c>
      <c r="AD174" s="213"/>
    </row>
    <row r="175" spans="1:30" s="211" customFormat="1" x14ac:dyDescent="0.25">
      <c r="A175" s="211" t="s">
        <v>149</v>
      </c>
      <c r="B175" s="211">
        <v>4461</v>
      </c>
      <c r="C175" s="211" t="s">
        <v>194</v>
      </c>
      <c r="D175" s="211">
        <v>191980062</v>
      </c>
      <c r="E175" s="211">
        <v>1020</v>
      </c>
      <c r="F175" s="211">
        <v>1110</v>
      </c>
      <c r="G175" s="211">
        <v>1004</v>
      </c>
      <c r="I175" s="211" t="s">
        <v>2350</v>
      </c>
      <c r="J175" s="212" t="s">
        <v>290</v>
      </c>
      <c r="K175" s="211" t="s">
        <v>268</v>
      </c>
      <c r="L175" s="211" t="s">
        <v>2363</v>
      </c>
      <c r="AD175" s="213"/>
    </row>
    <row r="176" spans="1:30" s="211" customFormat="1" x14ac:dyDescent="0.25">
      <c r="A176" s="211" t="s">
        <v>149</v>
      </c>
      <c r="B176" s="211">
        <v>4461</v>
      </c>
      <c r="C176" s="211" t="s">
        <v>194</v>
      </c>
      <c r="D176" s="211">
        <v>191980063</v>
      </c>
      <c r="E176" s="211">
        <v>1020</v>
      </c>
      <c r="F176" s="211">
        <v>1110</v>
      </c>
      <c r="G176" s="211">
        <v>1004</v>
      </c>
      <c r="I176" s="211" t="s">
        <v>2351</v>
      </c>
      <c r="J176" s="212" t="s">
        <v>290</v>
      </c>
      <c r="K176" s="211" t="s">
        <v>268</v>
      </c>
      <c r="L176" s="211" t="s">
        <v>2364</v>
      </c>
      <c r="AD176" s="213"/>
    </row>
    <row r="177" spans="1:30" s="211" customFormat="1" x14ac:dyDescent="0.25">
      <c r="A177" s="211" t="s">
        <v>149</v>
      </c>
      <c r="B177" s="211">
        <v>4461</v>
      </c>
      <c r="C177" s="211" t="s">
        <v>194</v>
      </c>
      <c r="D177" s="211">
        <v>191982321</v>
      </c>
      <c r="E177" s="211">
        <v>1020</v>
      </c>
      <c r="F177" s="211">
        <v>1121</v>
      </c>
      <c r="G177" s="211">
        <v>1004</v>
      </c>
      <c r="I177" s="211" t="s">
        <v>1779</v>
      </c>
      <c r="J177" s="212" t="s">
        <v>290</v>
      </c>
      <c r="K177" s="211" t="s">
        <v>268</v>
      </c>
      <c r="L177" s="211" t="s">
        <v>1797</v>
      </c>
      <c r="AD177" s="213"/>
    </row>
    <row r="178" spans="1:30" s="211" customFormat="1" x14ac:dyDescent="0.25">
      <c r="A178" s="211" t="s">
        <v>149</v>
      </c>
      <c r="B178" s="211">
        <v>4461</v>
      </c>
      <c r="C178" s="211" t="s">
        <v>194</v>
      </c>
      <c r="D178" s="211">
        <v>191991128</v>
      </c>
      <c r="E178" s="211">
        <v>1020</v>
      </c>
      <c r="F178" s="211">
        <v>1122</v>
      </c>
      <c r="G178" s="211">
        <v>1003</v>
      </c>
      <c r="I178" s="211" t="s">
        <v>2000</v>
      </c>
      <c r="J178" s="212" t="s">
        <v>290</v>
      </c>
      <c r="K178" s="211" t="s">
        <v>270</v>
      </c>
      <c r="L178" s="211" t="s">
        <v>2009</v>
      </c>
      <c r="AD178" s="213"/>
    </row>
    <row r="179" spans="1:30" s="211" customFormat="1" x14ac:dyDescent="0.25">
      <c r="A179" s="211" t="s">
        <v>149</v>
      </c>
      <c r="B179" s="211">
        <v>4461</v>
      </c>
      <c r="C179" s="211" t="s">
        <v>194</v>
      </c>
      <c r="D179" s="211">
        <v>191991130</v>
      </c>
      <c r="E179" s="211">
        <v>1060</v>
      </c>
      <c r="F179" s="211">
        <v>1122</v>
      </c>
      <c r="G179" s="211">
        <v>1003</v>
      </c>
      <c r="I179" s="211" t="s">
        <v>2001</v>
      </c>
      <c r="J179" s="212" t="s">
        <v>290</v>
      </c>
      <c r="K179" s="211" t="s">
        <v>270</v>
      </c>
      <c r="L179" s="211" t="s">
        <v>2009</v>
      </c>
      <c r="AD179" s="213"/>
    </row>
    <row r="180" spans="1:30" s="211" customFormat="1" x14ac:dyDescent="0.25">
      <c r="A180" s="211" t="s">
        <v>149</v>
      </c>
      <c r="B180" s="211">
        <v>4461</v>
      </c>
      <c r="C180" s="211" t="s">
        <v>194</v>
      </c>
      <c r="D180" s="211">
        <v>191993605</v>
      </c>
      <c r="E180" s="211">
        <v>1020</v>
      </c>
      <c r="F180" s="211">
        <v>1122</v>
      </c>
      <c r="G180" s="211">
        <v>1003</v>
      </c>
      <c r="I180" s="211" t="s">
        <v>1749</v>
      </c>
      <c r="J180" s="212" t="s">
        <v>290</v>
      </c>
      <c r="K180" s="211" t="s">
        <v>270</v>
      </c>
      <c r="L180" s="211" t="s">
        <v>1743</v>
      </c>
      <c r="AD180" s="213"/>
    </row>
    <row r="181" spans="1:30" s="211" customFormat="1" x14ac:dyDescent="0.25">
      <c r="A181" s="211" t="s">
        <v>149</v>
      </c>
      <c r="B181" s="211">
        <v>4461</v>
      </c>
      <c r="C181" s="211" t="s">
        <v>194</v>
      </c>
      <c r="D181" s="211">
        <v>191993606</v>
      </c>
      <c r="E181" s="211">
        <v>1060</v>
      </c>
      <c r="F181" s="211">
        <v>1122</v>
      </c>
      <c r="G181" s="211">
        <v>1003</v>
      </c>
      <c r="I181" s="211" t="s">
        <v>1750</v>
      </c>
      <c r="J181" s="212" t="s">
        <v>290</v>
      </c>
      <c r="K181" s="211" t="s">
        <v>270</v>
      </c>
      <c r="L181" s="211" t="s">
        <v>1743</v>
      </c>
      <c r="AD181" s="213"/>
    </row>
    <row r="182" spans="1:30" s="211" customFormat="1" x14ac:dyDescent="0.25">
      <c r="A182" s="211" t="s">
        <v>149</v>
      </c>
      <c r="B182" s="211">
        <v>4461</v>
      </c>
      <c r="C182" s="211" t="s">
        <v>194</v>
      </c>
      <c r="D182" s="211">
        <v>192003629</v>
      </c>
      <c r="E182" s="211">
        <v>1060</v>
      </c>
      <c r="F182" s="211">
        <v>1122</v>
      </c>
      <c r="G182" s="211">
        <v>1004</v>
      </c>
      <c r="I182" s="211" t="s">
        <v>1780</v>
      </c>
      <c r="J182" s="212" t="s">
        <v>290</v>
      </c>
      <c r="K182" s="211" t="s">
        <v>270</v>
      </c>
      <c r="L182" s="211" t="s">
        <v>1793</v>
      </c>
      <c r="AD182" s="213"/>
    </row>
    <row r="183" spans="1:30" s="211" customFormat="1" x14ac:dyDescent="0.25">
      <c r="A183" s="211" t="s">
        <v>149</v>
      </c>
      <c r="B183" s="211">
        <v>4461</v>
      </c>
      <c r="C183" s="211" t="s">
        <v>194</v>
      </c>
      <c r="D183" s="211">
        <v>192017918</v>
      </c>
      <c r="E183" s="211">
        <v>1030</v>
      </c>
      <c r="F183" s="211">
        <v>1122</v>
      </c>
      <c r="G183" s="211">
        <v>1003</v>
      </c>
      <c r="I183" s="211" t="s">
        <v>1987</v>
      </c>
      <c r="J183" s="212" t="s">
        <v>290</v>
      </c>
      <c r="K183" s="211" t="s">
        <v>270</v>
      </c>
      <c r="L183" s="211" t="s">
        <v>1995</v>
      </c>
      <c r="AD183" s="213"/>
    </row>
    <row r="184" spans="1:30" s="211" customFormat="1" x14ac:dyDescent="0.25">
      <c r="A184" s="211" t="s">
        <v>149</v>
      </c>
      <c r="B184" s="211">
        <v>4461</v>
      </c>
      <c r="C184" s="211" t="s">
        <v>194</v>
      </c>
      <c r="D184" s="211">
        <v>192017919</v>
      </c>
      <c r="E184" s="211">
        <v>1060</v>
      </c>
      <c r="F184" s="211">
        <v>1122</v>
      </c>
      <c r="G184" s="211">
        <v>1003</v>
      </c>
      <c r="I184" s="211" t="s">
        <v>1987</v>
      </c>
      <c r="J184" s="212" t="s">
        <v>290</v>
      </c>
      <c r="K184" s="211" t="s">
        <v>270</v>
      </c>
      <c r="L184" s="211" t="s">
        <v>1995</v>
      </c>
      <c r="AD184" s="213"/>
    </row>
    <row r="185" spans="1:30" s="211" customFormat="1" x14ac:dyDescent="0.25">
      <c r="A185" s="211" t="s">
        <v>149</v>
      </c>
      <c r="B185" s="211">
        <v>4461</v>
      </c>
      <c r="C185" s="211" t="s">
        <v>194</v>
      </c>
      <c r="D185" s="211">
        <v>192023128</v>
      </c>
      <c r="E185" s="211">
        <v>1060</v>
      </c>
      <c r="F185" s="211">
        <v>1242</v>
      </c>
      <c r="G185" s="211">
        <v>1004</v>
      </c>
      <c r="I185" s="211" t="s">
        <v>2182</v>
      </c>
      <c r="J185" s="212" t="s">
        <v>290</v>
      </c>
      <c r="K185" s="211" t="s">
        <v>268</v>
      </c>
      <c r="L185" s="211" t="s">
        <v>2188</v>
      </c>
      <c r="AD185" s="213"/>
    </row>
    <row r="186" spans="1:30" s="211" customFormat="1" x14ac:dyDescent="0.25">
      <c r="A186" s="211" t="s">
        <v>149</v>
      </c>
      <c r="B186" s="211">
        <v>4461</v>
      </c>
      <c r="C186" s="211" t="s">
        <v>194</v>
      </c>
      <c r="D186" s="211">
        <v>192023131</v>
      </c>
      <c r="E186" s="211">
        <v>1060</v>
      </c>
      <c r="F186" s="211">
        <v>1242</v>
      </c>
      <c r="G186" s="211">
        <v>1004</v>
      </c>
      <c r="I186" s="211" t="s">
        <v>2183</v>
      </c>
      <c r="J186" s="212" t="s">
        <v>290</v>
      </c>
      <c r="K186" s="211" t="s">
        <v>268</v>
      </c>
      <c r="L186" s="211" t="s">
        <v>2189</v>
      </c>
      <c r="AD186" s="213"/>
    </row>
    <row r="187" spans="1:30" s="211" customFormat="1" x14ac:dyDescent="0.25">
      <c r="A187" s="211" t="s">
        <v>149</v>
      </c>
      <c r="B187" s="211">
        <v>4461</v>
      </c>
      <c r="C187" s="211" t="s">
        <v>194</v>
      </c>
      <c r="D187" s="211">
        <v>192051930</v>
      </c>
      <c r="E187" s="211">
        <v>1060</v>
      </c>
      <c r="F187" s="211">
        <v>1251</v>
      </c>
      <c r="G187" s="211">
        <v>1003</v>
      </c>
      <c r="I187" s="211" t="s">
        <v>2378</v>
      </c>
      <c r="J187" s="212" t="s">
        <v>290</v>
      </c>
      <c r="K187" s="211" t="s">
        <v>270</v>
      </c>
      <c r="L187" s="211" t="s">
        <v>2391</v>
      </c>
      <c r="AD187" s="213"/>
    </row>
    <row r="188" spans="1:30" s="211" customFormat="1" x14ac:dyDescent="0.25">
      <c r="A188" s="211" t="s">
        <v>149</v>
      </c>
      <c r="B188" s="211">
        <v>4461</v>
      </c>
      <c r="C188" s="211" t="s">
        <v>194</v>
      </c>
      <c r="D188" s="211">
        <v>192051931</v>
      </c>
      <c r="E188" s="211">
        <v>1060</v>
      </c>
      <c r="F188" s="211">
        <v>1251</v>
      </c>
      <c r="G188" s="211">
        <v>1003</v>
      </c>
      <c r="I188" s="211" t="s">
        <v>2378</v>
      </c>
      <c r="J188" s="212" t="s">
        <v>290</v>
      </c>
      <c r="K188" s="211" t="s">
        <v>270</v>
      </c>
      <c r="L188" s="211" t="s">
        <v>2391</v>
      </c>
      <c r="AD188" s="213"/>
    </row>
    <row r="189" spans="1:30" s="211" customFormat="1" x14ac:dyDescent="0.25">
      <c r="A189" s="211" t="s">
        <v>149</v>
      </c>
      <c r="B189" s="211">
        <v>4461</v>
      </c>
      <c r="C189" s="211" t="s">
        <v>194</v>
      </c>
      <c r="D189" s="211">
        <v>400042227</v>
      </c>
      <c r="E189" s="211">
        <v>1060</v>
      </c>
      <c r="G189" s="211">
        <v>1004</v>
      </c>
      <c r="I189" s="211" t="s">
        <v>760</v>
      </c>
      <c r="J189" s="212" t="s">
        <v>290</v>
      </c>
      <c r="K189" s="211" t="s">
        <v>268</v>
      </c>
      <c r="L189" s="211" t="s">
        <v>915</v>
      </c>
      <c r="AD189" s="213"/>
    </row>
    <row r="190" spans="1:30" s="211" customFormat="1" x14ac:dyDescent="0.25">
      <c r="A190" s="211" t="s">
        <v>149</v>
      </c>
      <c r="B190" s="211">
        <v>4461</v>
      </c>
      <c r="C190" s="211" t="s">
        <v>194</v>
      </c>
      <c r="D190" s="211">
        <v>400042887</v>
      </c>
      <c r="E190" s="211">
        <v>1060</v>
      </c>
      <c r="F190" s="211">
        <v>1242</v>
      </c>
      <c r="G190" s="211">
        <v>1004</v>
      </c>
      <c r="I190" s="211" t="s">
        <v>761</v>
      </c>
      <c r="J190" s="212" t="s">
        <v>290</v>
      </c>
      <c r="K190" s="211" t="s">
        <v>268</v>
      </c>
      <c r="L190" s="211" t="s">
        <v>916</v>
      </c>
      <c r="AD190" s="213"/>
    </row>
    <row r="191" spans="1:30" s="211" customFormat="1" x14ac:dyDescent="0.25">
      <c r="A191" s="211" t="s">
        <v>149</v>
      </c>
      <c r="B191" s="211">
        <v>4471</v>
      </c>
      <c r="C191" s="211" t="s">
        <v>195</v>
      </c>
      <c r="D191" s="211">
        <v>191120033</v>
      </c>
      <c r="E191" s="211">
        <v>1060</v>
      </c>
      <c r="F191" s="211">
        <v>1242</v>
      </c>
      <c r="G191" s="211">
        <v>1004</v>
      </c>
      <c r="I191" s="211" t="s">
        <v>1034</v>
      </c>
      <c r="J191" s="212" t="s">
        <v>290</v>
      </c>
      <c r="K191" s="211" t="s">
        <v>268</v>
      </c>
      <c r="L191" s="211" t="s">
        <v>1071</v>
      </c>
      <c r="AD191" s="213"/>
    </row>
    <row r="192" spans="1:30" s="211" customFormat="1" x14ac:dyDescent="0.25">
      <c r="A192" s="211" t="s">
        <v>149</v>
      </c>
      <c r="B192" s="211">
        <v>4471</v>
      </c>
      <c r="C192" s="211" t="s">
        <v>195</v>
      </c>
      <c r="D192" s="211">
        <v>191281010</v>
      </c>
      <c r="E192" s="211">
        <v>1060</v>
      </c>
      <c r="F192" s="211">
        <v>1274</v>
      </c>
      <c r="G192" s="211">
        <v>1004</v>
      </c>
      <c r="I192" s="211" t="s">
        <v>1035</v>
      </c>
      <c r="J192" s="212" t="s">
        <v>290</v>
      </c>
      <c r="K192" s="211" t="s">
        <v>268</v>
      </c>
      <c r="L192" s="211" t="s">
        <v>1072</v>
      </c>
      <c r="AD192" s="213"/>
    </row>
    <row r="193" spans="1:30" s="211" customFormat="1" x14ac:dyDescent="0.25">
      <c r="A193" s="211" t="s">
        <v>149</v>
      </c>
      <c r="B193" s="211">
        <v>4471</v>
      </c>
      <c r="C193" s="211" t="s">
        <v>195</v>
      </c>
      <c r="D193" s="211">
        <v>191358794</v>
      </c>
      <c r="E193" s="211">
        <v>1060</v>
      </c>
      <c r="F193" s="211">
        <v>1274</v>
      </c>
      <c r="G193" s="211">
        <v>1004</v>
      </c>
      <c r="I193" s="211" t="s">
        <v>1036</v>
      </c>
      <c r="J193" s="212" t="s">
        <v>290</v>
      </c>
      <c r="K193" s="211" t="s">
        <v>268</v>
      </c>
      <c r="L193" s="211" t="s">
        <v>1073</v>
      </c>
      <c r="AD193" s="213"/>
    </row>
    <row r="194" spans="1:30" s="211" customFormat="1" x14ac:dyDescent="0.25">
      <c r="A194" s="211" t="s">
        <v>149</v>
      </c>
      <c r="B194" s="211">
        <v>4471</v>
      </c>
      <c r="C194" s="211" t="s">
        <v>195</v>
      </c>
      <c r="D194" s="211">
        <v>191434790</v>
      </c>
      <c r="E194" s="211">
        <v>1080</v>
      </c>
      <c r="F194" s="211">
        <v>1252</v>
      </c>
      <c r="G194" s="211">
        <v>1004</v>
      </c>
      <c r="I194" s="211" t="s">
        <v>1037</v>
      </c>
      <c r="J194" s="212" t="s">
        <v>290</v>
      </c>
      <c r="K194" s="211" t="s">
        <v>268</v>
      </c>
      <c r="L194" s="211" t="s">
        <v>1074</v>
      </c>
      <c r="AD194" s="213"/>
    </row>
    <row r="195" spans="1:30" s="211" customFormat="1" x14ac:dyDescent="0.25">
      <c r="A195" s="211" t="s">
        <v>149</v>
      </c>
      <c r="B195" s="211">
        <v>4471</v>
      </c>
      <c r="C195" s="211" t="s">
        <v>195</v>
      </c>
      <c r="D195" s="211">
        <v>191792922</v>
      </c>
      <c r="E195" s="211">
        <v>1060</v>
      </c>
      <c r="F195" s="211">
        <v>1242</v>
      </c>
      <c r="G195" s="211">
        <v>1004</v>
      </c>
      <c r="I195" s="211" t="s">
        <v>1038</v>
      </c>
      <c r="J195" s="212" t="s">
        <v>290</v>
      </c>
      <c r="K195" s="211" t="s">
        <v>268</v>
      </c>
      <c r="L195" s="211" t="s">
        <v>1075</v>
      </c>
      <c r="AD195" s="213"/>
    </row>
    <row r="196" spans="1:30" s="211" customFormat="1" x14ac:dyDescent="0.25">
      <c r="A196" s="211" t="s">
        <v>149</v>
      </c>
      <c r="B196" s="211">
        <v>4471</v>
      </c>
      <c r="C196" s="211" t="s">
        <v>195</v>
      </c>
      <c r="D196" s="211">
        <v>191837026</v>
      </c>
      <c r="E196" s="211">
        <v>1020</v>
      </c>
      <c r="F196" s="211">
        <v>1122</v>
      </c>
      <c r="G196" s="211">
        <v>1003</v>
      </c>
      <c r="I196" s="211" t="s">
        <v>1329</v>
      </c>
      <c r="J196" s="212" t="s">
        <v>290</v>
      </c>
      <c r="K196" s="211" t="s">
        <v>268</v>
      </c>
      <c r="L196" s="211" t="s">
        <v>1364</v>
      </c>
      <c r="AD196" s="213"/>
    </row>
    <row r="197" spans="1:30" s="211" customFormat="1" x14ac:dyDescent="0.25">
      <c r="A197" s="211" t="s">
        <v>149</v>
      </c>
      <c r="B197" s="211">
        <v>4471</v>
      </c>
      <c r="C197" s="211" t="s">
        <v>195</v>
      </c>
      <c r="D197" s="211">
        <v>191868384</v>
      </c>
      <c r="E197" s="211">
        <v>1060</v>
      </c>
      <c r="F197" s="211">
        <v>1242</v>
      </c>
      <c r="G197" s="211">
        <v>1004</v>
      </c>
      <c r="I197" s="211" t="s">
        <v>1039</v>
      </c>
      <c r="J197" s="212" t="s">
        <v>290</v>
      </c>
      <c r="K197" s="211" t="s">
        <v>268</v>
      </c>
      <c r="L197" s="211" t="s">
        <v>1076</v>
      </c>
      <c r="AD197" s="213"/>
    </row>
    <row r="198" spans="1:30" s="211" customFormat="1" x14ac:dyDescent="0.25">
      <c r="A198" s="211" t="s">
        <v>149</v>
      </c>
      <c r="B198" s="211">
        <v>4471</v>
      </c>
      <c r="C198" s="211" t="s">
        <v>195</v>
      </c>
      <c r="D198" s="211">
        <v>191891766</v>
      </c>
      <c r="E198" s="211">
        <v>1020</v>
      </c>
      <c r="F198" s="211">
        <v>1122</v>
      </c>
      <c r="G198" s="211">
        <v>1004</v>
      </c>
      <c r="I198" s="211" t="s">
        <v>1429</v>
      </c>
      <c r="J198" s="212" t="s">
        <v>290</v>
      </c>
      <c r="K198" s="211" t="s">
        <v>291</v>
      </c>
      <c r="L198" s="211" t="s">
        <v>1487</v>
      </c>
      <c r="AD198" s="213"/>
    </row>
    <row r="199" spans="1:30" s="211" customFormat="1" x14ac:dyDescent="0.25">
      <c r="A199" s="211" t="s">
        <v>149</v>
      </c>
      <c r="B199" s="211">
        <v>4471</v>
      </c>
      <c r="C199" s="211" t="s">
        <v>195</v>
      </c>
      <c r="D199" s="211">
        <v>191995450</v>
      </c>
      <c r="E199" s="211">
        <v>1060</v>
      </c>
      <c r="F199" s="211">
        <v>1242</v>
      </c>
      <c r="G199" s="211">
        <v>1004</v>
      </c>
      <c r="I199" s="211" t="s">
        <v>1587</v>
      </c>
      <c r="J199" s="212" t="s">
        <v>290</v>
      </c>
      <c r="K199" s="211" t="s">
        <v>268</v>
      </c>
      <c r="L199" s="211" t="s">
        <v>1602</v>
      </c>
      <c r="AD199" s="213"/>
    </row>
    <row r="200" spans="1:30" s="211" customFormat="1" x14ac:dyDescent="0.25">
      <c r="A200" s="211" t="s">
        <v>149</v>
      </c>
      <c r="B200" s="211">
        <v>4471</v>
      </c>
      <c r="C200" s="211" t="s">
        <v>195</v>
      </c>
      <c r="D200" s="211">
        <v>400043951</v>
      </c>
      <c r="E200" s="211">
        <v>1060</v>
      </c>
      <c r="F200" s="211">
        <v>1251</v>
      </c>
      <c r="G200" s="211">
        <v>1004</v>
      </c>
      <c r="I200" s="211" t="s">
        <v>1040</v>
      </c>
      <c r="J200" s="212" t="s">
        <v>290</v>
      </c>
      <c r="K200" s="211" t="s">
        <v>268</v>
      </c>
      <c r="L200" s="211" t="s">
        <v>1077</v>
      </c>
      <c r="AD200" s="213"/>
    </row>
    <row r="201" spans="1:30" s="211" customFormat="1" x14ac:dyDescent="0.25">
      <c r="A201" s="211" t="s">
        <v>149</v>
      </c>
      <c r="B201" s="211">
        <v>4471</v>
      </c>
      <c r="C201" s="211" t="s">
        <v>195</v>
      </c>
      <c r="D201" s="211">
        <v>400044082</v>
      </c>
      <c r="E201" s="211">
        <v>1060</v>
      </c>
      <c r="G201" s="211">
        <v>1004</v>
      </c>
      <c r="I201" s="211" t="s">
        <v>1041</v>
      </c>
      <c r="J201" s="212" t="s">
        <v>290</v>
      </c>
      <c r="K201" s="211" t="s">
        <v>291</v>
      </c>
      <c r="L201" s="211" t="s">
        <v>1092</v>
      </c>
      <c r="AD201" s="213"/>
    </row>
    <row r="202" spans="1:30" s="211" customFormat="1" x14ac:dyDescent="0.25">
      <c r="A202" s="211" t="s">
        <v>149</v>
      </c>
      <c r="B202" s="211">
        <v>4471</v>
      </c>
      <c r="C202" s="211" t="s">
        <v>195</v>
      </c>
      <c r="D202" s="211">
        <v>400044183</v>
      </c>
      <c r="E202" s="211">
        <v>1060</v>
      </c>
      <c r="G202" s="211">
        <v>1004</v>
      </c>
      <c r="I202" s="211" t="s">
        <v>1588</v>
      </c>
      <c r="J202" s="212" t="s">
        <v>290</v>
      </c>
      <c r="K202" s="211" t="s">
        <v>268</v>
      </c>
      <c r="L202" s="211" t="s">
        <v>1603</v>
      </c>
      <c r="AD202" s="213"/>
    </row>
    <row r="203" spans="1:30" s="211" customFormat="1" x14ac:dyDescent="0.25">
      <c r="A203" s="211" t="s">
        <v>149</v>
      </c>
      <c r="B203" s="211">
        <v>4471</v>
      </c>
      <c r="C203" s="211" t="s">
        <v>195</v>
      </c>
      <c r="D203" s="211">
        <v>400044242</v>
      </c>
      <c r="E203" s="211">
        <v>1060</v>
      </c>
      <c r="G203" s="211">
        <v>1004</v>
      </c>
      <c r="I203" s="211" t="s">
        <v>1042</v>
      </c>
      <c r="J203" s="212" t="s">
        <v>290</v>
      </c>
      <c r="K203" s="211" t="s">
        <v>291</v>
      </c>
      <c r="L203" s="211" t="s">
        <v>1093</v>
      </c>
      <c r="AD203" s="213"/>
    </row>
    <row r="204" spans="1:30" s="211" customFormat="1" x14ac:dyDescent="0.25">
      <c r="A204" s="211" t="s">
        <v>149</v>
      </c>
      <c r="B204" s="211">
        <v>4471</v>
      </c>
      <c r="C204" s="211" t="s">
        <v>195</v>
      </c>
      <c r="D204" s="211">
        <v>400044268</v>
      </c>
      <c r="E204" s="211">
        <v>1060</v>
      </c>
      <c r="F204" s="211">
        <v>1242</v>
      </c>
      <c r="G204" s="211">
        <v>1004</v>
      </c>
      <c r="I204" s="211" t="s">
        <v>1043</v>
      </c>
      <c r="J204" s="212" t="s">
        <v>290</v>
      </c>
      <c r="K204" s="211" t="s">
        <v>268</v>
      </c>
      <c r="L204" s="211" t="s">
        <v>1078</v>
      </c>
      <c r="AD204" s="213"/>
    </row>
    <row r="205" spans="1:30" s="211" customFormat="1" x14ac:dyDescent="0.25">
      <c r="A205" s="211" t="s">
        <v>149</v>
      </c>
      <c r="B205" s="211">
        <v>4471</v>
      </c>
      <c r="C205" s="211" t="s">
        <v>195</v>
      </c>
      <c r="D205" s="211">
        <v>400044293</v>
      </c>
      <c r="E205" s="211">
        <v>1060</v>
      </c>
      <c r="G205" s="211">
        <v>1004</v>
      </c>
      <c r="I205" s="211" t="s">
        <v>1044</v>
      </c>
      <c r="J205" s="212" t="s">
        <v>290</v>
      </c>
      <c r="K205" s="211" t="s">
        <v>291</v>
      </c>
      <c r="L205" s="211" t="s">
        <v>1092</v>
      </c>
      <c r="AD205" s="213"/>
    </row>
    <row r="206" spans="1:30" s="211" customFormat="1" x14ac:dyDescent="0.25">
      <c r="A206" s="211" t="s">
        <v>149</v>
      </c>
      <c r="B206" s="211">
        <v>4471</v>
      </c>
      <c r="C206" s="211" t="s">
        <v>195</v>
      </c>
      <c r="D206" s="211">
        <v>400058385</v>
      </c>
      <c r="E206" s="211">
        <v>1060</v>
      </c>
      <c r="F206" s="211">
        <v>1274</v>
      </c>
      <c r="G206" s="211">
        <v>1004</v>
      </c>
      <c r="I206" s="211" t="s">
        <v>1045</v>
      </c>
      <c r="J206" s="212" t="s">
        <v>290</v>
      </c>
      <c r="K206" s="211" t="s">
        <v>268</v>
      </c>
      <c r="L206" s="211" t="s">
        <v>1079</v>
      </c>
      <c r="AD206" s="213"/>
    </row>
    <row r="207" spans="1:30" s="211" customFormat="1" x14ac:dyDescent="0.25">
      <c r="A207" s="211" t="s">
        <v>149</v>
      </c>
      <c r="B207" s="211">
        <v>4471</v>
      </c>
      <c r="C207" s="211" t="s">
        <v>195</v>
      </c>
      <c r="D207" s="211">
        <v>400058542</v>
      </c>
      <c r="E207" s="211">
        <v>1060</v>
      </c>
      <c r="G207" s="211">
        <v>1004</v>
      </c>
      <c r="I207" s="211" t="s">
        <v>1046</v>
      </c>
      <c r="J207" s="212" t="s">
        <v>290</v>
      </c>
      <c r="K207" s="211" t="s">
        <v>291</v>
      </c>
      <c r="L207" s="211" t="s">
        <v>1094</v>
      </c>
      <c r="AD207" s="213"/>
    </row>
    <row r="208" spans="1:30" s="211" customFormat="1" x14ac:dyDescent="0.25">
      <c r="A208" s="211" t="s">
        <v>149</v>
      </c>
      <c r="B208" s="211">
        <v>4471</v>
      </c>
      <c r="C208" s="211" t="s">
        <v>195</v>
      </c>
      <c r="D208" s="211">
        <v>400058577</v>
      </c>
      <c r="E208" s="211">
        <v>1060</v>
      </c>
      <c r="G208" s="211">
        <v>1004</v>
      </c>
      <c r="I208" s="211" t="s">
        <v>1047</v>
      </c>
      <c r="J208" s="212" t="s">
        <v>290</v>
      </c>
      <c r="K208" s="211" t="s">
        <v>291</v>
      </c>
      <c r="L208" s="211" t="s">
        <v>1092</v>
      </c>
      <c r="AD208" s="213"/>
    </row>
    <row r="209" spans="1:30" s="211" customFormat="1" x14ac:dyDescent="0.25">
      <c r="A209" s="211" t="s">
        <v>149</v>
      </c>
      <c r="B209" s="211">
        <v>4471</v>
      </c>
      <c r="C209" s="211" t="s">
        <v>195</v>
      </c>
      <c r="D209" s="211">
        <v>400058647</v>
      </c>
      <c r="E209" s="211">
        <v>1060</v>
      </c>
      <c r="F209" s="211">
        <v>1242</v>
      </c>
      <c r="G209" s="211">
        <v>1004</v>
      </c>
      <c r="I209" s="211" t="s">
        <v>1048</v>
      </c>
      <c r="J209" s="212" t="s">
        <v>290</v>
      </c>
      <c r="K209" s="211" t="s">
        <v>291</v>
      </c>
      <c r="L209" s="211" t="s">
        <v>1095</v>
      </c>
      <c r="AD209" s="213"/>
    </row>
    <row r="210" spans="1:30" s="211" customFormat="1" x14ac:dyDescent="0.25">
      <c r="A210" s="211" t="s">
        <v>149</v>
      </c>
      <c r="B210" s="211">
        <v>4471</v>
      </c>
      <c r="C210" s="211" t="s">
        <v>195</v>
      </c>
      <c r="D210" s="211">
        <v>400058755</v>
      </c>
      <c r="E210" s="211">
        <v>1060</v>
      </c>
      <c r="F210" s="211">
        <v>1274</v>
      </c>
      <c r="G210" s="211">
        <v>1004</v>
      </c>
      <c r="I210" s="211" t="s">
        <v>1049</v>
      </c>
      <c r="J210" s="212" t="s">
        <v>290</v>
      </c>
      <c r="K210" s="211" t="s">
        <v>268</v>
      </c>
      <c r="L210" s="211" t="s">
        <v>1080</v>
      </c>
      <c r="AD210" s="213"/>
    </row>
    <row r="211" spans="1:30" s="211" customFormat="1" x14ac:dyDescent="0.25">
      <c r="A211" s="211" t="s">
        <v>149</v>
      </c>
      <c r="B211" s="211">
        <v>4476</v>
      </c>
      <c r="C211" s="211" t="s">
        <v>196</v>
      </c>
      <c r="D211" s="211">
        <v>191612551</v>
      </c>
      <c r="E211" s="211">
        <v>1060</v>
      </c>
      <c r="F211" s="211">
        <v>1242</v>
      </c>
      <c r="G211" s="211">
        <v>1004</v>
      </c>
      <c r="I211" s="211" t="s">
        <v>1430</v>
      </c>
      <c r="J211" s="212" t="s">
        <v>290</v>
      </c>
      <c r="K211" s="211" t="s">
        <v>268</v>
      </c>
      <c r="L211" s="211" t="s">
        <v>1464</v>
      </c>
      <c r="AD211" s="213"/>
    </row>
    <row r="212" spans="1:30" s="211" customFormat="1" x14ac:dyDescent="0.25">
      <c r="A212" s="211" t="s">
        <v>149</v>
      </c>
      <c r="B212" s="211">
        <v>4476</v>
      </c>
      <c r="C212" s="211" t="s">
        <v>196</v>
      </c>
      <c r="D212" s="211">
        <v>191770552</v>
      </c>
      <c r="E212" s="211">
        <v>1020</v>
      </c>
      <c r="F212" s="211">
        <v>1110</v>
      </c>
      <c r="G212" s="211">
        <v>1004</v>
      </c>
      <c r="I212" s="211" t="s">
        <v>1431</v>
      </c>
      <c r="J212" s="212" t="s">
        <v>290</v>
      </c>
      <c r="K212" s="211" t="s">
        <v>268</v>
      </c>
      <c r="L212" s="211" t="s">
        <v>1465</v>
      </c>
      <c r="AD212" s="213"/>
    </row>
    <row r="213" spans="1:30" s="211" customFormat="1" x14ac:dyDescent="0.25">
      <c r="A213" s="211" t="s">
        <v>149</v>
      </c>
      <c r="B213" s="211">
        <v>4476</v>
      </c>
      <c r="C213" s="211" t="s">
        <v>196</v>
      </c>
      <c r="D213" s="211">
        <v>191859682</v>
      </c>
      <c r="E213" s="211">
        <v>1060</v>
      </c>
      <c r="F213" s="211">
        <v>1242</v>
      </c>
      <c r="G213" s="211">
        <v>1004</v>
      </c>
      <c r="I213" s="211" t="s">
        <v>2352</v>
      </c>
      <c r="J213" s="212" t="s">
        <v>290</v>
      </c>
      <c r="K213" s="211" t="s">
        <v>268</v>
      </c>
      <c r="L213" s="211" t="s">
        <v>2365</v>
      </c>
      <c r="AD213" s="213"/>
    </row>
    <row r="214" spans="1:30" s="211" customFormat="1" x14ac:dyDescent="0.25">
      <c r="A214" s="211" t="s">
        <v>149</v>
      </c>
      <c r="B214" s="211">
        <v>4476</v>
      </c>
      <c r="C214" s="211" t="s">
        <v>196</v>
      </c>
      <c r="D214" s="211">
        <v>191869094</v>
      </c>
      <c r="E214" s="211">
        <v>1080</v>
      </c>
      <c r="F214" s="211">
        <v>1274</v>
      </c>
      <c r="G214" s="211">
        <v>1004</v>
      </c>
      <c r="I214" s="211" t="s">
        <v>1432</v>
      </c>
      <c r="J214" s="212" t="s">
        <v>290</v>
      </c>
      <c r="K214" s="211" t="s">
        <v>268</v>
      </c>
      <c r="L214" s="211" t="s">
        <v>1466</v>
      </c>
      <c r="AD214" s="213"/>
    </row>
    <row r="215" spans="1:30" s="211" customFormat="1" x14ac:dyDescent="0.25">
      <c r="A215" s="211" t="s">
        <v>149</v>
      </c>
      <c r="B215" s="211">
        <v>4476</v>
      </c>
      <c r="C215" s="211" t="s">
        <v>196</v>
      </c>
      <c r="D215" s="211">
        <v>191872706</v>
      </c>
      <c r="E215" s="211">
        <v>1060</v>
      </c>
      <c r="F215" s="211">
        <v>1242</v>
      </c>
      <c r="G215" s="211">
        <v>1004</v>
      </c>
      <c r="I215" s="211" t="s">
        <v>2002</v>
      </c>
      <c r="J215" s="212" t="s">
        <v>290</v>
      </c>
      <c r="K215" s="211" t="s">
        <v>268</v>
      </c>
      <c r="L215" s="211" t="s">
        <v>2013</v>
      </c>
      <c r="AD215" s="213"/>
    </row>
    <row r="216" spans="1:30" s="211" customFormat="1" x14ac:dyDescent="0.25">
      <c r="A216" s="211" t="s">
        <v>149</v>
      </c>
      <c r="B216" s="211">
        <v>4476</v>
      </c>
      <c r="C216" s="211" t="s">
        <v>196</v>
      </c>
      <c r="D216" s="211">
        <v>191880156</v>
      </c>
      <c r="E216" s="211">
        <v>1080</v>
      </c>
      <c r="F216" s="211">
        <v>1274</v>
      </c>
      <c r="G216" s="211">
        <v>1004</v>
      </c>
      <c r="I216" s="211" t="s">
        <v>1433</v>
      </c>
      <c r="J216" s="212" t="s">
        <v>290</v>
      </c>
      <c r="K216" s="211" t="s">
        <v>268</v>
      </c>
      <c r="L216" s="211" t="s">
        <v>1467</v>
      </c>
      <c r="AD216" s="213"/>
    </row>
    <row r="217" spans="1:30" s="211" customFormat="1" x14ac:dyDescent="0.25">
      <c r="A217" s="211" t="s">
        <v>149</v>
      </c>
      <c r="B217" s="211">
        <v>4476</v>
      </c>
      <c r="C217" s="211" t="s">
        <v>196</v>
      </c>
      <c r="D217" s="211">
        <v>191884300</v>
      </c>
      <c r="E217" s="211">
        <v>1030</v>
      </c>
      <c r="F217" s="211">
        <v>1122</v>
      </c>
      <c r="G217" s="211">
        <v>1004</v>
      </c>
      <c r="I217" s="211" t="s">
        <v>1529</v>
      </c>
      <c r="J217" s="212" t="s">
        <v>290</v>
      </c>
      <c r="K217" s="211" t="s">
        <v>270</v>
      </c>
      <c r="L217" s="211" t="s">
        <v>1558</v>
      </c>
      <c r="AD217" s="213"/>
    </row>
    <row r="218" spans="1:30" s="211" customFormat="1" x14ac:dyDescent="0.25">
      <c r="A218" s="211" t="s">
        <v>149</v>
      </c>
      <c r="B218" s="211">
        <v>4476</v>
      </c>
      <c r="C218" s="211" t="s">
        <v>196</v>
      </c>
      <c r="D218" s="211">
        <v>191884301</v>
      </c>
      <c r="E218" s="211">
        <v>1060</v>
      </c>
      <c r="F218" s="211">
        <v>1122</v>
      </c>
      <c r="G218" s="211">
        <v>1004</v>
      </c>
      <c r="I218" s="211" t="s">
        <v>1530</v>
      </c>
      <c r="J218" s="212" t="s">
        <v>290</v>
      </c>
      <c r="K218" s="211" t="s">
        <v>270</v>
      </c>
      <c r="L218" s="211" t="s">
        <v>1559</v>
      </c>
      <c r="AD218" s="213"/>
    </row>
    <row r="219" spans="1:30" s="211" customFormat="1" x14ac:dyDescent="0.25">
      <c r="A219" s="211" t="s">
        <v>149</v>
      </c>
      <c r="B219" s="211">
        <v>4476</v>
      </c>
      <c r="C219" s="211" t="s">
        <v>196</v>
      </c>
      <c r="D219" s="211">
        <v>191954117</v>
      </c>
      <c r="E219" s="211">
        <v>1060</v>
      </c>
      <c r="F219" s="211">
        <v>1274</v>
      </c>
      <c r="G219" s="211">
        <v>1004</v>
      </c>
      <c r="I219" s="211" t="s">
        <v>1434</v>
      </c>
      <c r="J219" s="212" t="s">
        <v>290</v>
      </c>
      <c r="K219" s="211" t="s">
        <v>268</v>
      </c>
      <c r="L219" s="211" t="s">
        <v>1468</v>
      </c>
      <c r="AD219" s="213"/>
    </row>
    <row r="220" spans="1:30" s="211" customFormat="1" x14ac:dyDescent="0.25">
      <c r="A220" s="211" t="s">
        <v>149</v>
      </c>
      <c r="B220" s="211">
        <v>4476</v>
      </c>
      <c r="C220" s="211" t="s">
        <v>196</v>
      </c>
      <c r="D220" s="211">
        <v>191994349</v>
      </c>
      <c r="E220" s="211">
        <v>1020</v>
      </c>
      <c r="F220" s="211">
        <v>1110</v>
      </c>
      <c r="G220" s="211">
        <v>1004</v>
      </c>
      <c r="I220" s="211" t="s">
        <v>1928</v>
      </c>
      <c r="J220" s="212" t="s">
        <v>290</v>
      </c>
      <c r="K220" s="211" t="s">
        <v>270</v>
      </c>
      <c r="L220" s="211" t="s">
        <v>1921</v>
      </c>
      <c r="AD220" s="213"/>
    </row>
    <row r="221" spans="1:30" s="211" customFormat="1" x14ac:dyDescent="0.25">
      <c r="A221" s="211" t="s">
        <v>149</v>
      </c>
      <c r="B221" s="211">
        <v>4476</v>
      </c>
      <c r="C221" s="211" t="s">
        <v>196</v>
      </c>
      <c r="D221" s="211">
        <v>191994350</v>
      </c>
      <c r="E221" s="211">
        <v>1020</v>
      </c>
      <c r="F221" s="211">
        <v>1110</v>
      </c>
      <c r="G221" s="211">
        <v>1004</v>
      </c>
      <c r="I221" s="211" t="s">
        <v>1913</v>
      </c>
      <c r="J221" s="212" t="s">
        <v>290</v>
      </c>
      <c r="K221" s="211" t="s">
        <v>270</v>
      </c>
      <c r="L221" s="211" t="s">
        <v>1921</v>
      </c>
      <c r="AD221" s="213"/>
    </row>
    <row r="222" spans="1:30" s="211" customFormat="1" x14ac:dyDescent="0.25">
      <c r="A222" s="211" t="s">
        <v>149</v>
      </c>
      <c r="B222" s="211">
        <v>4476</v>
      </c>
      <c r="C222" s="211" t="s">
        <v>196</v>
      </c>
      <c r="D222" s="211">
        <v>192007457</v>
      </c>
      <c r="E222" s="211">
        <v>1020</v>
      </c>
      <c r="F222" s="211">
        <v>1110</v>
      </c>
      <c r="G222" s="211">
        <v>1003</v>
      </c>
      <c r="I222" s="211" t="s">
        <v>1728</v>
      </c>
      <c r="J222" s="212" t="s">
        <v>290</v>
      </c>
      <c r="K222" s="211" t="s">
        <v>291</v>
      </c>
      <c r="L222" s="211" t="s">
        <v>1734</v>
      </c>
      <c r="AD222" s="213"/>
    </row>
    <row r="223" spans="1:30" s="211" customFormat="1" x14ac:dyDescent="0.25">
      <c r="A223" s="211" t="s">
        <v>149</v>
      </c>
      <c r="B223" s="211">
        <v>4476</v>
      </c>
      <c r="C223" s="211" t="s">
        <v>196</v>
      </c>
      <c r="D223" s="211">
        <v>192034837</v>
      </c>
      <c r="E223" s="211">
        <v>1020</v>
      </c>
      <c r="F223" s="211">
        <v>1110</v>
      </c>
      <c r="G223" s="211">
        <v>1003</v>
      </c>
      <c r="I223" s="211" t="s">
        <v>2096</v>
      </c>
      <c r="J223" s="212" t="s">
        <v>290</v>
      </c>
      <c r="K223" s="211" t="s">
        <v>268</v>
      </c>
      <c r="L223" s="211" t="s">
        <v>2108</v>
      </c>
      <c r="AD223" s="213"/>
    </row>
    <row r="224" spans="1:30" s="211" customFormat="1" x14ac:dyDescent="0.25">
      <c r="A224" s="211" t="s">
        <v>149</v>
      </c>
      <c r="B224" s="211">
        <v>4476</v>
      </c>
      <c r="C224" s="211" t="s">
        <v>196</v>
      </c>
      <c r="D224" s="211">
        <v>192034840</v>
      </c>
      <c r="E224" s="211">
        <v>1020</v>
      </c>
      <c r="F224" s="211">
        <v>1122</v>
      </c>
      <c r="G224" s="211">
        <v>1003</v>
      </c>
      <c r="I224" s="211" t="s">
        <v>2287</v>
      </c>
      <c r="J224" s="212" t="s">
        <v>290</v>
      </c>
      <c r="K224" s="211" t="s">
        <v>291</v>
      </c>
      <c r="L224" s="211" t="s">
        <v>2303</v>
      </c>
      <c r="AD224" s="213"/>
    </row>
    <row r="225" spans="1:30" s="211" customFormat="1" x14ac:dyDescent="0.25">
      <c r="A225" s="211" t="s">
        <v>149</v>
      </c>
      <c r="B225" s="211">
        <v>4476</v>
      </c>
      <c r="C225" s="211" t="s">
        <v>196</v>
      </c>
      <c r="D225" s="211">
        <v>192034844</v>
      </c>
      <c r="E225" s="211">
        <v>1020</v>
      </c>
      <c r="F225" s="211">
        <v>1110</v>
      </c>
      <c r="G225" s="211">
        <v>1003</v>
      </c>
      <c r="I225" s="211" t="s">
        <v>2258</v>
      </c>
      <c r="J225" s="212" t="s">
        <v>290</v>
      </c>
      <c r="K225" s="211" t="s">
        <v>291</v>
      </c>
      <c r="L225" s="211" t="s">
        <v>2273</v>
      </c>
      <c r="AD225" s="213"/>
    </row>
    <row r="226" spans="1:30" s="211" customFormat="1" x14ac:dyDescent="0.25">
      <c r="A226" s="211" t="s">
        <v>149</v>
      </c>
      <c r="B226" s="211">
        <v>4476</v>
      </c>
      <c r="C226" s="211" t="s">
        <v>196</v>
      </c>
      <c r="D226" s="211">
        <v>192035178</v>
      </c>
      <c r="E226" s="211">
        <v>1060</v>
      </c>
      <c r="F226" s="211">
        <v>1271</v>
      </c>
      <c r="G226" s="211">
        <v>1004</v>
      </c>
      <c r="I226" s="211" t="s">
        <v>1929</v>
      </c>
      <c r="J226" s="212" t="s">
        <v>290</v>
      </c>
      <c r="K226" s="211" t="s">
        <v>291</v>
      </c>
      <c r="L226" s="211" t="s">
        <v>1940</v>
      </c>
      <c r="AD226" s="213"/>
    </row>
    <row r="227" spans="1:30" s="211" customFormat="1" x14ac:dyDescent="0.25">
      <c r="A227" s="211" t="s">
        <v>149</v>
      </c>
      <c r="B227" s="211">
        <v>4476</v>
      </c>
      <c r="C227" s="211" t="s">
        <v>196</v>
      </c>
      <c r="D227" s="211">
        <v>192039516</v>
      </c>
      <c r="E227" s="211">
        <v>1060</v>
      </c>
      <c r="F227" s="211">
        <v>1274</v>
      </c>
      <c r="G227" s="211">
        <v>1004</v>
      </c>
      <c r="I227" s="211" t="s">
        <v>2003</v>
      </c>
      <c r="J227" s="212" t="s">
        <v>290</v>
      </c>
      <c r="K227" s="211" t="s">
        <v>268</v>
      </c>
      <c r="L227" s="211" t="s">
        <v>2014</v>
      </c>
      <c r="AD227" s="213"/>
    </row>
    <row r="228" spans="1:30" s="211" customFormat="1" x14ac:dyDescent="0.25">
      <c r="A228" s="211" t="s">
        <v>149</v>
      </c>
      <c r="B228" s="211">
        <v>4476</v>
      </c>
      <c r="C228" s="211" t="s">
        <v>196</v>
      </c>
      <c r="D228" s="211">
        <v>400054228</v>
      </c>
      <c r="E228" s="211">
        <v>1060</v>
      </c>
      <c r="G228" s="211">
        <v>1004</v>
      </c>
      <c r="I228" s="211" t="s">
        <v>1435</v>
      </c>
      <c r="J228" s="212" t="s">
        <v>290</v>
      </c>
      <c r="K228" s="211" t="s">
        <v>268</v>
      </c>
      <c r="L228" s="211" t="s">
        <v>1469</v>
      </c>
      <c r="AD228" s="213"/>
    </row>
    <row r="229" spans="1:30" s="211" customFormat="1" x14ac:dyDescent="0.25">
      <c r="A229" s="211" t="s">
        <v>149</v>
      </c>
      <c r="B229" s="211">
        <v>4486</v>
      </c>
      <c r="C229" s="211" t="s">
        <v>197</v>
      </c>
      <c r="D229" s="211">
        <v>191929855</v>
      </c>
      <c r="E229" s="211">
        <v>1060</v>
      </c>
      <c r="F229" s="211">
        <v>1271</v>
      </c>
      <c r="G229" s="211">
        <v>1004</v>
      </c>
      <c r="I229" s="211" t="s">
        <v>1436</v>
      </c>
      <c r="J229" s="212" t="s">
        <v>290</v>
      </c>
      <c r="K229" s="211" t="s">
        <v>291</v>
      </c>
      <c r="L229" s="211" t="s">
        <v>1488</v>
      </c>
      <c r="AD229" s="213"/>
    </row>
    <row r="230" spans="1:30" s="211" customFormat="1" x14ac:dyDescent="0.25">
      <c r="A230" s="211" t="s">
        <v>149</v>
      </c>
      <c r="B230" s="211">
        <v>4486</v>
      </c>
      <c r="C230" s="211" t="s">
        <v>197</v>
      </c>
      <c r="D230" s="211">
        <v>191959112</v>
      </c>
      <c r="E230" s="211">
        <v>1020</v>
      </c>
      <c r="F230" s="211">
        <v>1110</v>
      </c>
      <c r="G230" s="211">
        <v>1004</v>
      </c>
      <c r="I230" s="211" t="s">
        <v>1781</v>
      </c>
      <c r="J230" s="212" t="s">
        <v>290</v>
      </c>
      <c r="K230" s="211" t="s">
        <v>268</v>
      </c>
      <c r="L230" s="211" t="s">
        <v>1798</v>
      </c>
      <c r="AD230" s="213"/>
    </row>
    <row r="231" spans="1:30" s="211" customFormat="1" x14ac:dyDescent="0.25">
      <c r="A231" s="211" t="s">
        <v>149</v>
      </c>
      <c r="B231" s="211">
        <v>4486</v>
      </c>
      <c r="C231" s="211" t="s">
        <v>197</v>
      </c>
      <c r="D231" s="211">
        <v>400018755</v>
      </c>
      <c r="E231" s="211">
        <v>1060</v>
      </c>
      <c r="F231" s="211">
        <v>1242</v>
      </c>
      <c r="G231" s="211">
        <v>1004</v>
      </c>
      <c r="I231" s="211" t="s">
        <v>1437</v>
      </c>
      <c r="J231" s="212" t="s">
        <v>290</v>
      </c>
      <c r="K231" s="211" t="s">
        <v>291</v>
      </c>
      <c r="L231" s="211" t="s">
        <v>1489</v>
      </c>
      <c r="AD231" s="213"/>
    </row>
    <row r="232" spans="1:30" s="211" customFormat="1" x14ac:dyDescent="0.25">
      <c r="A232" s="211" t="s">
        <v>149</v>
      </c>
      <c r="B232" s="211">
        <v>4486</v>
      </c>
      <c r="C232" s="211" t="s">
        <v>197</v>
      </c>
      <c r="D232" s="211">
        <v>400018790</v>
      </c>
      <c r="E232" s="211">
        <v>1060</v>
      </c>
      <c r="F232" s="211">
        <v>1271</v>
      </c>
      <c r="G232" s="211">
        <v>1004</v>
      </c>
      <c r="I232" s="211" t="s">
        <v>1438</v>
      </c>
      <c r="J232" s="212" t="s">
        <v>290</v>
      </c>
      <c r="K232" s="211" t="s">
        <v>268</v>
      </c>
      <c r="L232" s="211" t="s">
        <v>1470</v>
      </c>
      <c r="AD232" s="213"/>
    </row>
    <row r="233" spans="1:30" s="211" customFormat="1" x14ac:dyDescent="0.25">
      <c r="A233" s="211" t="s">
        <v>149</v>
      </c>
      <c r="B233" s="211">
        <v>4486</v>
      </c>
      <c r="C233" s="211" t="s">
        <v>197</v>
      </c>
      <c r="D233" s="211">
        <v>400018890</v>
      </c>
      <c r="E233" s="211">
        <v>1060</v>
      </c>
      <c r="F233" s="211">
        <v>1274</v>
      </c>
      <c r="G233" s="211">
        <v>1004</v>
      </c>
      <c r="I233" s="211" t="s">
        <v>1439</v>
      </c>
      <c r="J233" s="212" t="s">
        <v>290</v>
      </c>
      <c r="K233" s="211" t="s">
        <v>291</v>
      </c>
      <c r="L233" s="211" t="s">
        <v>1490</v>
      </c>
      <c r="AD233" s="213"/>
    </row>
    <row r="234" spans="1:30" s="211" customFormat="1" x14ac:dyDescent="0.25">
      <c r="A234" s="211" t="s">
        <v>149</v>
      </c>
      <c r="B234" s="211">
        <v>4486</v>
      </c>
      <c r="C234" s="211" t="s">
        <v>197</v>
      </c>
      <c r="D234" s="211">
        <v>400018891</v>
      </c>
      <c r="E234" s="211">
        <v>1060</v>
      </c>
      <c r="F234" s="211">
        <v>1242</v>
      </c>
      <c r="G234" s="211">
        <v>1004</v>
      </c>
      <c r="I234" s="211" t="s">
        <v>1440</v>
      </c>
      <c r="J234" s="212" t="s">
        <v>290</v>
      </c>
      <c r="K234" s="211" t="s">
        <v>291</v>
      </c>
      <c r="L234" s="211" t="s">
        <v>1491</v>
      </c>
      <c r="AD234" s="213"/>
    </row>
    <row r="235" spans="1:30" s="211" customFormat="1" x14ac:dyDescent="0.25">
      <c r="A235" s="211" t="s">
        <v>149</v>
      </c>
      <c r="B235" s="211">
        <v>4486</v>
      </c>
      <c r="C235" s="211" t="s">
        <v>197</v>
      </c>
      <c r="D235" s="211">
        <v>400018892</v>
      </c>
      <c r="E235" s="211">
        <v>1060</v>
      </c>
      <c r="F235" s="211">
        <v>1242</v>
      </c>
      <c r="G235" s="211">
        <v>1004</v>
      </c>
      <c r="I235" s="211" t="s">
        <v>1441</v>
      </c>
      <c r="J235" s="212" t="s">
        <v>290</v>
      </c>
      <c r="K235" s="211" t="s">
        <v>291</v>
      </c>
      <c r="L235" s="211" t="s">
        <v>1492</v>
      </c>
      <c r="AD235" s="213"/>
    </row>
    <row r="236" spans="1:30" s="211" customFormat="1" x14ac:dyDescent="0.25">
      <c r="A236" s="211" t="s">
        <v>149</v>
      </c>
      <c r="B236" s="211">
        <v>4486</v>
      </c>
      <c r="C236" s="211" t="s">
        <v>197</v>
      </c>
      <c r="D236" s="211">
        <v>400018973</v>
      </c>
      <c r="E236" s="211">
        <v>1060</v>
      </c>
      <c r="F236" s="211">
        <v>1271</v>
      </c>
      <c r="G236" s="211">
        <v>1004</v>
      </c>
      <c r="I236" s="211" t="s">
        <v>1442</v>
      </c>
      <c r="J236" s="212" t="s">
        <v>290</v>
      </c>
      <c r="K236" s="211" t="s">
        <v>268</v>
      </c>
      <c r="L236" s="211" t="s">
        <v>1471</v>
      </c>
      <c r="AD236" s="213"/>
    </row>
    <row r="237" spans="1:30" s="211" customFormat="1" x14ac:dyDescent="0.25">
      <c r="A237" s="211" t="s">
        <v>149</v>
      </c>
      <c r="B237" s="211">
        <v>4486</v>
      </c>
      <c r="C237" s="211" t="s">
        <v>197</v>
      </c>
      <c r="D237" s="211">
        <v>400019006</v>
      </c>
      <c r="E237" s="211">
        <v>1060</v>
      </c>
      <c r="F237" s="211">
        <v>1271</v>
      </c>
      <c r="G237" s="211">
        <v>1004</v>
      </c>
      <c r="I237" s="211" t="s">
        <v>1443</v>
      </c>
      <c r="J237" s="212" t="s">
        <v>290</v>
      </c>
      <c r="K237" s="211" t="s">
        <v>268</v>
      </c>
      <c r="L237" s="211" t="s">
        <v>1472</v>
      </c>
      <c r="AD237" s="213"/>
    </row>
    <row r="238" spans="1:30" s="211" customFormat="1" x14ac:dyDescent="0.25">
      <c r="A238" s="211" t="s">
        <v>149</v>
      </c>
      <c r="B238" s="211">
        <v>4486</v>
      </c>
      <c r="C238" s="211" t="s">
        <v>197</v>
      </c>
      <c r="D238" s="211">
        <v>400019248</v>
      </c>
      <c r="E238" s="211">
        <v>1060</v>
      </c>
      <c r="F238" s="211">
        <v>1251</v>
      </c>
      <c r="G238" s="211">
        <v>1004</v>
      </c>
      <c r="I238" s="211" t="s">
        <v>1444</v>
      </c>
      <c r="J238" s="212" t="s">
        <v>290</v>
      </c>
      <c r="K238" s="211" t="s">
        <v>268</v>
      </c>
      <c r="L238" s="211" t="s">
        <v>1473</v>
      </c>
      <c r="AD238" s="213"/>
    </row>
    <row r="239" spans="1:30" s="211" customFormat="1" x14ac:dyDescent="0.25">
      <c r="A239" s="211" t="s">
        <v>149</v>
      </c>
      <c r="B239" s="211">
        <v>4495</v>
      </c>
      <c r="C239" s="211" t="s">
        <v>198</v>
      </c>
      <c r="D239" s="211">
        <v>191955345</v>
      </c>
      <c r="E239" s="211">
        <v>1030</v>
      </c>
      <c r="F239" s="211">
        <v>1121</v>
      </c>
      <c r="G239" s="211">
        <v>1004</v>
      </c>
      <c r="I239" s="211" t="s">
        <v>1106</v>
      </c>
      <c r="J239" s="212" t="s">
        <v>290</v>
      </c>
      <c r="K239" s="211" t="s">
        <v>291</v>
      </c>
      <c r="L239" s="211" t="s">
        <v>1163</v>
      </c>
      <c r="AD239" s="213"/>
    </row>
    <row r="240" spans="1:30" s="211" customFormat="1" x14ac:dyDescent="0.25">
      <c r="A240" s="211" t="s">
        <v>149</v>
      </c>
      <c r="B240" s="211">
        <v>4495</v>
      </c>
      <c r="C240" s="211" t="s">
        <v>198</v>
      </c>
      <c r="D240" s="211">
        <v>191994683</v>
      </c>
      <c r="E240" s="211">
        <v>1060</v>
      </c>
      <c r="F240" s="211">
        <v>1271</v>
      </c>
      <c r="G240" s="211">
        <v>1003</v>
      </c>
      <c r="I240" s="211" t="s">
        <v>1868</v>
      </c>
      <c r="J240" s="212" t="s">
        <v>290</v>
      </c>
      <c r="K240" s="211" t="s">
        <v>291</v>
      </c>
      <c r="L240" s="211" t="s">
        <v>1869</v>
      </c>
      <c r="AD240" s="213"/>
    </row>
    <row r="241" spans="1:30" s="211" customFormat="1" x14ac:dyDescent="0.25">
      <c r="A241" s="211" t="s">
        <v>149</v>
      </c>
      <c r="B241" s="211">
        <v>4495</v>
      </c>
      <c r="C241" s="211" t="s">
        <v>198</v>
      </c>
      <c r="D241" s="211">
        <v>192031736</v>
      </c>
      <c r="E241" s="211">
        <v>1020</v>
      </c>
      <c r="F241" s="211">
        <v>1110</v>
      </c>
      <c r="G241" s="211">
        <v>1003</v>
      </c>
      <c r="I241" s="211" t="s">
        <v>2206</v>
      </c>
      <c r="J241" s="212" t="s">
        <v>290</v>
      </c>
      <c r="K241" s="211" t="s">
        <v>268</v>
      </c>
      <c r="L241" s="211" t="s">
        <v>2216</v>
      </c>
      <c r="AD241" s="213"/>
    </row>
    <row r="242" spans="1:30" s="211" customFormat="1" x14ac:dyDescent="0.25">
      <c r="A242" s="211" t="s">
        <v>149</v>
      </c>
      <c r="B242" s="211">
        <v>4495</v>
      </c>
      <c r="C242" s="211" t="s">
        <v>198</v>
      </c>
      <c r="D242" s="211">
        <v>192032174</v>
      </c>
      <c r="E242" s="211">
        <v>1020</v>
      </c>
      <c r="F242" s="211">
        <v>1110</v>
      </c>
      <c r="G242" s="211">
        <v>1003</v>
      </c>
      <c r="I242" s="211" t="s">
        <v>1880</v>
      </c>
      <c r="J242" s="212" t="s">
        <v>290</v>
      </c>
      <c r="K242" s="211" t="s">
        <v>268</v>
      </c>
      <c r="L242" s="211" t="s">
        <v>1893</v>
      </c>
      <c r="AD242" s="213"/>
    </row>
    <row r="243" spans="1:30" s="211" customFormat="1" x14ac:dyDescent="0.25">
      <c r="A243" s="211" t="s">
        <v>149</v>
      </c>
      <c r="B243" s="211">
        <v>4495</v>
      </c>
      <c r="C243" s="211" t="s">
        <v>198</v>
      </c>
      <c r="D243" s="211">
        <v>192032175</v>
      </c>
      <c r="E243" s="211">
        <v>1020</v>
      </c>
      <c r="F243" s="211">
        <v>1110</v>
      </c>
      <c r="G243" s="211">
        <v>1003</v>
      </c>
      <c r="I243" s="211" t="s">
        <v>1880</v>
      </c>
      <c r="J243" s="212" t="s">
        <v>290</v>
      </c>
      <c r="K243" s="211" t="s">
        <v>268</v>
      </c>
      <c r="L243" s="211" t="s">
        <v>1894</v>
      </c>
      <c r="AD243" s="213"/>
    </row>
    <row r="244" spans="1:30" s="211" customFormat="1" x14ac:dyDescent="0.25">
      <c r="A244" s="211" t="s">
        <v>149</v>
      </c>
      <c r="B244" s="211">
        <v>4495</v>
      </c>
      <c r="C244" s="211" t="s">
        <v>198</v>
      </c>
      <c r="D244" s="211">
        <v>400026340</v>
      </c>
      <c r="E244" s="211">
        <v>1060</v>
      </c>
      <c r="F244" s="211">
        <v>1274</v>
      </c>
      <c r="G244" s="211">
        <v>1004</v>
      </c>
      <c r="I244" s="211" t="s">
        <v>1107</v>
      </c>
      <c r="J244" s="212" t="s">
        <v>290</v>
      </c>
      <c r="K244" s="211" t="s">
        <v>268</v>
      </c>
      <c r="L244" s="211" t="s">
        <v>1139</v>
      </c>
      <c r="AD244" s="213"/>
    </row>
    <row r="245" spans="1:30" s="211" customFormat="1" x14ac:dyDescent="0.25">
      <c r="A245" s="211" t="s">
        <v>149</v>
      </c>
      <c r="B245" s="211">
        <v>4495</v>
      </c>
      <c r="C245" s="211" t="s">
        <v>198</v>
      </c>
      <c r="D245" s="211">
        <v>400026387</v>
      </c>
      <c r="E245" s="211">
        <v>1060</v>
      </c>
      <c r="F245" s="211">
        <v>1271</v>
      </c>
      <c r="G245" s="211">
        <v>1004</v>
      </c>
      <c r="I245" s="211" t="s">
        <v>303</v>
      </c>
      <c r="J245" s="212" t="s">
        <v>290</v>
      </c>
      <c r="K245" s="211" t="s">
        <v>291</v>
      </c>
      <c r="L245" s="211" t="s">
        <v>1864</v>
      </c>
      <c r="AD245" s="213"/>
    </row>
    <row r="246" spans="1:30" s="211" customFormat="1" x14ac:dyDescent="0.25">
      <c r="A246" s="211" t="s">
        <v>149</v>
      </c>
      <c r="B246" s="211">
        <v>4495</v>
      </c>
      <c r="C246" s="211" t="s">
        <v>198</v>
      </c>
      <c r="D246" s="211">
        <v>400026389</v>
      </c>
      <c r="E246" s="211">
        <v>1060</v>
      </c>
      <c r="F246" s="211">
        <v>1271</v>
      </c>
      <c r="G246" s="211">
        <v>1004</v>
      </c>
      <c r="I246" s="211" t="s">
        <v>1108</v>
      </c>
      <c r="J246" s="212" t="s">
        <v>290</v>
      </c>
      <c r="K246" s="211" t="s">
        <v>268</v>
      </c>
      <c r="L246" s="211" t="s">
        <v>1140</v>
      </c>
      <c r="AD246" s="213"/>
    </row>
    <row r="247" spans="1:30" s="211" customFormat="1" x14ac:dyDescent="0.25">
      <c r="A247" s="211" t="s">
        <v>149</v>
      </c>
      <c r="B247" s="211">
        <v>4495</v>
      </c>
      <c r="C247" s="211" t="s">
        <v>198</v>
      </c>
      <c r="D247" s="211">
        <v>400026425</v>
      </c>
      <c r="E247" s="211">
        <v>1060</v>
      </c>
      <c r="G247" s="211">
        <v>1004</v>
      </c>
      <c r="I247" s="211" t="s">
        <v>1855</v>
      </c>
      <c r="J247" s="212" t="s">
        <v>290</v>
      </c>
      <c r="K247" s="211" t="s">
        <v>291</v>
      </c>
      <c r="L247" s="211" t="s">
        <v>1865</v>
      </c>
      <c r="AD247" s="213"/>
    </row>
    <row r="248" spans="1:30" s="211" customFormat="1" x14ac:dyDescent="0.25">
      <c r="A248" s="211" t="s">
        <v>149</v>
      </c>
      <c r="B248" s="211">
        <v>4501</v>
      </c>
      <c r="C248" s="211" t="s">
        <v>199</v>
      </c>
      <c r="D248" s="211">
        <v>191972029</v>
      </c>
      <c r="E248" s="211">
        <v>1020</v>
      </c>
      <c r="F248" s="211">
        <v>1121</v>
      </c>
      <c r="G248" s="211">
        <v>1004</v>
      </c>
      <c r="I248" s="211" t="s">
        <v>2379</v>
      </c>
      <c r="J248" s="212" t="s">
        <v>290</v>
      </c>
      <c r="K248" s="211" t="s">
        <v>268</v>
      </c>
      <c r="L248" s="211" t="s">
        <v>2395</v>
      </c>
      <c r="AD248" s="213"/>
    </row>
    <row r="249" spans="1:30" s="211" customFormat="1" x14ac:dyDescent="0.25">
      <c r="A249" s="211" t="s">
        <v>149</v>
      </c>
      <c r="B249" s="211">
        <v>4501</v>
      </c>
      <c r="C249" s="211" t="s">
        <v>199</v>
      </c>
      <c r="D249" s="211">
        <v>191974132</v>
      </c>
      <c r="E249" s="211">
        <v>1020</v>
      </c>
      <c r="F249" s="211">
        <v>1110</v>
      </c>
      <c r="G249" s="211">
        <v>1004</v>
      </c>
      <c r="I249" s="211" t="s">
        <v>1850</v>
      </c>
      <c r="J249" s="212" t="s">
        <v>290</v>
      </c>
      <c r="K249" s="211" t="s">
        <v>268</v>
      </c>
      <c r="L249" s="211" t="s">
        <v>1853</v>
      </c>
      <c r="AD249" s="213"/>
    </row>
    <row r="250" spans="1:30" s="211" customFormat="1" x14ac:dyDescent="0.25">
      <c r="A250" s="211" t="s">
        <v>149</v>
      </c>
      <c r="B250" s="211">
        <v>4501</v>
      </c>
      <c r="C250" s="211" t="s">
        <v>199</v>
      </c>
      <c r="D250" s="211">
        <v>192004457</v>
      </c>
      <c r="E250" s="211">
        <v>1060</v>
      </c>
      <c r="F250" s="211">
        <v>1274</v>
      </c>
      <c r="G250" s="211">
        <v>1004</v>
      </c>
      <c r="I250" s="211" t="s">
        <v>1404</v>
      </c>
      <c r="J250" s="212" t="s">
        <v>290</v>
      </c>
      <c r="K250" s="211" t="s">
        <v>268</v>
      </c>
      <c r="L250" s="211" t="s">
        <v>1412</v>
      </c>
      <c r="AD250" s="213"/>
    </row>
    <row r="251" spans="1:30" s="211" customFormat="1" x14ac:dyDescent="0.25">
      <c r="A251" s="211" t="s">
        <v>149</v>
      </c>
      <c r="B251" s="211">
        <v>4501</v>
      </c>
      <c r="C251" s="211" t="s">
        <v>199</v>
      </c>
      <c r="D251" s="211">
        <v>192004464</v>
      </c>
      <c r="E251" s="211">
        <v>1060</v>
      </c>
      <c r="F251" s="211">
        <v>1274</v>
      </c>
      <c r="G251" s="211">
        <v>1004</v>
      </c>
      <c r="I251" s="211" t="s">
        <v>1405</v>
      </c>
      <c r="J251" s="212" t="s">
        <v>290</v>
      </c>
      <c r="K251" s="211" t="s">
        <v>268</v>
      </c>
      <c r="L251" s="211" t="s">
        <v>1413</v>
      </c>
      <c r="AD251" s="213"/>
    </row>
    <row r="252" spans="1:30" s="211" customFormat="1" x14ac:dyDescent="0.25">
      <c r="A252" s="211" t="s">
        <v>149</v>
      </c>
      <c r="B252" s="211">
        <v>4501</v>
      </c>
      <c r="C252" s="211" t="s">
        <v>199</v>
      </c>
      <c r="D252" s="211">
        <v>400053471</v>
      </c>
      <c r="E252" s="211">
        <v>1060</v>
      </c>
      <c r="F252" s="211">
        <v>1274</v>
      </c>
      <c r="G252" s="211">
        <v>1004</v>
      </c>
      <c r="I252" s="211" t="s">
        <v>1261</v>
      </c>
      <c r="J252" s="212" t="s">
        <v>290</v>
      </c>
      <c r="K252" s="211" t="s">
        <v>268</v>
      </c>
      <c r="L252" s="211" t="s">
        <v>1281</v>
      </c>
      <c r="AD252" s="213"/>
    </row>
    <row r="253" spans="1:30" s="211" customFormat="1" x14ac:dyDescent="0.25">
      <c r="A253" s="211" t="s">
        <v>149</v>
      </c>
      <c r="B253" s="211">
        <v>4506</v>
      </c>
      <c r="C253" s="211" t="s">
        <v>200</v>
      </c>
      <c r="D253" s="211">
        <v>651611</v>
      </c>
      <c r="E253" s="211">
        <v>1020</v>
      </c>
      <c r="F253" s="211">
        <v>1110</v>
      </c>
      <c r="G253" s="211">
        <v>1004</v>
      </c>
      <c r="I253" s="211" t="s">
        <v>2288</v>
      </c>
      <c r="J253" s="212" t="s">
        <v>290</v>
      </c>
      <c r="K253" s="211" t="s">
        <v>268</v>
      </c>
      <c r="L253" s="211" t="s">
        <v>2300</v>
      </c>
      <c r="AD253" s="213"/>
    </row>
    <row r="254" spans="1:30" s="211" customFormat="1" x14ac:dyDescent="0.25">
      <c r="A254" s="211" t="s">
        <v>149</v>
      </c>
      <c r="B254" s="211">
        <v>4506</v>
      </c>
      <c r="C254" s="211" t="s">
        <v>200</v>
      </c>
      <c r="D254" s="211">
        <v>160011721</v>
      </c>
      <c r="E254" s="211">
        <v>1060</v>
      </c>
      <c r="F254" s="211">
        <v>1271</v>
      </c>
      <c r="G254" s="211">
        <v>1004</v>
      </c>
      <c r="I254" s="211" t="s">
        <v>1330</v>
      </c>
      <c r="J254" s="212" t="s">
        <v>290</v>
      </c>
      <c r="K254" s="211" t="s">
        <v>268</v>
      </c>
      <c r="L254" s="211" t="s">
        <v>1365</v>
      </c>
      <c r="AD254" s="213"/>
    </row>
    <row r="255" spans="1:30" s="211" customFormat="1" x14ac:dyDescent="0.25">
      <c r="A255" s="211" t="s">
        <v>149</v>
      </c>
      <c r="B255" s="211">
        <v>4506</v>
      </c>
      <c r="C255" s="211" t="s">
        <v>200</v>
      </c>
      <c r="D255" s="211">
        <v>190634768</v>
      </c>
      <c r="E255" s="211">
        <v>1060</v>
      </c>
      <c r="F255" s="211">
        <v>1261</v>
      </c>
      <c r="G255" s="211">
        <v>1004</v>
      </c>
      <c r="I255" s="211" t="s">
        <v>1331</v>
      </c>
      <c r="J255" s="212" t="s">
        <v>290</v>
      </c>
      <c r="K255" s="211" t="s">
        <v>268</v>
      </c>
      <c r="L255" s="211" t="s">
        <v>1366</v>
      </c>
      <c r="AD255" s="213"/>
    </row>
    <row r="256" spans="1:30" s="211" customFormat="1" x14ac:dyDescent="0.25">
      <c r="A256" s="211" t="s">
        <v>149</v>
      </c>
      <c r="B256" s="211">
        <v>4506</v>
      </c>
      <c r="C256" s="211" t="s">
        <v>200</v>
      </c>
      <c r="D256" s="211">
        <v>191606945</v>
      </c>
      <c r="E256" s="211">
        <v>1060</v>
      </c>
      <c r="F256" s="211">
        <v>1242</v>
      </c>
      <c r="G256" s="211">
        <v>1004</v>
      </c>
      <c r="I256" s="211" t="s">
        <v>1332</v>
      </c>
      <c r="J256" s="212" t="s">
        <v>290</v>
      </c>
      <c r="K256" s="211" t="s">
        <v>291</v>
      </c>
      <c r="L256" s="211" t="s">
        <v>1380</v>
      </c>
      <c r="AD256" s="213"/>
    </row>
    <row r="257" spans="1:30" s="211" customFormat="1" x14ac:dyDescent="0.25">
      <c r="A257" s="211" t="s">
        <v>149</v>
      </c>
      <c r="B257" s="211">
        <v>4506</v>
      </c>
      <c r="C257" s="211" t="s">
        <v>200</v>
      </c>
      <c r="D257" s="211">
        <v>191611401</v>
      </c>
      <c r="E257" s="211">
        <v>1060</v>
      </c>
      <c r="F257" s="211">
        <v>1274</v>
      </c>
      <c r="G257" s="211">
        <v>1004</v>
      </c>
      <c r="I257" s="211" t="s">
        <v>1333</v>
      </c>
      <c r="J257" s="212" t="s">
        <v>290</v>
      </c>
      <c r="K257" s="211" t="s">
        <v>268</v>
      </c>
      <c r="L257" s="211" t="s">
        <v>1367</v>
      </c>
      <c r="AD257" s="213"/>
    </row>
    <row r="258" spans="1:30" s="211" customFormat="1" x14ac:dyDescent="0.25">
      <c r="A258" s="211" t="s">
        <v>149</v>
      </c>
      <c r="B258" s="211">
        <v>4506</v>
      </c>
      <c r="C258" s="211" t="s">
        <v>200</v>
      </c>
      <c r="D258" s="211">
        <v>191662013</v>
      </c>
      <c r="E258" s="211">
        <v>1060</v>
      </c>
      <c r="F258" s="211">
        <v>1274</v>
      </c>
      <c r="G258" s="211">
        <v>1004</v>
      </c>
      <c r="I258" s="211" t="s">
        <v>1334</v>
      </c>
      <c r="J258" s="212" t="s">
        <v>290</v>
      </c>
      <c r="K258" s="211" t="s">
        <v>291</v>
      </c>
      <c r="L258" s="211" t="s">
        <v>1381</v>
      </c>
      <c r="AD258" s="213"/>
    </row>
    <row r="259" spans="1:30" s="211" customFormat="1" x14ac:dyDescent="0.25">
      <c r="A259" s="211" t="s">
        <v>149</v>
      </c>
      <c r="B259" s="211">
        <v>4506</v>
      </c>
      <c r="C259" s="211" t="s">
        <v>200</v>
      </c>
      <c r="D259" s="211">
        <v>191697138</v>
      </c>
      <c r="E259" s="211">
        <v>1060</v>
      </c>
      <c r="F259" s="211">
        <v>1274</v>
      </c>
      <c r="G259" s="211">
        <v>1004</v>
      </c>
      <c r="I259" s="211" t="s">
        <v>1335</v>
      </c>
      <c r="J259" s="212" t="s">
        <v>290</v>
      </c>
      <c r="K259" s="211" t="s">
        <v>268</v>
      </c>
      <c r="L259" s="211" t="s">
        <v>1368</v>
      </c>
      <c r="AD259" s="213"/>
    </row>
    <row r="260" spans="1:30" s="211" customFormat="1" x14ac:dyDescent="0.25">
      <c r="A260" s="211" t="s">
        <v>149</v>
      </c>
      <c r="B260" s="211">
        <v>4506</v>
      </c>
      <c r="C260" s="211" t="s">
        <v>200</v>
      </c>
      <c r="D260" s="211">
        <v>191866528</v>
      </c>
      <c r="E260" s="211">
        <v>1060</v>
      </c>
      <c r="F260" s="211">
        <v>1220</v>
      </c>
      <c r="G260" s="211">
        <v>1004</v>
      </c>
      <c r="I260" s="211" t="s">
        <v>1336</v>
      </c>
      <c r="J260" s="212" t="s">
        <v>290</v>
      </c>
      <c r="K260" s="211" t="s">
        <v>268</v>
      </c>
      <c r="L260" s="211" t="s">
        <v>1369</v>
      </c>
      <c r="AD260" s="213"/>
    </row>
    <row r="261" spans="1:30" s="211" customFormat="1" x14ac:dyDescent="0.25">
      <c r="A261" s="211" t="s">
        <v>149</v>
      </c>
      <c r="B261" s="211">
        <v>4506</v>
      </c>
      <c r="C261" s="211" t="s">
        <v>200</v>
      </c>
      <c r="D261" s="211">
        <v>191906412</v>
      </c>
      <c r="E261" s="211">
        <v>1060</v>
      </c>
      <c r="F261" s="211">
        <v>1251</v>
      </c>
      <c r="G261" s="211">
        <v>1003</v>
      </c>
      <c r="I261" s="211" t="s">
        <v>1337</v>
      </c>
      <c r="J261" s="212" t="s">
        <v>290</v>
      </c>
      <c r="K261" s="211" t="s">
        <v>291</v>
      </c>
      <c r="L261" s="211" t="s">
        <v>1382</v>
      </c>
      <c r="AD261" s="213"/>
    </row>
    <row r="262" spans="1:30" s="211" customFormat="1" x14ac:dyDescent="0.25">
      <c r="A262" s="211" t="s">
        <v>149</v>
      </c>
      <c r="B262" s="211">
        <v>4506</v>
      </c>
      <c r="C262" s="211" t="s">
        <v>200</v>
      </c>
      <c r="D262" s="211">
        <v>191948283</v>
      </c>
      <c r="E262" s="211">
        <v>1060</v>
      </c>
      <c r="F262" s="211">
        <v>1274</v>
      </c>
      <c r="G262" s="211">
        <v>1004</v>
      </c>
      <c r="I262" s="211" t="s">
        <v>1338</v>
      </c>
      <c r="J262" s="212" t="s">
        <v>290</v>
      </c>
      <c r="K262" s="211" t="s">
        <v>291</v>
      </c>
      <c r="L262" s="211" t="s">
        <v>1383</v>
      </c>
      <c r="AD262" s="213"/>
    </row>
    <row r="263" spans="1:30" s="211" customFormat="1" x14ac:dyDescent="0.25">
      <c r="A263" s="211" t="s">
        <v>149</v>
      </c>
      <c r="B263" s="211">
        <v>4506</v>
      </c>
      <c r="C263" s="211" t="s">
        <v>200</v>
      </c>
      <c r="D263" s="211">
        <v>192023074</v>
      </c>
      <c r="E263" s="211">
        <v>1060</v>
      </c>
      <c r="F263" s="211">
        <v>1251</v>
      </c>
      <c r="G263" s="211">
        <v>1003</v>
      </c>
      <c r="I263" s="211" t="s">
        <v>2380</v>
      </c>
      <c r="J263" s="212" t="s">
        <v>290</v>
      </c>
      <c r="K263" s="211" t="s">
        <v>291</v>
      </c>
      <c r="L263" s="211" t="s">
        <v>2400</v>
      </c>
      <c r="AD263" s="213"/>
    </row>
    <row r="264" spans="1:30" s="211" customFormat="1" x14ac:dyDescent="0.25">
      <c r="A264" s="211" t="s">
        <v>149</v>
      </c>
      <c r="B264" s="211">
        <v>4506</v>
      </c>
      <c r="C264" s="211" t="s">
        <v>200</v>
      </c>
      <c r="D264" s="211">
        <v>400050784</v>
      </c>
      <c r="E264" s="211">
        <v>1060</v>
      </c>
      <c r="G264" s="211">
        <v>1004</v>
      </c>
      <c r="I264" s="211" t="s">
        <v>1339</v>
      </c>
      <c r="J264" s="212" t="s">
        <v>290</v>
      </c>
      <c r="K264" s="211" t="s">
        <v>291</v>
      </c>
      <c r="L264" s="211" t="s">
        <v>1384</v>
      </c>
      <c r="AD264" s="213"/>
    </row>
    <row r="265" spans="1:30" s="211" customFormat="1" x14ac:dyDescent="0.25">
      <c r="A265" s="211" t="s">
        <v>149</v>
      </c>
      <c r="B265" s="211">
        <v>4506</v>
      </c>
      <c r="C265" s="211" t="s">
        <v>200</v>
      </c>
      <c r="D265" s="211">
        <v>400050785</v>
      </c>
      <c r="E265" s="211">
        <v>1060</v>
      </c>
      <c r="G265" s="211">
        <v>1004</v>
      </c>
      <c r="I265" s="211" t="s">
        <v>1624</v>
      </c>
      <c r="J265" s="212" t="s">
        <v>290</v>
      </c>
      <c r="K265" s="211" t="s">
        <v>291</v>
      </c>
      <c r="L265" s="211" t="s">
        <v>1640</v>
      </c>
      <c r="AD265" s="213"/>
    </row>
    <row r="266" spans="1:30" s="211" customFormat="1" x14ac:dyDescent="0.25">
      <c r="A266" s="211" t="s">
        <v>149</v>
      </c>
      <c r="B266" s="211">
        <v>4506</v>
      </c>
      <c r="C266" s="211" t="s">
        <v>200</v>
      </c>
      <c r="D266" s="211">
        <v>400051318</v>
      </c>
      <c r="E266" s="211">
        <v>1060</v>
      </c>
      <c r="G266" s="211">
        <v>1004</v>
      </c>
      <c r="I266" s="211" t="s">
        <v>1340</v>
      </c>
      <c r="J266" s="212" t="s">
        <v>290</v>
      </c>
      <c r="K266" s="211" t="s">
        <v>291</v>
      </c>
      <c r="L266" s="211" t="s">
        <v>1385</v>
      </c>
      <c r="AD266" s="213"/>
    </row>
    <row r="267" spans="1:30" s="211" customFormat="1" x14ac:dyDescent="0.25">
      <c r="A267" s="211" t="s">
        <v>149</v>
      </c>
      <c r="B267" s="211">
        <v>4506</v>
      </c>
      <c r="C267" s="211" t="s">
        <v>200</v>
      </c>
      <c r="D267" s="211">
        <v>400055920</v>
      </c>
      <c r="E267" s="211">
        <v>1060</v>
      </c>
      <c r="F267" s="211">
        <v>1274</v>
      </c>
      <c r="G267" s="211">
        <v>1004</v>
      </c>
      <c r="I267" s="211" t="s">
        <v>1341</v>
      </c>
      <c r="J267" s="212" t="s">
        <v>290</v>
      </c>
      <c r="K267" s="211" t="s">
        <v>268</v>
      </c>
      <c r="L267" s="211" t="s">
        <v>1370</v>
      </c>
      <c r="AD267" s="213"/>
    </row>
    <row r="268" spans="1:30" s="211" customFormat="1" x14ac:dyDescent="0.25">
      <c r="A268" s="211" t="s">
        <v>149</v>
      </c>
      <c r="B268" s="211">
        <v>4506</v>
      </c>
      <c r="C268" s="211" t="s">
        <v>200</v>
      </c>
      <c r="D268" s="211">
        <v>400056736</v>
      </c>
      <c r="E268" s="211">
        <v>1060</v>
      </c>
      <c r="F268" s="211">
        <v>1274</v>
      </c>
      <c r="G268" s="211">
        <v>1004</v>
      </c>
      <c r="I268" s="211" t="s">
        <v>1342</v>
      </c>
      <c r="J268" s="212" t="s">
        <v>290</v>
      </c>
      <c r="K268" s="211" t="s">
        <v>268</v>
      </c>
      <c r="L268" s="211" t="s">
        <v>1371</v>
      </c>
      <c r="AD268" s="213"/>
    </row>
    <row r="269" spans="1:30" s="211" customFormat="1" x14ac:dyDescent="0.25">
      <c r="A269" s="211" t="s">
        <v>149</v>
      </c>
      <c r="B269" s="211">
        <v>4506</v>
      </c>
      <c r="C269" s="211" t="s">
        <v>200</v>
      </c>
      <c r="D269" s="211">
        <v>400057139</v>
      </c>
      <c r="E269" s="211">
        <v>1060</v>
      </c>
      <c r="G269" s="211">
        <v>1004</v>
      </c>
      <c r="I269" s="211" t="s">
        <v>1343</v>
      </c>
      <c r="J269" s="212" t="s">
        <v>290</v>
      </c>
      <c r="K269" s="211" t="s">
        <v>268</v>
      </c>
      <c r="L269" s="211" t="s">
        <v>1372</v>
      </c>
      <c r="AD269" s="213"/>
    </row>
    <row r="270" spans="1:30" s="211" customFormat="1" x14ac:dyDescent="0.25">
      <c r="A270" s="211" t="s">
        <v>149</v>
      </c>
      <c r="B270" s="211">
        <v>4506</v>
      </c>
      <c r="C270" s="211" t="s">
        <v>200</v>
      </c>
      <c r="D270" s="211">
        <v>400057601</v>
      </c>
      <c r="E270" s="211">
        <v>1060</v>
      </c>
      <c r="F270" s="211">
        <v>1252</v>
      </c>
      <c r="G270" s="211">
        <v>1004</v>
      </c>
      <c r="I270" s="211" t="s">
        <v>1344</v>
      </c>
      <c r="J270" s="212" t="s">
        <v>290</v>
      </c>
      <c r="K270" s="211" t="s">
        <v>268</v>
      </c>
      <c r="L270" s="211" t="s">
        <v>1373</v>
      </c>
      <c r="AD270" s="213"/>
    </row>
    <row r="271" spans="1:30" s="211" customFormat="1" x14ac:dyDescent="0.25">
      <c r="A271" s="211" t="s">
        <v>149</v>
      </c>
      <c r="B271" s="211">
        <v>4511</v>
      </c>
      <c r="C271" s="211" t="s">
        <v>201</v>
      </c>
      <c r="D271" s="211">
        <v>191255331</v>
      </c>
      <c r="E271" s="211">
        <v>1080</v>
      </c>
      <c r="F271" s="211">
        <v>1252</v>
      </c>
      <c r="G271" s="211">
        <v>1004</v>
      </c>
      <c r="I271" s="211" t="s">
        <v>304</v>
      </c>
      <c r="J271" s="212" t="s">
        <v>290</v>
      </c>
      <c r="K271" s="211" t="s">
        <v>268</v>
      </c>
      <c r="L271" s="211" t="s">
        <v>452</v>
      </c>
      <c r="AD271" s="213"/>
    </row>
    <row r="272" spans="1:30" s="211" customFormat="1" x14ac:dyDescent="0.25">
      <c r="A272" s="211" t="s">
        <v>149</v>
      </c>
      <c r="B272" s="211">
        <v>4511</v>
      </c>
      <c r="C272" s="211" t="s">
        <v>201</v>
      </c>
      <c r="D272" s="211">
        <v>191271531</v>
      </c>
      <c r="E272" s="211">
        <v>1080</v>
      </c>
      <c r="F272" s="211">
        <v>1274</v>
      </c>
      <c r="G272" s="211">
        <v>1004</v>
      </c>
      <c r="I272" s="211" t="s">
        <v>305</v>
      </c>
      <c r="J272" s="212" t="s">
        <v>290</v>
      </c>
      <c r="K272" s="211" t="s">
        <v>268</v>
      </c>
      <c r="L272" s="211" t="s">
        <v>453</v>
      </c>
      <c r="AD272" s="213"/>
    </row>
    <row r="273" spans="1:30" s="211" customFormat="1" x14ac:dyDescent="0.25">
      <c r="A273" s="211" t="s">
        <v>149</v>
      </c>
      <c r="B273" s="211">
        <v>4511</v>
      </c>
      <c r="C273" s="211" t="s">
        <v>201</v>
      </c>
      <c r="D273" s="211">
        <v>191607898</v>
      </c>
      <c r="E273" s="211">
        <v>1060</v>
      </c>
      <c r="F273" s="211">
        <v>1274</v>
      </c>
      <c r="G273" s="211">
        <v>1004</v>
      </c>
      <c r="I273" s="211" t="s">
        <v>306</v>
      </c>
      <c r="J273" s="212" t="s">
        <v>290</v>
      </c>
      <c r="K273" s="211" t="s">
        <v>268</v>
      </c>
      <c r="L273" s="211" t="s">
        <v>454</v>
      </c>
      <c r="AD273" s="213"/>
    </row>
    <row r="274" spans="1:30" s="211" customFormat="1" x14ac:dyDescent="0.25">
      <c r="A274" s="211" t="s">
        <v>149</v>
      </c>
      <c r="B274" s="211">
        <v>4511</v>
      </c>
      <c r="C274" s="211" t="s">
        <v>201</v>
      </c>
      <c r="D274" s="211">
        <v>191982175</v>
      </c>
      <c r="E274" s="211">
        <v>1060</v>
      </c>
      <c r="F274" s="211">
        <v>1274</v>
      </c>
      <c r="G274" s="211">
        <v>1004</v>
      </c>
      <c r="I274" s="211" t="s">
        <v>1816</v>
      </c>
      <c r="J274" s="212" t="s">
        <v>290</v>
      </c>
      <c r="K274" s="211" t="s">
        <v>268</v>
      </c>
      <c r="L274" s="211" t="s">
        <v>1827</v>
      </c>
      <c r="AD274" s="213"/>
    </row>
    <row r="275" spans="1:30" s="211" customFormat="1" x14ac:dyDescent="0.25">
      <c r="A275" s="211" t="s">
        <v>149</v>
      </c>
      <c r="B275" s="211">
        <v>4511</v>
      </c>
      <c r="C275" s="211" t="s">
        <v>201</v>
      </c>
      <c r="D275" s="211">
        <v>191985147</v>
      </c>
      <c r="E275" s="211">
        <v>1020</v>
      </c>
      <c r="F275" s="211">
        <v>1110</v>
      </c>
      <c r="G275" s="211">
        <v>1004</v>
      </c>
      <c r="I275" s="211" t="s">
        <v>2184</v>
      </c>
      <c r="J275" s="212" t="s">
        <v>290</v>
      </c>
      <c r="K275" s="211" t="s">
        <v>268</v>
      </c>
      <c r="L275" s="211" t="s">
        <v>2190</v>
      </c>
      <c r="AD275" s="213"/>
    </row>
    <row r="276" spans="1:30" s="211" customFormat="1" x14ac:dyDescent="0.25">
      <c r="A276" s="211" t="s">
        <v>149</v>
      </c>
      <c r="B276" s="211">
        <v>4511</v>
      </c>
      <c r="C276" s="211" t="s">
        <v>201</v>
      </c>
      <c r="D276" s="211">
        <v>400026586</v>
      </c>
      <c r="E276" s="211">
        <v>1060</v>
      </c>
      <c r="F276" s="211">
        <v>1274</v>
      </c>
      <c r="G276" s="211">
        <v>1004</v>
      </c>
      <c r="I276" s="211" t="s">
        <v>2041</v>
      </c>
      <c r="J276" s="212" t="s">
        <v>290</v>
      </c>
      <c r="K276" s="211" t="s">
        <v>291</v>
      </c>
      <c r="L276" s="211" t="s">
        <v>2053</v>
      </c>
      <c r="AD276" s="213"/>
    </row>
    <row r="277" spans="1:30" s="211" customFormat="1" x14ac:dyDescent="0.25">
      <c r="A277" s="211" t="s">
        <v>149</v>
      </c>
      <c r="B277" s="211">
        <v>4511</v>
      </c>
      <c r="C277" s="211" t="s">
        <v>201</v>
      </c>
      <c r="D277" s="211">
        <v>400026650</v>
      </c>
      <c r="E277" s="211">
        <v>1030</v>
      </c>
      <c r="F277" s="211">
        <v>1121</v>
      </c>
      <c r="G277" s="211">
        <v>1004</v>
      </c>
      <c r="I277" s="211" t="s">
        <v>2058</v>
      </c>
      <c r="J277" s="212" t="s">
        <v>290</v>
      </c>
      <c r="K277" s="211" t="s">
        <v>291</v>
      </c>
      <c r="L277" s="211" t="s">
        <v>2076</v>
      </c>
      <c r="AD277" s="213"/>
    </row>
    <row r="278" spans="1:30" s="211" customFormat="1" x14ac:dyDescent="0.25">
      <c r="A278" s="211" t="s">
        <v>149</v>
      </c>
      <c r="B278" s="211">
        <v>4511</v>
      </c>
      <c r="C278" s="211" t="s">
        <v>201</v>
      </c>
      <c r="D278" s="211">
        <v>400026847</v>
      </c>
      <c r="E278" s="211">
        <v>1060</v>
      </c>
      <c r="G278" s="211">
        <v>1004</v>
      </c>
      <c r="I278" s="211" t="s">
        <v>2259</v>
      </c>
      <c r="J278" s="212" t="s">
        <v>290</v>
      </c>
      <c r="K278" s="211" t="s">
        <v>268</v>
      </c>
      <c r="L278" s="211" t="s">
        <v>2270</v>
      </c>
      <c r="AD278" s="213"/>
    </row>
    <row r="279" spans="1:30" s="211" customFormat="1" x14ac:dyDescent="0.25">
      <c r="A279" s="211" t="s">
        <v>149</v>
      </c>
      <c r="B279" s="211">
        <v>4511</v>
      </c>
      <c r="C279" s="211" t="s">
        <v>201</v>
      </c>
      <c r="D279" s="211">
        <v>400026989</v>
      </c>
      <c r="E279" s="211">
        <v>1060</v>
      </c>
      <c r="F279" s="211">
        <v>1242</v>
      </c>
      <c r="G279" s="211">
        <v>1004</v>
      </c>
      <c r="I279" s="211" t="s">
        <v>307</v>
      </c>
      <c r="J279" s="212" t="s">
        <v>290</v>
      </c>
      <c r="K279" s="211" t="s">
        <v>291</v>
      </c>
      <c r="L279" s="211" t="s">
        <v>514</v>
      </c>
      <c r="AD279" s="213"/>
    </row>
    <row r="280" spans="1:30" s="211" customFormat="1" x14ac:dyDescent="0.25">
      <c r="A280" s="211" t="s">
        <v>149</v>
      </c>
      <c r="B280" s="211">
        <v>4511</v>
      </c>
      <c r="C280" s="211" t="s">
        <v>201</v>
      </c>
      <c r="D280" s="211">
        <v>400027011</v>
      </c>
      <c r="E280" s="211">
        <v>1060</v>
      </c>
      <c r="F280" s="211">
        <v>1242</v>
      </c>
      <c r="G280" s="211">
        <v>1004</v>
      </c>
      <c r="I280" s="211" t="s">
        <v>308</v>
      </c>
      <c r="J280" s="212" t="s">
        <v>290</v>
      </c>
      <c r="K280" s="211" t="s">
        <v>291</v>
      </c>
      <c r="L280" s="211" t="s">
        <v>515</v>
      </c>
      <c r="AD280" s="213"/>
    </row>
    <row r="281" spans="1:30" s="211" customFormat="1" x14ac:dyDescent="0.25">
      <c r="A281" s="211" t="s">
        <v>149</v>
      </c>
      <c r="B281" s="211">
        <v>4536</v>
      </c>
      <c r="C281" s="211" t="s">
        <v>202</v>
      </c>
      <c r="D281" s="211">
        <v>190182320</v>
      </c>
      <c r="E281" s="211">
        <v>1040</v>
      </c>
      <c r="F281" s="211">
        <v>1130</v>
      </c>
      <c r="G281" s="211">
        <v>1004</v>
      </c>
      <c r="I281" s="211" t="s">
        <v>762</v>
      </c>
      <c r="J281" s="212" t="s">
        <v>290</v>
      </c>
      <c r="K281" s="211" t="s">
        <v>291</v>
      </c>
      <c r="L281" s="211" t="s">
        <v>992</v>
      </c>
      <c r="AD281" s="213"/>
    </row>
    <row r="282" spans="1:30" s="211" customFormat="1" x14ac:dyDescent="0.25">
      <c r="A282" s="211" t="s">
        <v>149</v>
      </c>
      <c r="B282" s="211">
        <v>4536</v>
      </c>
      <c r="C282" s="211" t="s">
        <v>202</v>
      </c>
      <c r="D282" s="211">
        <v>190182321</v>
      </c>
      <c r="E282" s="211">
        <v>1040</v>
      </c>
      <c r="F282" s="211">
        <v>1130</v>
      </c>
      <c r="G282" s="211">
        <v>1004</v>
      </c>
      <c r="I282" s="211" t="s">
        <v>762</v>
      </c>
      <c r="J282" s="212" t="s">
        <v>290</v>
      </c>
      <c r="K282" s="211" t="s">
        <v>291</v>
      </c>
      <c r="L282" s="211" t="s">
        <v>992</v>
      </c>
      <c r="AD282" s="213"/>
    </row>
    <row r="283" spans="1:30" s="211" customFormat="1" x14ac:dyDescent="0.25">
      <c r="A283" s="211" t="s">
        <v>149</v>
      </c>
      <c r="B283" s="211">
        <v>4536</v>
      </c>
      <c r="C283" s="211" t="s">
        <v>202</v>
      </c>
      <c r="D283" s="211">
        <v>190182322</v>
      </c>
      <c r="E283" s="211">
        <v>1040</v>
      </c>
      <c r="F283" s="211">
        <v>1130</v>
      </c>
      <c r="G283" s="211">
        <v>1004</v>
      </c>
      <c r="I283" s="211" t="s">
        <v>762</v>
      </c>
      <c r="J283" s="212" t="s">
        <v>290</v>
      </c>
      <c r="K283" s="211" t="s">
        <v>291</v>
      </c>
      <c r="L283" s="211" t="s">
        <v>992</v>
      </c>
      <c r="AD283" s="213"/>
    </row>
    <row r="284" spans="1:30" s="211" customFormat="1" x14ac:dyDescent="0.25">
      <c r="A284" s="211" t="s">
        <v>149</v>
      </c>
      <c r="B284" s="211">
        <v>4536</v>
      </c>
      <c r="C284" s="211" t="s">
        <v>202</v>
      </c>
      <c r="D284" s="211">
        <v>190182323</v>
      </c>
      <c r="E284" s="211">
        <v>1040</v>
      </c>
      <c r="F284" s="211">
        <v>1130</v>
      </c>
      <c r="G284" s="211">
        <v>1004</v>
      </c>
      <c r="I284" s="211" t="s">
        <v>762</v>
      </c>
      <c r="J284" s="212" t="s">
        <v>290</v>
      </c>
      <c r="K284" s="211" t="s">
        <v>291</v>
      </c>
      <c r="L284" s="211" t="s">
        <v>992</v>
      </c>
      <c r="AD284" s="213"/>
    </row>
    <row r="285" spans="1:30" s="211" customFormat="1" x14ac:dyDescent="0.25">
      <c r="A285" s="211" t="s">
        <v>149</v>
      </c>
      <c r="B285" s="211">
        <v>4536</v>
      </c>
      <c r="C285" s="211" t="s">
        <v>202</v>
      </c>
      <c r="D285" s="211">
        <v>190182325</v>
      </c>
      <c r="E285" s="211">
        <v>1040</v>
      </c>
      <c r="F285" s="211">
        <v>1130</v>
      </c>
      <c r="G285" s="211">
        <v>1004</v>
      </c>
      <c r="I285" s="211" t="s">
        <v>762</v>
      </c>
      <c r="J285" s="212" t="s">
        <v>290</v>
      </c>
      <c r="K285" s="211" t="s">
        <v>291</v>
      </c>
      <c r="L285" s="211" t="s">
        <v>992</v>
      </c>
      <c r="AD285" s="213"/>
    </row>
    <row r="286" spans="1:30" s="211" customFormat="1" x14ac:dyDescent="0.25">
      <c r="A286" s="211" t="s">
        <v>149</v>
      </c>
      <c r="B286" s="211">
        <v>4536</v>
      </c>
      <c r="C286" s="211" t="s">
        <v>202</v>
      </c>
      <c r="D286" s="211">
        <v>190819815</v>
      </c>
      <c r="E286" s="211">
        <v>1080</v>
      </c>
      <c r="F286" s="211">
        <v>1252</v>
      </c>
      <c r="G286" s="211">
        <v>1004</v>
      </c>
      <c r="I286" s="211" t="s">
        <v>763</v>
      </c>
      <c r="J286" s="212" t="s">
        <v>290</v>
      </c>
      <c r="K286" s="211" t="s">
        <v>268</v>
      </c>
      <c r="L286" s="211" t="s">
        <v>917</v>
      </c>
      <c r="AD286" s="213"/>
    </row>
    <row r="287" spans="1:30" s="211" customFormat="1" x14ac:dyDescent="0.25">
      <c r="A287" s="211" t="s">
        <v>149</v>
      </c>
      <c r="B287" s="211">
        <v>4536</v>
      </c>
      <c r="C287" s="211" t="s">
        <v>202</v>
      </c>
      <c r="D287" s="211">
        <v>190882292</v>
      </c>
      <c r="E287" s="211">
        <v>1080</v>
      </c>
      <c r="F287" s="211">
        <v>1252</v>
      </c>
      <c r="G287" s="211">
        <v>1004</v>
      </c>
      <c r="I287" s="211" t="s">
        <v>764</v>
      </c>
      <c r="J287" s="212" t="s">
        <v>290</v>
      </c>
      <c r="K287" s="211" t="s">
        <v>268</v>
      </c>
      <c r="L287" s="211" t="s">
        <v>918</v>
      </c>
      <c r="AD287" s="213"/>
    </row>
    <row r="288" spans="1:30" s="211" customFormat="1" x14ac:dyDescent="0.25">
      <c r="A288" s="211" t="s">
        <v>149</v>
      </c>
      <c r="B288" s="211">
        <v>4536</v>
      </c>
      <c r="C288" s="211" t="s">
        <v>202</v>
      </c>
      <c r="D288" s="211">
        <v>191213433</v>
      </c>
      <c r="E288" s="211">
        <v>1080</v>
      </c>
      <c r="F288" s="211">
        <v>1274</v>
      </c>
      <c r="G288" s="211">
        <v>1004</v>
      </c>
      <c r="I288" s="211" t="s">
        <v>765</v>
      </c>
      <c r="J288" s="212" t="s">
        <v>290</v>
      </c>
      <c r="K288" s="211" t="s">
        <v>268</v>
      </c>
      <c r="L288" s="211" t="s">
        <v>919</v>
      </c>
      <c r="AD288" s="213"/>
    </row>
    <row r="289" spans="1:30" s="211" customFormat="1" x14ac:dyDescent="0.25">
      <c r="A289" s="211" t="s">
        <v>149</v>
      </c>
      <c r="B289" s="211">
        <v>4536</v>
      </c>
      <c r="C289" s="211" t="s">
        <v>202</v>
      </c>
      <c r="D289" s="211">
        <v>191448074</v>
      </c>
      <c r="E289" s="211">
        <v>1080</v>
      </c>
      <c r="F289" s="211">
        <v>1274</v>
      </c>
      <c r="G289" s="211">
        <v>1004</v>
      </c>
      <c r="I289" s="211" t="s">
        <v>766</v>
      </c>
      <c r="J289" s="212" t="s">
        <v>290</v>
      </c>
      <c r="K289" s="211" t="s">
        <v>268</v>
      </c>
      <c r="L289" s="211" t="s">
        <v>920</v>
      </c>
      <c r="AD289" s="213"/>
    </row>
    <row r="290" spans="1:30" s="211" customFormat="1" x14ac:dyDescent="0.25">
      <c r="A290" s="211" t="s">
        <v>149</v>
      </c>
      <c r="B290" s="211">
        <v>4536</v>
      </c>
      <c r="C290" s="211" t="s">
        <v>202</v>
      </c>
      <c r="D290" s="211">
        <v>191681872</v>
      </c>
      <c r="E290" s="211">
        <v>1060</v>
      </c>
      <c r="F290" s="211">
        <v>1274</v>
      </c>
      <c r="G290" s="211">
        <v>1004</v>
      </c>
      <c r="I290" s="211" t="s">
        <v>767</v>
      </c>
      <c r="J290" s="212" t="s">
        <v>290</v>
      </c>
      <c r="K290" s="211" t="s">
        <v>268</v>
      </c>
      <c r="L290" s="211" t="s">
        <v>921</v>
      </c>
      <c r="AD290" s="213"/>
    </row>
    <row r="291" spans="1:30" s="211" customFormat="1" x14ac:dyDescent="0.25">
      <c r="A291" s="211" t="s">
        <v>149</v>
      </c>
      <c r="B291" s="211">
        <v>4536</v>
      </c>
      <c r="C291" s="211" t="s">
        <v>202</v>
      </c>
      <c r="D291" s="211">
        <v>191799296</v>
      </c>
      <c r="E291" s="211">
        <v>1080</v>
      </c>
      <c r="F291" s="211">
        <v>1274</v>
      </c>
      <c r="G291" s="211">
        <v>1004</v>
      </c>
      <c r="I291" s="211" t="s">
        <v>768</v>
      </c>
      <c r="J291" s="212" t="s">
        <v>290</v>
      </c>
      <c r="K291" s="211" t="s">
        <v>268</v>
      </c>
      <c r="L291" s="211" t="s">
        <v>922</v>
      </c>
      <c r="AD291" s="213"/>
    </row>
    <row r="292" spans="1:30" s="211" customFormat="1" x14ac:dyDescent="0.25">
      <c r="A292" s="211" t="s">
        <v>149</v>
      </c>
      <c r="B292" s="211">
        <v>4536</v>
      </c>
      <c r="C292" s="211" t="s">
        <v>202</v>
      </c>
      <c r="D292" s="211">
        <v>191866596</v>
      </c>
      <c r="E292" s="211">
        <v>1080</v>
      </c>
      <c r="F292" s="211">
        <v>1274</v>
      </c>
      <c r="G292" s="211">
        <v>1004</v>
      </c>
      <c r="I292" s="211" t="s">
        <v>769</v>
      </c>
      <c r="J292" s="212" t="s">
        <v>290</v>
      </c>
      <c r="K292" s="211" t="s">
        <v>268</v>
      </c>
      <c r="L292" s="211" t="s">
        <v>923</v>
      </c>
      <c r="AD292" s="213"/>
    </row>
    <row r="293" spans="1:30" s="211" customFormat="1" x14ac:dyDescent="0.25">
      <c r="A293" s="211" t="s">
        <v>149</v>
      </c>
      <c r="B293" s="211">
        <v>4536</v>
      </c>
      <c r="C293" s="211" t="s">
        <v>202</v>
      </c>
      <c r="D293" s="211">
        <v>191897412</v>
      </c>
      <c r="E293" s="211">
        <v>1060</v>
      </c>
      <c r="F293" s="211">
        <v>1271</v>
      </c>
      <c r="G293" s="211">
        <v>1003</v>
      </c>
      <c r="I293" s="211" t="s">
        <v>770</v>
      </c>
      <c r="J293" s="212" t="s">
        <v>290</v>
      </c>
      <c r="K293" s="211" t="s">
        <v>291</v>
      </c>
      <c r="L293" s="211" t="s">
        <v>993</v>
      </c>
      <c r="AD293" s="213"/>
    </row>
    <row r="294" spans="1:30" s="211" customFormat="1" x14ac:dyDescent="0.25">
      <c r="A294" s="211" t="s">
        <v>149</v>
      </c>
      <c r="B294" s="211">
        <v>4536</v>
      </c>
      <c r="C294" s="211" t="s">
        <v>202</v>
      </c>
      <c r="D294" s="211">
        <v>191962907</v>
      </c>
      <c r="E294" s="211">
        <v>1060</v>
      </c>
      <c r="F294" s="211">
        <v>1274</v>
      </c>
      <c r="G294" s="211">
        <v>1004</v>
      </c>
      <c r="I294" s="211" t="s">
        <v>1782</v>
      </c>
      <c r="J294" s="212" t="s">
        <v>290</v>
      </c>
      <c r="K294" s="211" t="s">
        <v>268</v>
      </c>
      <c r="L294" s="211" t="s">
        <v>1799</v>
      </c>
      <c r="AD294" s="213"/>
    </row>
    <row r="295" spans="1:30" s="211" customFormat="1" x14ac:dyDescent="0.25">
      <c r="A295" s="211" t="s">
        <v>149</v>
      </c>
      <c r="B295" s="211">
        <v>4536</v>
      </c>
      <c r="C295" s="211" t="s">
        <v>202</v>
      </c>
      <c r="D295" s="211">
        <v>191974961</v>
      </c>
      <c r="E295" s="211">
        <v>1060</v>
      </c>
      <c r="F295" s="211">
        <v>1242</v>
      </c>
      <c r="G295" s="211">
        <v>1004</v>
      </c>
      <c r="I295" s="211" t="s">
        <v>1900</v>
      </c>
      <c r="J295" s="212" t="s">
        <v>290</v>
      </c>
      <c r="K295" s="211" t="s">
        <v>268</v>
      </c>
      <c r="L295" s="211" t="s">
        <v>1907</v>
      </c>
      <c r="AD295" s="213"/>
    </row>
    <row r="296" spans="1:30" s="211" customFormat="1" x14ac:dyDescent="0.25">
      <c r="A296" s="211" t="s">
        <v>149</v>
      </c>
      <c r="B296" s="211">
        <v>4536</v>
      </c>
      <c r="C296" s="211" t="s">
        <v>202</v>
      </c>
      <c r="D296" s="211">
        <v>191983867</v>
      </c>
      <c r="E296" s="211">
        <v>1060</v>
      </c>
      <c r="F296" s="211">
        <v>1252</v>
      </c>
      <c r="G296" s="211">
        <v>1004</v>
      </c>
      <c r="I296" s="211" t="s">
        <v>1567</v>
      </c>
      <c r="J296" s="212" t="s">
        <v>290</v>
      </c>
      <c r="K296" s="211" t="s">
        <v>268</v>
      </c>
      <c r="L296" s="211" t="s">
        <v>1572</v>
      </c>
      <c r="AD296" s="213"/>
    </row>
    <row r="297" spans="1:30" s="211" customFormat="1" x14ac:dyDescent="0.25">
      <c r="A297" s="211" t="s">
        <v>149</v>
      </c>
      <c r="B297" s="211">
        <v>4536</v>
      </c>
      <c r="C297" s="211" t="s">
        <v>202</v>
      </c>
      <c r="D297" s="211">
        <v>192006326</v>
      </c>
      <c r="E297" s="211">
        <v>1060</v>
      </c>
      <c r="F297" s="211">
        <v>1271</v>
      </c>
      <c r="G297" s="211">
        <v>1003</v>
      </c>
      <c r="I297" s="211" t="s">
        <v>1507</v>
      </c>
      <c r="J297" s="212" t="s">
        <v>290</v>
      </c>
      <c r="K297" s="211" t="s">
        <v>291</v>
      </c>
      <c r="L297" s="211" t="s">
        <v>1512</v>
      </c>
      <c r="AD297" s="213"/>
    </row>
    <row r="298" spans="1:30" s="211" customFormat="1" x14ac:dyDescent="0.25">
      <c r="A298" s="211" t="s">
        <v>149</v>
      </c>
      <c r="B298" s="211">
        <v>4536</v>
      </c>
      <c r="C298" s="211" t="s">
        <v>202</v>
      </c>
      <c r="D298" s="211">
        <v>192051109</v>
      </c>
      <c r="E298" s="211">
        <v>1060</v>
      </c>
      <c r="F298" s="211">
        <v>1242</v>
      </c>
      <c r="G298" s="211">
        <v>1004</v>
      </c>
      <c r="I298" s="211" t="s">
        <v>2353</v>
      </c>
      <c r="J298" s="212" t="s">
        <v>290</v>
      </c>
      <c r="K298" s="211" t="s">
        <v>268</v>
      </c>
      <c r="L298" s="211" t="s">
        <v>2366</v>
      </c>
      <c r="AD298" s="213"/>
    </row>
    <row r="299" spans="1:30" s="211" customFormat="1" x14ac:dyDescent="0.25">
      <c r="A299" s="211" t="s">
        <v>149</v>
      </c>
      <c r="B299" s="211">
        <v>4536</v>
      </c>
      <c r="C299" s="211" t="s">
        <v>202</v>
      </c>
      <c r="D299" s="211">
        <v>400047504</v>
      </c>
      <c r="E299" s="211">
        <v>1060</v>
      </c>
      <c r="F299" s="211">
        <v>1271</v>
      </c>
      <c r="G299" s="211">
        <v>1004</v>
      </c>
      <c r="I299" s="211" t="s">
        <v>1751</v>
      </c>
      <c r="J299" s="212" t="s">
        <v>290</v>
      </c>
      <c r="K299" s="211" t="s">
        <v>291</v>
      </c>
      <c r="L299" s="211" t="s">
        <v>1764</v>
      </c>
      <c r="AD299" s="213"/>
    </row>
    <row r="300" spans="1:30" s="211" customFormat="1" x14ac:dyDescent="0.25">
      <c r="A300" s="211" t="s">
        <v>149</v>
      </c>
      <c r="B300" s="211">
        <v>4536</v>
      </c>
      <c r="C300" s="211" t="s">
        <v>202</v>
      </c>
      <c r="D300" s="211">
        <v>400048425</v>
      </c>
      <c r="E300" s="211">
        <v>1060</v>
      </c>
      <c r="F300" s="211">
        <v>1271</v>
      </c>
      <c r="G300" s="211">
        <v>1004</v>
      </c>
      <c r="I300" s="211" t="s">
        <v>1817</v>
      </c>
      <c r="J300" s="212" t="s">
        <v>290</v>
      </c>
      <c r="K300" s="211" t="s">
        <v>268</v>
      </c>
      <c r="L300" s="211" t="s">
        <v>1828</v>
      </c>
      <c r="AD300" s="213"/>
    </row>
    <row r="301" spans="1:30" s="211" customFormat="1" x14ac:dyDescent="0.25">
      <c r="A301" s="211" t="s">
        <v>149</v>
      </c>
      <c r="B301" s="211">
        <v>4536</v>
      </c>
      <c r="C301" s="211" t="s">
        <v>202</v>
      </c>
      <c r="D301" s="211">
        <v>400048870</v>
      </c>
      <c r="E301" s="211">
        <v>1080</v>
      </c>
      <c r="G301" s="211">
        <v>1004</v>
      </c>
      <c r="I301" s="211" t="s">
        <v>771</v>
      </c>
      <c r="J301" s="212" t="s">
        <v>290</v>
      </c>
      <c r="K301" s="211" t="s">
        <v>268</v>
      </c>
      <c r="L301" s="211" t="s">
        <v>924</v>
      </c>
      <c r="AD301" s="213"/>
    </row>
    <row r="302" spans="1:30" s="211" customFormat="1" x14ac:dyDescent="0.25">
      <c r="A302" s="211" t="s">
        <v>149</v>
      </c>
      <c r="B302" s="211">
        <v>4545</v>
      </c>
      <c r="C302" s="211" t="s">
        <v>203</v>
      </c>
      <c r="D302" s="211">
        <v>653600</v>
      </c>
      <c r="E302" s="211">
        <v>1060</v>
      </c>
      <c r="F302" s="211">
        <v>1242</v>
      </c>
      <c r="G302" s="211">
        <v>1004</v>
      </c>
      <c r="I302" s="211" t="s">
        <v>1954</v>
      </c>
      <c r="J302" s="212" t="s">
        <v>290</v>
      </c>
      <c r="K302" s="211" t="s">
        <v>291</v>
      </c>
      <c r="L302" s="211" t="s">
        <v>1975</v>
      </c>
      <c r="AD302" s="213"/>
    </row>
    <row r="303" spans="1:30" s="211" customFormat="1" x14ac:dyDescent="0.25">
      <c r="A303" s="211" t="s">
        <v>149</v>
      </c>
      <c r="B303" s="211">
        <v>4545</v>
      </c>
      <c r="C303" s="211" t="s">
        <v>203</v>
      </c>
      <c r="D303" s="211">
        <v>191889352</v>
      </c>
      <c r="E303" s="211">
        <v>1080</v>
      </c>
      <c r="F303" s="211">
        <v>1274</v>
      </c>
      <c r="G303" s="211">
        <v>1004</v>
      </c>
      <c r="I303" s="211" t="s">
        <v>772</v>
      </c>
      <c r="J303" s="212" t="s">
        <v>290</v>
      </c>
      <c r="K303" s="211" t="s">
        <v>268</v>
      </c>
      <c r="L303" s="211" t="s">
        <v>925</v>
      </c>
      <c r="AD303" s="213"/>
    </row>
    <row r="304" spans="1:30" s="211" customFormat="1" x14ac:dyDescent="0.25">
      <c r="A304" s="211" t="s">
        <v>149</v>
      </c>
      <c r="B304" s="211">
        <v>4545</v>
      </c>
      <c r="C304" s="211" t="s">
        <v>203</v>
      </c>
      <c r="D304" s="211">
        <v>191920154</v>
      </c>
      <c r="E304" s="211">
        <v>1020</v>
      </c>
      <c r="F304" s="211">
        <v>1110</v>
      </c>
      <c r="G304" s="211">
        <v>1004</v>
      </c>
      <c r="I304" s="211" t="s">
        <v>1856</v>
      </c>
      <c r="J304" s="212" t="s">
        <v>290</v>
      </c>
      <c r="K304" s="211" t="s">
        <v>268</v>
      </c>
      <c r="L304" s="211" t="s">
        <v>1861</v>
      </c>
      <c r="AD304" s="213"/>
    </row>
    <row r="305" spans="1:30" s="211" customFormat="1" x14ac:dyDescent="0.25">
      <c r="A305" s="211" t="s">
        <v>149</v>
      </c>
      <c r="B305" s="211">
        <v>4545</v>
      </c>
      <c r="C305" s="211" t="s">
        <v>203</v>
      </c>
      <c r="D305" s="211">
        <v>191947395</v>
      </c>
      <c r="E305" s="211">
        <v>1020</v>
      </c>
      <c r="F305" s="211">
        <v>1110</v>
      </c>
      <c r="G305" s="211">
        <v>1004</v>
      </c>
      <c r="I305" s="211" t="s">
        <v>1955</v>
      </c>
      <c r="J305" s="212" t="s">
        <v>290</v>
      </c>
      <c r="K305" s="211" t="s">
        <v>270</v>
      </c>
      <c r="L305" s="211" t="s">
        <v>1967</v>
      </c>
      <c r="AD305" s="213"/>
    </row>
    <row r="306" spans="1:30" s="211" customFormat="1" x14ac:dyDescent="0.25">
      <c r="A306" s="211" t="s">
        <v>149</v>
      </c>
      <c r="B306" s="211">
        <v>4545</v>
      </c>
      <c r="C306" s="211" t="s">
        <v>203</v>
      </c>
      <c r="D306" s="211">
        <v>191960349</v>
      </c>
      <c r="E306" s="211">
        <v>1060</v>
      </c>
      <c r="F306" s="211">
        <v>1242</v>
      </c>
      <c r="G306" s="211">
        <v>1004</v>
      </c>
      <c r="I306" s="211" t="s">
        <v>773</v>
      </c>
      <c r="J306" s="212" t="s">
        <v>290</v>
      </c>
      <c r="K306" s="211" t="s">
        <v>291</v>
      </c>
      <c r="L306" s="211" t="s">
        <v>994</v>
      </c>
      <c r="AD306" s="213"/>
    </row>
    <row r="307" spans="1:30" s="211" customFormat="1" x14ac:dyDescent="0.25">
      <c r="A307" s="211" t="s">
        <v>149</v>
      </c>
      <c r="B307" s="211">
        <v>4545</v>
      </c>
      <c r="C307" s="211" t="s">
        <v>203</v>
      </c>
      <c r="D307" s="211">
        <v>192034763</v>
      </c>
      <c r="E307" s="211">
        <v>1020</v>
      </c>
      <c r="F307" s="211">
        <v>1121</v>
      </c>
      <c r="G307" s="211">
        <v>1003</v>
      </c>
      <c r="I307" s="211" t="s">
        <v>2234</v>
      </c>
      <c r="J307" s="212" t="s">
        <v>290</v>
      </c>
      <c r="K307" s="211" t="s">
        <v>268</v>
      </c>
      <c r="L307" s="211" t="s">
        <v>2244</v>
      </c>
      <c r="AD307" s="213"/>
    </row>
    <row r="308" spans="1:30" s="211" customFormat="1" x14ac:dyDescent="0.25">
      <c r="A308" s="211" t="s">
        <v>149</v>
      </c>
      <c r="B308" s="211">
        <v>4545</v>
      </c>
      <c r="C308" s="211" t="s">
        <v>203</v>
      </c>
      <c r="D308" s="211">
        <v>400050673</v>
      </c>
      <c r="E308" s="211">
        <v>1060</v>
      </c>
      <c r="F308" s="211">
        <v>1274</v>
      </c>
      <c r="G308" s="211">
        <v>1004</v>
      </c>
      <c r="I308" s="211" t="s">
        <v>774</v>
      </c>
      <c r="J308" s="212" t="s">
        <v>290</v>
      </c>
      <c r="K308" s="211" t="s">
        <v>291</v>
      </c>
      <c r="L308" s="211" t="s">
        <v>995</v>
      </c>
      <c r="AD308" s="213"/>
    </row>
    <row r="309" spans="1:30" s="211" customFormat="1" x14ac:dyDescent="0.25">
      <c r="A309" s="211" t="s">
        <v>149</v>
      </c>
      <c r="B309" s="211">
        <v>4545</v>
      </c>
      <c r="C309" s="211" t="s">
        <v>203</v>
      </c>
      <c r="D309" s="211">
        <v>400051700</v>
      </c>
      <c r="E309" s="211">
        <v>1060</v>
      </c>
      <c r="F309" s="211">
        <v>1274</v>
      </c>
      <c r="G309" s="211">
        <v>1004</v>
      </c>
      <c r="I309" s="211" t="s">
        <v>775</v>
      </c>
      <c r="J309" s="212" t="s">
        <v>290</v>
      </c>
      <c r="K309" s="211" t="s">
        <v>268</v>
      </c>
      <c r="L309" s="211" t="s">
        <v>926</v>
      </c>
      <c r="AD309" s="213"/>
    </row>
    <row r="310" spans="1:30" s="211" customFormat="1" x14ac:dyDescent="0.25">
      <c r="A310" s="211" t="s">
        <v>149</v>
      </c>
      <c r="B310" s="211">
        <v>4545</v>
      </c>
      <c r="C310" s="211" t="s">
        <v>203</v>
      </c>
      <c r="D310" s="211">
        <v>400057479</v>
      </c>
      <c r="E310" s="211">
        <v>1060</v>
      </c>
      <c r="F310" s="211">
        <v>1251</v>
      </c>
      <c r="G310" s="211">
        <v>1004</v>
      </c>
      <c r="I310" s="211" t="s">
        <v>776</v>
      </c>
      <c r="J310" s="212" t="s">
        <v>290</v>
      </c>
      <c r="K310" s="211" t="s">
        <v>291</v>
      </c>
      <c r="L310" s="211" t="s">
        <v>996</v>
      </c>
      <c r="AD310" s="213"/>
    </row>
    <row r="311" spans="1:30" s="211" customFormat="1" x14ac:dyDescent="0.25">
      <c r="A311" s="211" t="s">
        <v>149</v>
      </c>
      <c r="B311" s="211">
        <v>4545</v>
      </c>
      <c r="C311" s="211" t="s">
        <v>203</v>
      </c>
      <c r="D311" s="211">
        <v>400057481</v>
      </c>
      <c r="E311" s="211">
        <v>1060</v>
      </c>
      <c r="F311" s="211">
        <v>1251</v>
      </c>
      <c r="G311" s="211">
        <v>1004</v>
      </c>
      <c r="I311" s="211" t="s">
        <v>777</v>
      </c>
      <c r="J311" s="212" t="s">
        <v>290</v>
      </c>
      <c r="K311" s="211" t="s">
        <v>268</v>
      </c>
      <c r="L311" s="211" t="s">
        <v>927</v>
      </c>
      <c r="AD311" s="213"/>
    </row>
    <row r="312" spans="1:30" s="211" customFormat="1" x14ac:dyDescent="0.25">
      <c r="A312" s="211" t="s">
        <v>149</v>
      </c>
      <c r="B312" s="211">
        <v>4545</v>
      </c>
      <c r="C312" s="211" t="s">
        <v>203</v>
      </c>
      <c r="D312" s="211">
        <v>400057482</v>
      </c>
      <c r="E312" s="211">
        <v>1060</v>
      </c>
      <c r="F312" s="211">
        <v>1251</v>
      </c>
      <c r="G312" s="211">
        <v>1004</v>
      </c>
      <c r="I312" s="211" t="s">
        <v>778</v>
      </c>
      <c r="J312" s="212" t="s">
        <v>290</v>
      </c>
      <c r="K312" s="211" t="s">
        <v>291</v>
      </c>
      <c r="L312" s="211" t="s">
        <v>996</v>
      </c>
      <c r="AD312" s="213"/>
    </row>
    <row r="313" spans="1:30" s="211" customFormat="1" x14ac:dyDescent="0.25">
      <c r="A313" s="211" t="s">
        <v>149</v>
      </c>
      <c r="B313" s="211">
        <v>4545</v>
      </c>
      <c r="C313" s="211" t="s">
        <v>203</v>
      </c>
      <c r="D313" s="211">
        <v>400057881</v>
      </c>
      <c r="E313" s="211">
        <v>1060</v>
      </c>
      <c r="F313" s="211">
        <v>1242</v>
      </c>
      <c r="G313" s="211">
        <v>1004</v>
      </c>
      <c r="I313" s="211" t="s">
        <v>779</v>
      </c>
      <c r="J313" s="212" t="s">
        <v>290</v>
      </c>
      <c r="K313" s="211" t="s">
        <v>291</v>
      </c>
      <c r="L313" s="211" t="s">
        <v>997</v>
      </c>
      <c r="AD313" s="213"/>
    </row>
    <row r="314" spans="1:30" s="211" customFormat="1" x14ac:dyDescent="0.25">
      <c r="A314" s="211" t="s">
        <v>149</v>
      </c>
      <c r="B314" s="211">
        <v>4545</v>
      </c>
      <c r="C314" s="211" t="s">
        <v>203</v>
      </c>
      <c r="D314" s="211">
        <v>400057927</v>
      </c>
      <c r="E314" s="211">
        <v>1060</v>
      </c>
      <c r="G314" s="211">
        <v>1004</v>
      </c>
      <c r="I314" s="211" t="s">
        <v>780</v>
      </c>
      <c r="J314" s="212" t="s">
        <v>290</v>
      </c>
      <c r="K314" s="211" t="s">
        <v>291</v>
      </c>
      <c r="L314" s="211" t="s">
        <v>998</v>
      </c>
      <c r="AD314" s="213"/>
    </row>
    <row r="315" spans="1:30" s="211" customFormat="1" x14ac:dyDescent="0.25">
      <c r="A315" s="211" t="s">
        <v>149</v>
      </c>
      <c r="B315" s="211">
        <v>4546</v>
      </c>
      <c r="C315" s="211" t="s">
        <v>204</v>
      </c>
      <c r="D315" s="211">
        <v>192024643</v>
      </c>
      <c r="E315" s="211">
        <v>1020</v>
      </c>
      <c r="F315" s="211">
        <v>1110</v>
      </c>
      <c r="G315" s="211">
        <v>1004</v>
      </c>
      <c r="I315" s="211" t="s">
        <v>1818</v>
      </c>
      <c r="J315" s="212" t="s">
        <v>290</v>
      </c>
      <c r="K315" s="211" t="s">
        <v>291</v>
      </c>
      <c r="L315" s="211" t="s">
        <v>1832</v>
      </c>
      <c r="AD315" s="213"/>
    </row>
    <row r="316" spans="1:30" s="211" customFormat="1" x14ac:dyDescent="0.25">
      <c r="A316" s="211" t="s">
        <v>149</v>
      </c>
      <c r="B316" s="211">
        <v>4546</v>
      </c>
      <c r="C316" s="211" t="s">
        <v>204</v>
      </c>
      <c r="D316" s="211">
        <v>192038970</v>
      </c>
      <c r="E316" s="211">
        <v>1020</v>
      </c>
      <c r="F316" s="211">
        <v>1110</v>
      </c>
      <c r="G316" s="211">
        <v>1004</v>
      </c>
      <c r="I316" s="211" t="s">
        <v>1988</v>
      </c>
      <c r="J316" s="212" t="s">
        <v>290</v>
      </c>
      <c r="K316" s="211" t="s">
        <v>268</v>
      </c>
      <c r="L316" s="211" t="s">
        <v>1996</v>
      </c>
      <c r="AD316" s="213"/>
    </row>
    <row r="317" spans="1:30" s="211" customFormat="1" x14ac:dyDescent="0.25">
      <c r="A317" s="211" t="s">
        <v>149</v>
      </c>
      <c r="B317" s="211">
        <v>4546</v>
      </c>
      <c r="C317" s="211" t="s">
        <v>204</v>
      </c>
      <c r="D317" s="211">
        <v>400044621</v>
      </c>
      <c r="E317" s="211">
        <v>1060</v>
      </c>
      <c r="F317" s="211">
        <v>1251</v>
      </c>
      <c r="G317" s="211">
        <v>1004</v>
      </c>
      <c r="I317" s="211" t="s">
        <v>1508</v>
      </c>
      <c r="J317" s="212" t="s">
        <v>290</v>
      </c>
      <c r="K317" s="211" t="s">
        <v>268</v>
      </c>
      <c r="L317" s="211" t="s">
        <v>1510</v>
      </c>
      <c r="AD317" s="213"/>
    </row>
    <row r="318" spans="1:30" s="211" customFormat="1" x14ac:dyDescent="0.25">
      <c r="A318" s="211" t="s">
        <v>149</v>
      </c>
      <c r="B318" s="211">
        <v>4546</v>
      </c>
      <c r="C318" s="211" t="s">
        <v>204</v>
      </c>
      <c r="D318" s="211">
        <v>400046024</v>
      </c>
      <c r="E318" s="211">
        <v>1060</v>
      </c>
      <c r="F318" s="211">
        <v>1242</v>
      </c>
      <c r="G318" s="211">
        <v>1004</v>
      </c>
      <c r="I318" s="211" t="s">
        <v>1589</v>
      </c>
      <c r="J318" s="212" t="s">
        <v>290</v>
      </c>
      <c r="K318" s="211" t="s">
        <v>291</v>
      </c>
      <c r="L318" s="211" t="s">
        <v>1641</v>
      </c>
      <c r="AD318" s="213"/>
    </row>
    <row r="319" spans="1:30" s="211" customFormat="1" x14ac:dyDescent="0.25">
      <c r="A319" s="211" t="s">
        <v>149</v>
      </c>
      <c r="B319" s="211">
        <v>4546</v>
      </c>
      <c r="C319" s="211" t="s">
        <v>204</v>
      </c>
      <c r="D319" s="211">
        <v>400046026</v>
      </c>
      <c r="E319" s="211">
        <v>1060</v>
      </c>
      <c r="F319" s="211">
        <v>1271</v>
      </c>
      <c r="G319" s="211">
        <v>1004</v>
      </c>
      <c r="I319" s="211" t="s">
        <v>309</v>
      </c>
      <c r="J319" s="212" t="s">
        <v>290</v>
      </c>
      <c r="K319" s="211" t="s">
        <v>268</v>
      </c>
      <c r="L319" s="211" t="s">
        <v>455</v>
      </c>
      <c r="AD319" s="213"/>
    </row>
    <row r="320" spans="1:30" s="211" customFormat="1" x14ac:dyDescent="0.25">
      <c r="A320" s="211" t="s">
        <v>149</v>
      </c>
      <c r="B320" s="211">
        <v>4546</v>
      </c>
      <c r="C320" s="211" t="s">
        <v>204</v>
      </c>
      <c r="D320" s="211">
        <v>400046488</v>
      </c>
      <c r="E320" s="211">
        <v>1060</v>
      </c>
      <c r="F320" s="211">
        <v>1271</v>
      </c>
      <c r="G320" s="211">
        <v>1004</v>
      </c>
      <c r="I320" s="211" t="s">
        <v>1729</v>
      </c>
      <c r="J320" s="212" t="s">
        <v>290</v>
      </c>
      <c r="K320" s="211" t="s">
        <v>291</v>
      </c>
      <c r="L320" s="211" t="s">
        <v>2081</v>
      </c>
      <c r="AD320" s="213"/>
    </row>
    <row r="321" spans="1:30" s="211" customFormat="1" x14ac:dyDescent="0.25">
      <c r="A321" s="211" t="s">
        <v>149</v>
      </c>
      <c r="B321" s="211">
        <v>4551</v>
      </c>
      <c r="C321" s="211" t="s">
        <v>205</v>
      </c>
      <c r="D321" s="211">
        <v>191979872</v>
      </c>
      <c r="E321" s="211">
        <v>1060</v>
      </c>
      <c r="F321" s="211">
        <v>1242</v>
      </c>
      <c r="G321" s="211">
        <v>1004</v>
      </c>
      <c r="I321" s="211" t="s">
        <v>781</v>
      </c>
      <c r="J321" s="212" t="s">
        <v>290</v>
      </c>
      <c r="K321" s="211" t="s">
        <v>291</v>
      </c>
      <c r="L321" s="211" t="s">
        <v>999</v>
      </c>
      <c r="AD321" s="213"/>
    </row>
    <row r="322" spans="1:30" s="211" customFormat="1" x14ac:dyDescent="0.25">
      <c r="A322" s="211" t="s">
        <v>149</v>
      </c>
      <c r="B322" s="211">
        <v>4551</v>
      </c>
      <c r="C322" s="211" t="s">
        <v>205</v>
      </c>
      <c r="D322" s="211">
        <v>400059941</v>
      </c>
      <c r="E322" s="211">
        <v>1060</v>
      </c>
      <c r="F322" s="211">
        <v>1242</v>
      </c>
      <c r="G322" s="211">
        <v>1004</v>
      </c>
      <c r="I322" s="211" t="s">
        <v>782</v>
      </c>
      <c r="J322" s="212" t="s">
        <v>290</v>
      </c>
      <c r="K322" s="211" t="s">
        <v>291</v>
      </c>
      <c r="L322" s="211" t="s">
        <v>1000</v>
      </c>
      <c r="AD322" s="213"/>
    </row>
    <row r="323" spans="1:30" s="211" customFormat="1" x14ac:dyDescent="0.25">
      <c r="A323" s="211" t="s">
        <v>149</v>
      </c>
      <c r="B323" s="211">
        <v>4551</v>
      </c>
      <c r="C323" s="211" t="s">
        <v>205</v>
      </c>
      <c r="D323" s="211">
        <v>400061950</v>
      </c>
      <c r="E323" s="211">
        <v>1060</v>
      </c>
      <c r="G323" s="211">
        <v>1004</v>
      </c>
      <c r="I323" s="211" t="s">
        <v>783</v>
      </c>
      <c r="J323" s="212" t="s">
        <v>290</v>
      </c>
      <c r="K323" s="211" t="s">
        <v>268</v>
      </c>
      <c r="L323" s="211" t="s">
        <v>928</v>
      </c>
      <c r="AD323" s="213"/>
    </row>
    <row r="324" spans="1:30" s="211" customFormat="1" x14ac:dyDescent="0.25">
      <c r="A324" s="211" t="s">
        <v>149</v>
      </c>
      <c r="B324" s="211">
        <v>4551</v>
      </c>
      <c r="C324" s="211" t="s">
        <v>205</v>
      </c>
      <c r="D324" s="211">
        <v>400066252</v>
      </c>
      <c r="E324" s="211">
        <v>1060</v>
      </c>
      <c r="G324" s="211">
        <v>1004</v>
      </c>
      <c r="I324" s="211" t="s">
        <v>1783</v>
      </c>
      <c r="J324" s="212" t="s">
        <v>290</v>
      </c>
      <c r="K324" s="211" t="s">
        <v>291</v>
      </c>
      <c r="L324" s="211" t="s">
        <v>1804</v>
      </c>
      <c r="AD324" s="213"/>
    </row>
    <row r="325" spans="1:30" s="211" customFormat="1" x14ac:dyDescent="0.25">
      <c r="A325" s="211" t="s">
        <v>149</v>
      </c>
      <c r="B325" s="211">
        <v>4551</v>
      </c>
      <c r="C325" s="211" t="s">
        <v>205</v>
      </c>
      <c r="D325" s="211">
        <v>400067507</v>
      </c>
      <c r="E325" s="211">
        <v>1060</v>
      </c>
      <c r="G325" s="211">
        <v>1004</v>
      </c>
      <c r="I325" s="211" t="s">
        <v>1590</v>
      </c>
      <c r="J325" s="212" t="s">
        <v>290</v>
      </c>
      <c r="K325" s="211" t="s">
        <v>291</v>
      </c>
      <c r="L325" s="211" t="s">
        <v>1642</v>
      </c>
      <c r="AD325" s="213"/>
    </row>
    <row r="326" spans="1:30" s="211" customFormat="1" x14ac:dyDescent="0.25">
      <c r="A326" s="211" t="s">
        <v>149</v>
      </c>
      <c r="B326" s="211">
        <v>4561</v>
      </c>
      <c r="C326" s="211" t="s">
        <v>206</v>
      </c>
      <c r="D326" s="211">
        <v>191957872</v>
      </c>
      <c r="E326" s="211">
        <v>1060</v>
      </c>
      <c r="F326" s="211">
        <v>1274</v>
      </c>
      <c r="G326" s="211">
        <v>1004</v>
      </c>
      <c r="I326" s="211" t="s">
        <v>310</v>
      </c>
      <c r="J326" s="212" t="s">
        <v>290</v>
      </c>
      <c r="K326" s="211" t="s">
        <v>270</v>
      </c>
      <c r="L326" s="211" t="s">
        <v>443</v>
      </c>
      <c r="AD326" s="213"/>
    </row>
    <row r="327" spans="1:30" s="211" customFormat="1" x14ac:dyDescent="0.25">
      <c r="A327" s="211" t="s">
        <v>149</v>
      </c>
      <c r="B327" s="211">
        <v>4561</v>
      </c>
      <c r="C327" s="211" t="s">
        <v>206</v>
      </c>
      <c r="D327" s="211">
        <v>191963866</v>
      </c>
      <c r="E327" s="211">
        <v>1060</v>
      </c>
      <c r="F327" s="211">
        <v>1274</v>
      </c>
      <c r="G327" s="211">
        <v>1004</v>
      </c>
      <c r="I327" s="211" t="s">
        <v>311</v>
      </c>
      <c r="J327" s="212" t="s">
        <v>290</v>
      </c>
      <c r="K327" s="211" t="s">
        <v>270</v>
      </c>
      <c r="L327" s="211" t="s">
        <v>444</v>
      </c>
      <c r="AD327" s="213"/>
    </row>
    <row r="328" spans="1:30" s="211" customFormat="1" x14ac:dyDescent="0.25">
      <c r="A328" s="211" t="s">
        <v>149</v>
      </c>
      <c r="B328" s="211">
        <v>4561</v>
      </c>
      <c r="C328" s="211" t="s">
        <v>206</v>
      </c>
      <c r="D328" s="211">
        <v>191979071</v>
      </c>
      <c r="E328" s="211">
        <v>1080</v>
      </c>
      <c r="F328" s="211">
        <v>1274</v>
      </c>
      <c r="G328" s="211">
        <v>1004</v>
      </c>
      <c r="I328" s="211" t="s">
        <v>1819</v>
      </c>
      <c r="J328" s="212" t="s">
        <v>290</v>
      </c>
      <c r="K328" s="211" t="s">
        <v>291</v>
      </c>
      <c r="L328" s="211" t="s">
        <v>1833</v>
      </c>
      <c r="AD328" s="213"/>
    </row>
    <row r="329" spans="1:30" s="211" customFormat="1" x14ac:dyDescent="0.25">
      <c r="A329" s="211" t="s">
        <v>149</v>
      </c>
      <c r="B329" s="211">
        <v>4561</v>
      </c>
      <c r="C329" s="211" t="s">
        <v>206</v>
      </c>
      <c r="D329" s="211">
        <v>400051097</v>
      </c>
      <c r="E329" s="211">
        <v>1060</v>
      </c>
      <c r="F329" s="211">
        <v>1271</v>
      </c>
      <c r="G329" s="211">
        <v>1004</v>
      </c>
      <c r="I329" s="211" t="s">
        <v>784</v>
      </c>
      <c r="J329" s="212" t="s">
        <v>290</v>
      </c>
      <c r="K329" s="211" t="s">
        <v>291</v>
      </c>
      <c r="L329" s="211" t="s">
        <v>1001</v>
      </c>
      <c r="AD329" s="213"/>
    </row>
    <row r="330" spans="1:30" s="211" customFormat="1" x14ac:dyDescent="0.25">
      <c r="A330" s="211" t="s">
        <v>149</v>
      </c>
      <c r="B330" s="211">
        <v>4561</v>
      </c>
      <c r="C330" s="211" t="s">
        <v>206</v>
      </c>
      <c r="D330" s="211">
        <v>400051780</v>
      </c>
      <c r="E330" s="211">
        <v>1060</v>
      </c>
      <c r="F330" s="211">
        <v>1271</v>
      </c>
      <c r="G330" s="211">
        <v>1004</v>
      </c>
      <c r="I330" s="211" t="s">
        <v>785</v>
      </c>
      <c r="J330" s="212" t="s">
        <v>290</v>
      </c>
      <c r="K330" s="211" t="s">
        <v>268</v>
      </c>
      <c r="L330" s="211" t="s">
        <v>929</v>
      </c>
      <c r="AD330" s="213"/>
    </row>
    <row r="331" spans="1:30" s="211" customFormat="1" x14ac:dyDescent="0.25">
      <c r="A331" s="211" t="s">
        <v>149</v>
      </c>
      <c r="B331" s="211">
        <v>4561</v>
      </c>
      <c r="C331" s="211" t="s">
        <v>206</v>
      </c>
      <c r="D331" s="211">
        <v>400051781</v>
      </c>
      <c r="E331" s="211">
        <v>1060</v>
      </c>
      <c r="G331" s="211">
        <v>1004</v>
      </c>
      <c r="I331" s="211" t="s">
        <v>786</v>
      </c>
      <c r="J331" s="212" t="s">
        <v>290</v>
      </c>
      <c r="K331" s="211" t="s">
        <v>268</v>
      </c>
      <c r="L331" s="211" t="s">
        <v>930</v>
      </c>
      <c r="AD331" s="213"/>
    </row>
    <row r="332" spans="1:30" s="211" customFormat="1" x14ac:dyDescent="0.25">
      <c r="A332" s="211" t="s">
        <v>149</v>
      </c>
      <c r="B332" s="211">
        <v>4561</v>
      </c>
      <c r="C332" s="211" t="s">
        <v>206</v>
      </c>
      <c r="D332" s="211">
        <v>400053338</v>
      </c>
      <c r="E332" s="211">
        <v>1060</v>
      </c>
      <c r="G332" s="211">
        <v>1004</v>
      </c>
      <c r="I332" s="211" t="s">
        <v>787</v>
      </c>
      <c r="J332" s="212" t="s">
        <v>290</v>
      </c>
      <c r="K332" s="211" t="s">
        <v>291</v>
      </c>
      <c r="L332" s="211" t="s">
        <v>1002</v>
      </c>
      <c r="AD332" s="213"/>
    </row>
    <row r="333" spans="1:30" s="211" customFormat="1" x14ac:dyDescent="0.25">
      <c r="A333" s="211" t="s">
        <v>149</v>
      </c>
      <c r="B333" s="211">
        <v>4566</v>
      </c>
      <c r="C333" s="211" t="s">
        <v>207</v>
      </c>
      <c r="D333" s="211">
        <v>656818</v>
      </c>
      <c r="E333" s="211">
        <v>1020</v>
      </c>
      <c r="F333" s="211">
        <v>1110</v>
      </c>
      <c r="G333" s="211">
        <v>1004</v>
      </c>
      <c r="I333" s="211" t="s">
        <v>2310</v>
      </c>
      <c r="J333" s="212" t="s">
        <v>290</v>
      </c>
      <c r="K333" s="211" t="s">
        <v>291</v>
      </c>
      <c r="L333" s="211" t="s">
        <v>2320</v>
      </c>
      <c r="AD333" s="213"/>
    </row>
    <row r="334" spans="1:30" s="211" customFormat="1" x14ac:dyDescent="0.25">
      <c r="A334" s="211" t="s">
        <v>149</v>
      </c>
      <c r="B334" s="211">
        <v>4566</v>
      </c>
      <c r="C334" s="211" t="s">
        <v>207</v>
      </c>
      <c r="D334" s="211">
        <v>2342138</v>
      </c>
      <c r="E334" s="211">
        <v>1060</v>
      </c>
      <c r="F334" s="211">
        <v>1263</v>
      </c>
      <c r="G334" s="211">
        <v>1004</v>
      </c>
      <c r="I334" s="211" t="s">
        <v>2207</v>
      </c>
      <c r="J334" s="212" t="s">
        <v>290</v>
      </c>
      <c r="K334" s="211" t="s">
        <v>268</v>
      </c>
      <c r="L334" s="211" t="s">
        <v>2217</v>
      </c>
      <c r="AD334" s="213"/>
    </row>
    <row r="335" spans="1:30" s="211" customFormat="1" x14ac:dyDescent="0.25">
      <c r="A335" s="211" t="s">
        <v>149</v>
      </c>
      <c r="B335" s="211">
        <v>4566</v>
      </c>
      <c r="C335" s="211" t="s">
        <v>207</v>
      </c>
      <c r="D335" s="211">
        <v>191207431</v>
      </c>
      <c r="E335" s="211">
        <v>1020</v>
      </c>
      <c r="F335" s="211">
        <v>1122</v>
      </c>
      <c r="G335" s="211">
        <v>1003</v>
      </c>
      <c r="I335" s="211" t="s">
        <v>1345</v>
      </c>
      <c r="J335" s="212" t="s">
        <v>290</v>
      </c>
      <c r="K335" s="211" t="s">
        <v>268</v>
      </c>
      <c r="L335" s="211" t="s">
        <v>1374</v>
      </c>
      <c r="AD335" s="213"/>
    </row>
    <row r="336" spans="1:30" s="211" customFormat="1" x14ac:dyDescent="0.25">
      <c r="A336" s="211" t="s">
        <v>149</v>
      </c>
      <c r="B336" s="211">
        <v>4566</v>
      </c>
      <c r="C336" s="211" t="s">
        <v>207</v>
      </c>
      <c r="D336" s="211">
        <v>191794676</v>
      </c>
      <c r="E336" s="211">
        <v>1060</v>
      </c>
      <c r="F336" s="211">
        <v>1274</v>
      </c>
      <c r="G336" s="211">
        <v>1004</v>
      </c>
      <c r="I336" s="211" t="s">
        <v>1305</v>
      </c>
      <c r="J336" s="212" t="s">
        <v>290</v>
      </c>
      <c r="K336" s="211" t="s">
        <v>291</v>
      </c>
      <c r="L336" s="211" t="s">
        <v>1322</v>
      </c>
      <c r="AD336" s="213"/>
    </row>
    <row r="337" spans="1:30" s="211" customFormat="1" x14ac:dyDescent="0.25">
      <c r="A337" s="211" t="s">
        <v>149</v>
      </c>
      <c r="B337" s="211">
        <v>4566</v>
      </c>
      <c r="C337" s="211" t="s">
        <v>207</v>
      </c>
      <c r="D337" s="211">
        <v>191962028</v>
      </c>
      <c r="E337" s="211">
        <v>1060</v>
      </c>
      <c r="F337" s="211">
        <v>1242</v>
      </c>
      <c r="G337" s="211">
        <v>1004</v>
      </c>
      <c r="I337" s="211" t="s">
        <v>547</v>
      </c>
      <c r="J337" s="212" t="s">
        <v>290</v>
      </c>
      <c r="K337" s="211" t="s">
        <v>291</v>
      </c>
      <c r="L337" s="211" t="s">
        <v>552</v>
      </c>
      <c r="AD337" s="213"/>
    </row>
    <row r="338" spans="1:30" s="211" customFormat="1" x14ac:dyDescent="0.25">
      <c r="A338" s="211" t="s">
        <v>149</v>
      </c>
      <c r="B338" s="211">
        <v>4566</v>
      </c>
      <c r="C338" s="211" t="s">
        <v>207</v>
      </c>
      <c r="D338" s="211">
        <v>191966189</v>
      </c>
      <c r="E338" s="211">
        <v>1020</v>
      </c>
      <c r="F338" s="211">
        <v>1110</v>
      </c>
      <c r="G338" s="211">
        <v>1004</v>
      </c>
      <c r="I338" s="211" t="s">
        <v>2004</v>
      </c>
      <c r="J338" s="212" t="s">
        <v>290</v>
      </c>
      <c r="K338" s="211" t="s">
        <v>291</v>
      </c>
      <c r="L338" s="211" t="s">
        <v>2016</v>
      </c>
      <c r="AD338" s="213"/>
    </row>
    <row r="339" spans="1:30" s="211" customFormat="1" x14ac:dyDescent="0.25">
      <c r="A339" s="211" t="s">
        <v>149</v>
      </c>
      <c r="B339" s="211">
        <v>4566</v>
      </c>
      <c r="C339" s="211" t="s">
        <v>207</v>
      </c>
      <c r="D339" s="211">
        <v>191966190</v>
      </c>
      <c r="E339" s="211">
        <v>1020</v>
      </c>
      <c r="F339" s="211">
        <v>1110</v>
      </c>
      <c r="G339" s="211">
        <v>1004</v>
      </c>
      <c r="I339" s="211" t="s">
        <v>2005</v>
      </c>
      <c r="J339" s="212" t="s">
        <v>290</v>
      </c>
      <c r="K339" s="211" t="s">
        <v>291</v>
      </c>
      <c r="L339" s="211" t="s">
        <v>2016</v>
      </c>
      <c r="AD339" s="213"/>
    </row>
    <row r="340" spans="1:30" s="211" customFormat="1" x14ac:dyDescent="0.25">
      <c r="A340" s="211" t="s">
        <v>149</v>
      </c>
      <c r="B340" s="211">
        <v>4566</v>
      </c>
      <c r="C340" s="211" t="s">
        <v>207</v>
      </c>
      <c r="D340" s="211">
        <v>191966191</v>
      </c>
      <c r="E340" s="211">
        <v>1020</v>
      </c>
      <c r="F340" s="211">
        <v>1110</v>
      </c>
      <c r="G340" s="211">
        <v>1004</v>
      </c>
      <c r="I340" s="211" t="s">
        <v>2006</v>
      </c>
      <c r="J340" s="212" t="s">
        <v>290</v>
      </c>
      <c r="K340" s="211" t="s">
        <v>291</v>
      </c>
      <c r="L340" s="211" t="s">
        <v>2016</v>
      </c>
      <c r="AD340" s="213"/>
    </row>
    <row r="341" spans="1:30" s="211" customFormat="1" x14ac:dyDescent="0.25">
      <c r="A341" s="211" t="s">
        <v>149</v>
      </c>
      <c r="B341" s="211">
        <v>4566</v>
      </c>
      <c r="C341" s="211" t="s">
        <v>207</v>
      </c>
      <c r="D341" s="211">
        <v>191967125</v>
      </c>
      <c r="E341" s="211">
        <v>1060</v>
      </c>
      <c r="F341" s="211">
        <v>1274</v>
      </c>
      <c r="G341" s="211">
        <v>1004</v>
      </c>
      <c r="I341" s="211" t="s">
        <v>312</v>
      </c>
      <c r="J341" s="212" t="s">
        <v>290</v>
      </c>
      <c r="K341" s="211" t="s">
        <v>268</v>
      </c>
      <c r="L341" s="211" t="s">
        <v>456</v>
      </c>
      <c r="AD341" s="213"/>
    </row>
    <row r="342" spans="1:30" s="211" customFormat="1" x14ac:dyDescent="0.25">
      <c r="A342" s="211" t="s">
        <v>149</v>
      </c>
      <c r="B342" s="211">
        <v>4566</v>
      </c>
      <c r="C342" s="211" t="s">
        <v>207</v>
      </c>
      <c r="D342" s="211">
        <v>191976220</v>
      </c>
      <c r="E342" s="211">
        <v>1060</v>
      </c>
      <c r="F342" s="211">
        <v>1274</v>
      </c>
      <c r="G342" s="211">
        <v>1004</v>
      </c>
      <c r="I342" s="211" t="s">
        <v>440</v>
      </c>
      <c r="J342" s="212" t="s">
        <v>290</v>
      </c>
      <c r="K342" s="211" t="s">
        <v>268</v>
      </c>
      <c r="L342" s="211" t="s">
        <v>457</v>
      </c>
      <c r="AD342" s="213"/>
    </row>
    <row r="343" spans="1:30" s="211" customFormat="1" x14ac:dyDescent="0.25">
      <c r="A343" s="211" t="s">
        <v>149</v>
      </c>
      <c r="B343" s="211">
        <v>4566</v>
      </c>
      <c r="C343" s="211" t="s">
        <v>207</v>
      </c>
      <c r="D343" s="211">
        <v>191983001</v>
      </c>
      <c r="E343" s="211">
        <v>1060</v>
      </c>
      <c r="F343" s="211">
        <v>1252</v>
      </c>
      <c r="G343" s="211">
        <v>1004</v>
      </c>
      <c r="I343" s="211" t="s">
        <v>1881</v>
      </c>
      <c r="J343" s="212" t="s">
        <v>290</v>
      </c>
      <c r="K343" s="211" t="s">
        <v>268</v>
      </c>
      <c r="L343" s="211" t="s">
        <v>1895</v>
      </c>
      <c r="AD343" s="213"/>
    </row>
    <row r="344" spans="1:30" s="211" customFormat="1" x14ac:dyDescent="0.25">
      <c r="A344" s="211" t="s">
        <v>149</v>
      </c>
      <c r="B344" s="211">
        <v>4566</v>
      </c>
      <c r="C344" s="211" t="s">
        <v>207</v>
      </c>
      <c r="D344" s="211">
        <v>191987377</v>
      </c>
      <c r="E344" s="211">
        <v>1060</v>
      </c>
      <c r="F344" s="211">
        <v>1263</v>
      </c>
      <c r="G344" s="211">
        <v>1004</v>
      </c>
      <c r="I344" s="211" t="s">
        <v>558</v>
      </c>
      <c r="J344" s="212" t="s">
        <v>290</v>
      </c>
      <c r="K344" s="211" t="s">
        <v>268</v>
      </c>
      <c r="L344" s="211" t="s">
        <v>559</v>
      </c>
      <c r="AD344" s="213"/>
    </row>
    <row r="345" spans="1:30" s="211" customFormat="1" x14ac:dyDescent="0.25">
      <c r="A345" s="211" t="s">
        <v>149</v>
      </c>
      <c r="B345" s="211">
        <v>4566</v>
      </c>
      <c r="C345" s="211" t="s">
        <v>207</v>
      </c>
      <c r="D345" s="211">
        <v>192007601</v>
      </c>
      <c r="E345" s="211">
        <v>1020</v>
      </c>
      <c r="F345" s="211">
        <v>1110</v>
      </c>
      <c r="G345" s="211">
        <v>1003</v>
      </c>
      <c r="I345" s="211" t="s">
        <v>1611</v>
      </c>
      <c r="J345" s="212" t="s">
        <v>290</v>
      </c>
      <c r="K345" s="211" t="s">
        <v>291</v>
      </c>
      <c r="L345" s="211" t="s">
        <v>1623</v>
      </c>
      <c r="AD345" s="213"/>
    </row>
    <row r="346" spans="1:30" s="211" customFormat="1" x14ac:dyDescent="0.25">
      <c r="A346" s="211" t="s">
        <v>149</v>
      </c>
      <c r="B346" s="211">
        <v>4566</v>
      </c>
      <c r="C346" s="211" t="s">
        <v>207</v>
      </c>
      <c r="D346" s="211">
        <v>192052196</v>
      </c>
      <c r="E346" s="211">
        <v>1060</v>
      </c>
      <c r="F346" s="211">
        <v>1274</v>
      </c>
      <c r="G346" s="211">
        <v>1004</v>
      </c>
      <c r="I346" s="211" t="s">
        <v>2381</v>
      </c>
      <c r="J346" s="212" t="s">
        <v>290</v>
      </c>
      <c r="K346" s="211" t="s">
        <v>270</v>
      </c>
      <c r="L346" s="211" t="s">
        <v>2393</v>
      </c>
      <c r="AD346" s="213"/>
    </row>
    <row r="347" spans="1:30" s="211" customFormat="1" x14ac:dyDescent="0.25">
      <c r="A347" s="211" t="s">
        <v>149</v>
      </c>
      <c r="B347" s="211">
        <v>4566</v>
      </c>
      <c r="C347" s="211" t="s">
        <v>207</v>
      </c>
      <c r="D347" s="211">
        <v>192052198</v>
      </c>
      <c r="E347" s="211">
        <v>1060</v>
      </c>
      <c r="F347" s="211">
        <v>1274</v>
      </c>
      <c r="G347" s="211">
        <v>1004</v>
      </c>
      <c r="I347" s="211" t="s">
        <v>2382</v>
      </c>
      <c r="J347" s="212" t="s">
        <v>290</v>
      </c>
      <c r="K347" s="211" t="s">
        <v>270</v>
      </c>
      <c r="L347" s="211" t="s">
        <v>2394</v>
      </c>
      <c r="AD347" s="213"/>
    </row>
    <row r="348" spans="1:30" s="211" customFormat="1" x14ac:dyDescent="0.25">
      <c r="A348" s="211" t="s">
        <v>149</v>
      </c>
      <c r="B348" s="211">
        <v>4566</v>
      </c>
      <c r="C348" s="211" t="s">
        <v>207</v>
      </c>
      <c r="D348" s="211">
        <v>400017854</v>
      </c>
      <c r="E348" s="211">
        <v>1060</v>
      </c>
      <c r="F348" s="211">
        <v>1220</v>
      </c>
      <c r="G348" s="211">
        <v>1004</v>
      </c>
      <c r="I348" s="211" t="s">
        <v>313</v>
      </c>
      <c r="J348" s="212" t="s">
        <v>290</v>
      </c>
      <c r="K348" s="211" t="s">
        <v>291</v>
      </c>
      <c r="L348" s="211" t="s">
        <v>516</v>
      </c>
      <c r="AD348" s="213"/>
    </row>
    <row r="349" spans="1:30" s="211" customFormat="1" x14ac:dyDescent="0.25">
      <c r="A349" s="211" t="s">
        <v>149</v>
      </c>
      <c r="B349" s="211">
        <v>4566</v>
      </c>
      <c r="C349" s="211" t="s">
        <v>207</v>
      </c>
      <c r="D349" s="211">
        <v>400060555</v>
      </c>
      <c r="E349" s="211">
        <v>1060</v>
      </c>
      <c r="G349" s="211">
        <v>1004</v>
      </c>
      <c r="I349" s="211" t="s">
        <v>1735</v>
      </c>
      <c r="J349" s="212" t="s">
        <v>290</v>
      </c>
      <c r="K349" s="211" t="s">
        <v>291</v>
      </c>
      <c r="L349" s="211" t="s">
        <v>1746</v>
      </c>
      <c r="AD349" s="213"/>
    </row>
    <row r="350" spans="1:30" s="211" customFormat="1" x14ac:dyDescent="0.25">
      <c r="A350" s="211" t="s">
        <v>149</v>
      </c>
      <c r="B350" s="211">
        <v>4566</v>
      </c>
      <c r="C350" s="211" t="s">
        <v>207</v>
      </c>
      <c r="D350" s="211">
        <v>400063409</v>
      </c>
      <c r="E350" s="211">
        <v>1060</v>
      </c>
      <c r="F350" s="211">
        <v>1274</v>
      </c>
      <c r="G350" s="211">
        <v>1004</v>
      </c>
      <c r="I350" s="211" t="s">
        <v>2208</v>
      </c>
      <c r="J350" s="212" t="s">
        <v>290</v>
      </c>
      <c r="K350" s="211" t="s">
        <v>268</v>
      </c>
      <c r="L350" s="211" t="s">
        <v>2218</v>
      </c>
      <c r="AD350" s="213"/>
    </row>
    <row r="351" spans="1:30" s="211" customFormat="1" x14ac:dyDescent="0.25">
      <c r="A351" s="211" t="s">
        <v>149</v>
      </c>
      <c r="B351" s="211">
        <v>4566</v>
      </c>
      <c r="C351" s="211" t="s">
        <v>207</v>
      </c>
      <c r="D351" s="211">
        <v>400063958</v>
      </c>
      <c r="E351" s="211">
        <v>1060</v>
      </c>
      <c r="F351" s="211">
        <v>1271</v>
      </c>
      <c r="G351" s="211">
        <v>1004</v>
      </c>
      <c r="I351" s="211" t="s">
        <v>667</v>
      </c>
      <c r="J351" s="212" t="s">
        <v>290</v>
      </c>
      <c r="K351" s="211" t="s">
        <v>291</v>
      </c>
      <c r="L351" s="211" t="s">
        <v>669</v>
      </c>
      <c r="AD351" s="213"/>
    </row>
    <row r="352" spans="1:30" s="211" customFormat="1" x14ac:dyDescent="0.25">
      <c r="A352" s="211" t="s">
        <v>149</v>
      </c>
      <c r="B352" s="211">
        <v>4566</v>
      </c>
      <c r="C352" s="211" t="s">
        <v>207</v>
      </c>
      <c r="D352" s="211">
        <v>400064760</v>
      </c>
      <c r="E352" s="211">
        <v>1060</v>
      </c>
      <c r="G352" s="211">
        <v>1004</v>
      </c>
      <c r="I352" s="211" t="s">
        <v>1445</v>
      </c>
      <c r="J352" s="212" t="s">
        <v>290</v>
      </c>
      <c r="K352" s="211" t="s">
        <v>268</v>
      </c>
      <c r="L352" s="211" t="s">
        <v>1474</v>
      </c>
      <c r="AD352" s="213"/>
    </row>
    <row r="353" spans="1:30" s="211" customFormat="1" x14ac:dyDescent="0.25">
      <c r="A353" s="211" t="s">
        <v>149</v>
      </c>
      <c r="B353" s="211">
        <v>4566</v>
      </c>
      <c r="C353" s="211" t="s">
        <v>207</v>
      </c>
      <c r="D353" s="211">
        <v>400067987</v>
      </c>
      <c r="E353" s="211">
        <v>1060</v>
      </c>
      <c r="F353" s="211">
        <v>1271</v>
      </c>
      <c r="G353" s="211">
        <v>1004</v>
      </c>
      <c r="I353" s="211" t="s">
        <v>660</v>
      </c>
      <c r="J353" s="212" t="s">
        <v>290</v>
      </c>
      <c r="K353" s="211" t="s">
        <v>268</v>
      </c>
      <c r="L353" s="211" t="s">
        <v>661</v>
      </c>
      <c r="AD353" s="213"/>
    </row>
    <row r="354" spans="1:30" s="211" customFormat="1" x14ac:dyDescent="0.25">
      <c r="A354" s="211" t="s">
        <v>149</v>
      </c>
      <c r="B354" s="211">
        <v>4566</v>
      </c>
      <c r="C354" s="211" t="s">
        <v>207</v>
      </c>
      <c r="D354" s="211">
        <v>400068987</v>
      </c>
      <c r="E354" s="211">
        <v>1060</v>
      </c>
      <c r="F354" s="211">
        <v>1271</v>
      </c>
      <c r="G354" s="211">
        <v>1004</v>
      </c>
      <c r="I354" s="211" t="s">
        <v>2311</v>
      </c>
      <c r="J354" s="212" t="s">
        <v>290</v>
      </c>
      <c r="K354" s="211" t="s">
        <v>268</v>
      </c>
      <c r="L354" s="211" t="s">
        <v>2317</v>
      </c>
      <c r="AD354" s="213"/>
    </row>
    <row r="355" spans="1:30" s="211" customFormat="1" x14ac:dyDescent="0.25">
      <c r="A355" s="211" t="s">
        <v>149</v>
      </c>
      <c r="B355" s="211">
        <v>4566</v>
      </c>
      <c r="C355" s="211" t="s">
        <v>207</v>
      </c>
      <c r="D355" s="211">
        <v>400069003</v>
      </c>
      <c r="E355" s="211">
        <v>1060</v>
      </c>
      <c r="G355" s="211">
        <v>1004</v>
      </c>
      <c r="I355" s="211" t="s">
        <v>2312</v>
      </c>
      <c r="J355" s="212" t="s">
        <v>290</v>
      </c>
      <c r="K355" s="211" t="s">
        <v>291</v>
      </c>
      <c r="L355" s="211" t="s">
        <v>2321</v>
      </c>
      <c r="AD355" s="213"/>
    </row>
    <row r="356" spans="1:30" s="211" customFormat="1" x14ac:dyDescent="0.25">
      <c r="A356" s="211" t="s">
        <v>149</v>
      </c>
      <c r="B356" s="211">
        <v>4566</v>
      </c>
      <c r="C356" s="211" t="s">
        <v>207</v>
      </c>
      <c r="D356" s="211">
        <v>400069284</v>
      </c>
      <c r="E356" s="211">
        <v>1060</v>
      </c>
      <c r="F356" s="211">
        <v>1251</v>
      </c>
      <c r="G356" s="211">
        <v>1004</v>
      </c>
      <c r="I356" s="211" t="s">
        <v>1989</v>
      </c>
      <c r="J356" s="212" t="s">
        <v>290</v>
      </c>
      <c r="K356" s="211" t="s">
        <v>268</v>
      </c>
      <c r="L356" s="211" t="s">
        <v>1997</v>
      </c>
      <c r="AD356" s="213"/>
    </row>
    <row r="357" spans="1:30" s="211" customFormat="1" x14ac:dyDescent="0.25">
      <c r="A357" s="211" t="s">
        <v>149</v>
      </c>
      <c r="B357" s="211">
        <v>4571</v>
      </c>
      <c r="C357" s="211" t="s">
        <v>208</v>
      </c>
      <c r="D357" s="211">
        <v>191801073</v>
      </c>
      <c r="E357" s="211">
        <v>1060</v>
      </c>
      <c r="F357" s="211">
        <v>1242</v>
      </c>
      <c r="G357" s="211">
        <v>1004</v>
      </c>
      <c r="I357" s="211" t="s">
        <v>1174</v>
      </c>
      <c r="J357" s="212" t="s">
        <v>290</v>
      </c>
      <c r="K357" s="211" t="s">
        <v>291</v>
      </c>
      <c r="L357" s="211" t="s">
        <v>1226</v>
      </c>
      <c r="AD357" s="213"/>
    </row>
    <row r="358" spans="1:30" s="211" customFormat="1" x14ac:dyDescent="0.25">
      <c r="A358" s="211" t="s">
        <v>149</v>
      </c>
      <c r="B358" s="211">
        <v>4571</v>
      </c>
      <c r="C358" s="211" t="s">
        <v>208</v>
      </c>
      <c r="D358" s="211">
        <v>191947125</v>
      </c>
      <c r="E358" s="211">
        <v>1060</v>
      </c>
      <c r="F358" s="211">
        <v>1242</v>
      </c>
      <c r="G358" s="211">
        <v>1004</v>
      </c>
      <c r="I358" s="211" t="s">
        <v>1175</v>
      </c>
      <c r="J358" s="212" t="s">
        <v>290</v>
      </c>
      <c r="K358" s="211" t="s">
        <v>291</v>
      </c>
      <c r="L358" s="211" t="s">
        <v>1227</v>
      </c>
      <c r="AD358" s="213"/>
    </row>
    <row r="359" spans="1:30" s="211" customFormat="1" x14ac:dyDescent="0.25">
      <c r="A359" s="211" t="s">
        <v>149</v>
      </c>
      <c r="B359" s="211">
        <v>4571</v>
      </c>
      <c r="C359" s="211" t="s">
        <v>208</v>
      </c>
      <c r="D359" s="211">
        <v>191964439</v>
      </c>
      <c r="E359" s="211">
        <v>1060</v>
      </c>
      <c r="F359" s="211">
        <v>1242</v>
      </c>
      <c r="G359" s="211">
        <v>1004</v>
      </c>
      <c r="I359" s="211" t="s">
        <v>1176</v>
      </c>
      <c r="J359" s="212" t="s">
        <v>290</v>
      </c>
      <c r="K359" s="211" t="s">
        <v>268</v>
      </c>
      <c r="L359" s="211" t="s">
        <v>1204</v>
      </c>
      <c r="AD359" s="213"/>
    </row>
    <row r="360" spans="1:30" s="211" customFormat="1" x14ac:dyDescent="0.25">
      <c r="A360" s="211" t="s">
        <v>149</v>
      </c>
      <c r="B360" s="211">
        <v>4571</v>
      </c>
      <c r="C360" s="211" t="s">
        <v>208</v>
      </c>
      <c r="D360" s="211">
        <v>191979896</v>
      </c>
      <c r="E360" s="211">
        <v>1060</v>
      </c>
      <c r="F360" s="211">
        <v>1242</v>
      </c>
      <c r="G360" s="211">
        <v>1004</v>
      </c>
      <c r="I360" s="211" t="s">
        <v>1177</v>
      </c>
      <c r="J360" s="212" t="s">
        <v>290</v>
      </c>
      <c r="K360" s="211" t="s">
        <v>291</v>
      </c>
      <c r="L360" s="211" t="s">
        <v>1228</v>
      </c>
      <c r="AD360" s="213"/>
    </row>
    <row r="361" spans="1:30" s="211" customFormat="1" x14ac:dyDescent="0.25">
      <c r="A361" s="211" t="s">
        <v>149</v>
      </c>
      <c r="B361" s="211">
        <v>4571</v>
      </c>
      <c r="C361" s="211" t="s">
        <v>208</v>
      </c>
      <c r="D361" s="211">
        <v>400060192</v>
      </c>
      <c r="E361" s="211">
        <v>1060</v>
      </c>
      <c r="F361" s="211">
        <v>1274</v>
      </c>
      <c r="G361" s="211">
        <v>1004</v>
      </c>
      <c r="I361" s="211" t="s">
        <v>1178</v>
      </c>
      <c r="J361" s="212" t="s">
        <v>290</v>
      </c>
      <c r="K361" s="211" t="s">
        <v>268</v>
      </c>
      <c r="L361" s="211" t="s">
        <v>1205</v>
      </c>
      <c r="AD361" s="213"/>
    </row>
    <row r="362" spans="1:30" s="211" customFormat="1" x14ac:dyDescent="0.25">
      <c r="A362" s="211" t="s">
        <v>149</v>
      </c>
      <c r="B362" s="211">
        <v>4571</v>
      </c>
      <c r="C362" s="211" t="s">
        <v>208</v>
      </c>
      <c r="D362" s="211">
        <v>400066555</v>
      </c>
      <c r="E362" s="211">
        <v>1060</v>
      </c>
      <c r="F362" s="211">
        <v>1242</v>
      </c>
      <c r="G362" s="211">
        <v>1004</v>
      </c>
      <c r="I362" s="211" t="s">
        <v>1179</v>
      </c>
      <c r="J362" s="212" t="s">
        <v>290</v>
      </c>
      <c r="K362" s="211" t="s">
        <v>268</v>
      </c>
      <c r="L362" s="211" t="s">
        <v>1206</v>
      </c>
      <c r="AD362" s="213"/>
    </row>
    <row r="363" spans="1:30" s="211" customFormat="1" x14ac:dyDescent="0.25">
      <c r="A363" s="211" t="s">
        <v>149</v>
      </c>
      <c r="B363" s="211">
        <v>4590</v>
      </c>
      <c r="C363" s="211" t="s">
        <v>209</v>
      </c>
      <c r="D363" s="211">
        <v>659750</v>
      </c>
      <c r="E363" s="211">
        <v>1030</v>
      </c>
      <c r="F363" s="211">
        <v>1110</v>
      </c>
      <c r="G363" s="211">
        <v>1004</v>
      </c>
      <c r="I363" s="211" t="s">
        <v>2042</v>
      </c>
      <c r="J363" s="212" t="s">
        <v>290</v>
      </c>
      <c r="K363" s="211" t="s">
        <v>268</v>
      </c>
      <c r="L363" s="211" t="s">
        <v>2050</v>
      </c>
      <c r="AD363" s="213"/>
    </row>
    <row r="364" spans="1:30" s="211" customFormat="1" x14ac:dyDescent="0.25">
      <c r="A364" s="211" t="s">
        <v>149</v>
      </c>
      <c r="B364" s="211">
        <v>4590</v>
      </c>
      <c r="C364" s="211" t="s">
        <v>209</v>
      </c>
      <c r="D364" s="211">
        <v>191888328</v>
      </c>
      <c r="E364" s="211">
        <v>1060</v>
      </c>
      <c r="F364" s="211">
        <v>1242</v>
      </c>
      <c r="G364" s="211">
        <v>1004</v>
      </c>
      <c r="I364" s="211" t="s">
        <v>1109</v>
      </c>
      <c r="J364" s="212" t="s">
        <v>290</v>
      </c>
      <c r="K364" s="211" t="s">
        <v>268</v>
      </c>
      <c r="L364" s="211" t="s">
        <v>1141</v>
      </c>
      <c r="AD364" s="213"/>
    </row>
    <row r="365" spans="1:30" s="211" customFormat="1" x14ac:dyDescent="0.25">
      <c r="A365" s="211" t="s">
        <v>149</v>
      </c>
      <c r="B365" s="211">
        <v>4590</v>
      </c>
      <c r="C365" s="211" t="s">
        <v>209</v>
      </c>
      <c r="D365" s="211">
        <v>400063605</v>
      </c>
      <c r="E365" s="211">
        <v>1060</v>
      </c>
      <c r="G365" s="211">
        <v>1004</v>
      </c>
      <c r="I365" s="211" t="s">
        <v>2144</v>
      </c>
      <c r="J365" s="212" t="s">
        <v>290</v>
      </c>
      <c r="K365" s="211" t="s">
        <v>291</v>
      </c>
      <c r="L365" s="211" t="s">
        <v>2172</v>
      </c>
      <c r="AD365" s="213"/>
    </row>
    <row r="366" spans="1:30" s="211" customFormat="1" x14ac:dyDescent="0.25">
      <c r="A366" s="211" t="s">
        <v>149</v>
      </c>
      <c r="B366" s="211">
        <v>4590</v>
      </c>
      <c r="C366" s="211" t="s">
        <v>209</v>
      </c>
      <c r="D366" s="211">
        <v>400064882</v>
      </c>
      <c r="E366" s="211">
        <v>1060</v>
      </c>
      <c r="F366" s="211">
        <v>1252</v>
      </c>
      <c r="G366" s="211">
        <v>1004</v>
      </c>
      <c r="I366" s="211" t="s">
        <v>2145</v>
      </c>
      <c r="J366" s="212" t="s">
        <v>290</v>
      </c>
      <c r="K366" s="211" t="s">
        <v>291</v>
      </c>
      <c r="L366" s="211" t="s">
        <v>2173</v>
      </c>
      <c r="AD366" s="213"/>
    </row>
    <row r="367" spans="1:30" s="211" customFormat="1" x14ac:dyDescent="0.25">
      <c r="A367" s="211" t="s">
        <v>149</v>
      </c>
      <c r="B367" s="211">
        <v>4591</v>
      </c>
      <c r="C367" s="211" t="s">
        <v>210</v>
      </c>
      <c r="D367" s="211">
        <v>659895</v>
      </c>
      <c r="E367" s="211">
        <v>1020</v>
      </c>
      <c r="F367" s="211">
        <v>1110</v>
      </c>
      <c r="G367" s="211">
        <v>1004</v>
      </c>
      <c r="I367" s="211" t="s">
        <v>1346</v>
      </c>
      <c r="J367" s="212" t="s">
        <v>290</v>
      </c>
      <c r="K367" s="211" t="s">
        <v>291</v>
      </c>
      <c r="L367" s="211" t="s">
        <v>1386</v>
      </c>
      <c r="AD367" s="213"/>
    </row>
    <row r="368" spans="1:30" s="211" customFormat="1" x14ac:dyDescent="0.25">
      <c r="A368" s="211" t="s">
        <v>149</v>
      </c>
      <c r="B368" s="211">
        <v>4591</v>
      </c>
      <c r="C368" s="211" t="s">
        <v>210</v>
      </c>
      <c r="D368" s="211">
        <v>191971381</v>
      </c>
      <c r="E368" s="211">
        <v>1060</v>
      </c>
      <c r="F368" s="211">
        <v>1274</v>
      </c>
      <c r="G368" s="211">
        <v>1004</v>
      </c>
      <c r="I368" s="211" t="s">
        <v>314</v>
      </c>
      <c r="J368" s="212" t="s">
        <v>290</v>
      </c>
      <c r="K368" s="211" t="s">
        <v>270</v>
      </c>
      <c r="L368" s="211" t="s">
        <v>445</v>
      </c>
      <c r="AD368" s="213"/>
    </row>
    <row r="369" spans="1:30" s="211" customFormat="1" x14ac:dyDescent="0.25">
      <c r="A369" s="211" t="s">
        <v>149</v>
      </c>
      <c r="B369" s="211">
        <v>4591</v>
      </c>
      <c r="C369" s="211" t="s">
        <v>210</v>
      </c>
      <c r="D369" s="211">
        <v>191971382</v>
      </c>
      <c r="E369" s="211">
        <v>1060</v>
      </c>
      <c r="F369" s="211">
        <v>1274</v>
      </c>
      <c r="G369" s="211">
        <v>1004</v>
      </c>
      <c r="I369" s="211" t="s">
        <v>315</v>
      </c>
      <c r="J369" s="212" t="s">
        <v>290</v>
      </c>
      <c r="K369" s="211" t="s">
        <v>270</v>
      </c>
      <c r="L369" s="211" t="s">
        <v>445</v>
      </c>
      <c r="AD369" s="213"/>
    </row>
    <row r="370" spans="1:30" s="211" customFormat="1" x14ac:dyDescent="0.25">
      <c r="A370" s="211" t="s">
        <v>149</v>
      </c>
      <c r="B370" s="211">
        <v>4591</v>
      </c>
      <c r="C370" s="211" t="s">
        <v>210</v>
      </c>
      <c r="D370" s="211">
        <v>191983403</v>
      </c>
      <c r="E370" s="211">
        <v>1020</v>
      </c>
      <c r="F370" s="211">
        <v>1121</v>
      </c>
      <c r="G370" s="211">
        <v>1004</v>
      </c>
      <c r="I370" s="211" t="s">
        <v>2059</v>
      </c>
      <c r="J370" s="212" t="s">
        <v>290</v>
      </c>
      <c r="K370" s="211" t="s">
        <v>268</v>
      </c>
      <c r="L370" s="211" t="s">
        <v>2070</v>
      </c>
      <c r="AD370" s="213"/>
    </row>
    <row r="371" spans="1:30" s="211" customFormat="1" x14ac:dyDescent="0.25">
      <c r="A371" s="211" t="s">
        <v>149</v>
      </c>
      <c r="B371" s="211">
        <v>4591</v>
      </c>
      <c r="C371" s="211" t="s">
        <v>210</v>
      </c>
      <c r="D371" s="211">
        <v>191998328</v>
      </c>
      <c r="E371" s="211">
        <v>1020</v>
      </c>
      <c r="F371" s="211">
        <v>1110</v>
      </c>
      <c r="G371" s="211">
        <v>1004</v>
      </c>
      <c r="I371" s="211" t="s">
        <v>1392</v>
      </c>
      <c r="J371" s="212" t="s">
        <v>290</v>
      </c>
      <c r="K371" s="211" t="s">
        <v>268</v>
      </c>
      <c r="L371" s="211" t="s">
        <v>1397</v>
      </c>
      <c r="AD371" s="213"/>
    </row>
    <row r="372" spans="1:30" s="211" customFormat="1" x14ac:dyDescent="0.25">
      <c r="A372" s="211" t="s">
        <v>149</v>
      </c>
      <c r="B372" s="211">
        <v>4591</v>
      </c>
      <c r="C372" s="211" t="s">
        <v>210</v>
      </c>
      <c r="D372" s="211">
        <v>192035194</v>
      </c>
      <c r="E372" s="211">
        <v>1020</v>
      </c>
      <c r="F372" s="211">
        <v>1122</v>
      </c>
      <c r="G372" s="211">
        <v>1004</v>
      </c>
      <c r="I372" s="211" t="s">
        <v>2017</v>
      </c>
      <c r="J372" s="212" t="s">
        <v>290</v>
      </c>
      <c r="K372" s="211" t="s">
        <v>268</v>
      </c>
      <c r="L372" s="211" t="s">
        <v>2021</v>
      </c>
      <c r="AD372" s="213"/>
    </row>
    <row r="373" spans="1:30" s="211" customFormat="1" x14ac:dyDescent="0.25">
      <c r="A373" s="211" t="s">
        <v>149</v>
      </c>
      <c r="B373" s="211">
        <v>4591</v>
      </c>
      <c r="C373" s="211" t="s">
        <v>210</v>
      </c>
      <c r="D373" s="211">
        <v>400062667</v>
      </c>
      <c r="E373" s="211">
        <v>1060</v>
      </c>
      <c r="F373" s="211">
        <v>1252</v>
      </c>
      <c r="G373" s="211">
        <v>1004</v>
      </c>
      <c r="I373" s="211" t="s">
        <v>1347</v>
      </c>
      <c r="J373" s="212" t="s">
        <v>290</v>
      </c>
      <c r="K373" s="211" t="s">
        <v>268</v>
      </c>
      <c r="L373" s="211" t="s">
        <v>1375</v>
      </c>
      <c r="AD373" s="213"/>
    </row>
    <row r="374" spans="1:30" s="211" customFormat="1" x14ac:dyDescent="0.25">
      <c r="A374" s="211" t="s">
        <v>149</v>
      </c>
      <c r="B374" s="211">
        <v>4591</v>
      </c>
      <c r="C374" s="211" t="s">
        <v>210</v>
      </c>
      <c r="D374" s="211">
        <v>400062695</v>
      </c>
      <c r="E374" s="211">
        <v>1060</v>
      </c>
      <c r="F374" s="211">
        <v>1242</v>
      </c>
      <c r="G374" s="211">
        <v>1004</v>
      </c>
      <c r="I374" s="211" t="s">
        <v>1348</v>
      </c>
      <c r="J374" s="212" t="s">
        <v>290</v>
      </c>
      <c r="K374" s="211" t="s">
        <v>291</v>
      </c>
      <c r="L374" s="211" t="s">
        <v>1387</v>
      </c>
      <c r="AD374" s="213"/>
    </row>
    <row r="375" spans="1:30" s="211" customFormat="1" x14ac:dyDescent="0.25">
      <c r="A375" s="211" t="s">
        <v>149</v>
      </c>
      <c r="B375" s="211">
        <v>4591</v>
      </c>
      <c r="C375" s="211" t="s">
        <v>210</v>
      </c>
      <c r="D375" s="211">
        <v>400066376</v>
      </c>
      <c r="E375" s="211">
        <v>1060</v>
      </c>
      <c r="F375" s="211">
        <v>1274</v>
      </c>
      <c r="G375" s="211">
        <v>1004</v>
      </c>
      <c r="I375" s="211" t="s">
        <v>1349</v>
      </c>
      <c r="J375" s="212" t="s">
        <v>290</v>
      </c>
      <c r="K375" s="211" t="s">
        <v>268</v>
      </c>
      <c r="L375" s="211" t="s">
        <v>1376</v>
      </c>
      <c r="AD375" s="213"/>
    </row>
    <row r="376" spans="1:30" s="211" customFormat="1" x14ac:dyDescent="0.25">
      <c r="A376" s="211" t="s">
        <v>149</v>
      </c>
      <c r="B376" s="211">
        <v>4591</v>
      </c>
      <c r="C376" s="211" t="s">
        <v>210</v>
      </c>
      <c r="D376" s="211">
        <v>400067670</v>
      </c>
      <c r="E376" s="211">
        <v>1060</v>
      </c>
      <c r="F376" s="211">
        <v>1274</v>
      </c>
      <c r="G376" s="211">
        <v>1004</v>
      </c>
      <c r="I376" s="211" t="s">
        <v>1350</v>
      </c>
      <c r="J376" s="212" t="s">
        <v>290</v>
      </c>
      <c r="K376" s="211" t="s">
        <v>291</v>
      </c>
      <c r="L376" s="211" t="s">
        <v>1388</v>
      </c>
      <c r="AD376" s="213"/>
    </row>
    <row r="377" spans="1:30" s="211" customFormat="1" x14ac:dyDescent="0.25">
      <c r="A377" s="211" t="s">
        <v>149</v>
      </c>
      <c r="B377" s="211">
        <v>4591</v>
      </c>
      <c r="C377" s="211" t="s">
        <v>210</v>
      </c>
      <c r="D377" s="211">
        <v>400068263</v>
      </c>
      <c r="E377" s="211">
        <v>1060</v>
      </c>
      <c r="F377" s="211">
        <v>1274</v>
      </c>
      <c r="G377" s="211">
        <v>1004</v>
      </c>
      <c r="I377" s="211" t="s">
        <v>1351</v>
      </c>
      <c r="J377" s="212" t="s">
        <v>290</v>
      </c>
      <c r="K377" s="211" t="s">
        <v>291</v>
      </c>
      <c r="L377" s="211" t="s">
        <v>1389</v>
      </c>
      <c r="AD377" s="213"/>
    </row>
    <row r="378" spans="1:30" s="211" customFormat="1" x14ac:dyDescent="0.25">
      <c r="A378" s="211" t="s">
        <v>149</v>
      </c>
      <c r="B378" s="211">
        <v>4601</v>
      </c>
      <c r="C378" s="211" t="s">
        <v>211</v>
      </c>
      <c r="D378" s="211">
        <v>191802074</v>
      </c>
      <c r="E378" s="211">
        <v>1060</v>
      </c>
      <c r="F378" s="211">
        <v>1274</v>
      </c>
      <c r="G378" s="211">
        <v>1004</v>
      </c>
      <c r="I378" s="211" t="s">
        <v>429</v>
      </c>
      <c r="J378" s="212" t="s">
        <v>290</v>
      </c>
      <c r="K378" s="211" t="s">
        <v>268</v>
      </c>
      <c r="L378" s="211" t="s">
        <v>458</v>
      </c>
      <c r="AD378" s="213"/>
    </row>
    <row r="379" spans="1:30" s="211" customFormat="1" x14ac:dyDescent="0.25">
      <c r="A379" s="211" t="s">
        <v>149</v>
      </c>
      <c r="B379" s="211">
        <v>4601</v>
      </c>
      <c r="C379" s="211" t="s">
        <v>211</v>
      </c>
      <c r="D379" s="211">
        <v>191860715</v>
      </c>
      <c r="E379" s="211">
        <v>1060</v>
      </c>
      <c r="F379" s="211">
        <v>1242</v>
      </c>
      <c r="G379" s="211">
        <v>1004</v>
      </c>
      <c r="I379" s="211" t="s">
        <v>316</v>
      </c>
      <c r="J379" s="212" t="s">
        <v>290</v>
      </c>
      <c r="K379" s="211" t="s">
        <v>291</v>
      </c>
      <c r="L379" s="211" t="s">
        <v>517</v>
      </c>
      <c r="AD379" s="213"/>
    </row>
    <row r="380" spans="1:30" s="211" customFormat="1" x14ac:dyDescent="0.25">
      <c r="A380" s="211" t="s">
        <v>149</v>
      </c>
      <c r="B380" s="211">
        <v>4601</v>
      </c>
      <c r="C380" s="211" t="s">
        <v>211</v>
      </c>
      <c r="D380" s="211">
        <v>191872697</v>
      </c>
      <c r="E380" s="211">
        <v>1060</v>
      </c>
      <c r="F380" s="211">
        <v>1252</v>
      </c>
      <c r="G380" s="211">
        <v>1004</v>
      </c>
      <c r="I380" s="211" t="s">
        <v>317</v>
      </c>
      <c r="J380" s="212" t="s">
        <v>290</v>
      </c>
      <c r="K380" s="211" t="s">
        <v>268</v>
      </c>
      <c r="L380" s="211" t="s">
        <v>459</v>
      </c>
      <c r="AD380" s="213"/>
    </row>
    <row r="381" spans="1:30" s="211" customFormat="1" x14ac:dyDescent="0.25">
      <c r="A381" s="211" t="s">
        <v>149</v>
      </c>
      <c r="B381" s="211">
        <v>4601</v>
      </c>
      <c r="C381" s="211" t="s">
        <v>211</v>
      </c>
      <c r="D381" s="211">
        <v>191949879</v>
      </c>
      <c r="E381" s="211">
        <v>1060</v>
      </c>
      <c r="F381" s="211">
        <v>1274</v>
      </c>
      <c r="G381" s="211">
        <v>1004</v>
      </c>
      <c r="I381" s="211" t="s">
        <v>430</v>
      </c>
      <c r="J381" s="212" t="s">
        <v>290</v>
      </c>
      <c r="K381" s="211" t="s">
        <v>291</v>
      </c>
      <c r="L381" s="211" t="s">
        <v>518</v>
      </c>
      <c r="AD381" s="213"/>
    </row>
    <row r="382" spans="1:30" s="211" customFormat="1" x14ac:dyDescent="0.25">
      <c r="A382" s="211" t="s">
        <v>149</v>
      </c>
      <c r="B382" s="211">
        <v>4601</v>
      </c>
      <c r="C382" s="211" t="s">
        <v>211</v>
      </c>
      <c r="D382" s="211">
        <v>191956142</v>
      </c>
      <c r="E382" s="211">
        <v>1060</v>
      </c>
      <c r="F382" s="211">
        <v>1274</v>
      </c>
      <c r="G382" s="211">
        <v>1004</v>
      </c>
      <c r="I382" s="211" t="s">
        <v>1050</v>
      </c>
      <c r="J382" s="212" t="s">
        <v>290</v>
      </c>
      <c r="K382" s="211" t="s">
        <v>268</v>
      </c>
      <c r="L382" s="211" t="s">
        <v>1081</v>
      </c>
      <c r="AD382" s="213"/>
    </row>
    <row r="383" spans="1:30" s="211" customFormat="1" x14ac:dyDescent="0.25">
      <c r="A383" s="211" t="s">
        <v>149</v>
      </c>
      <c r="B383" s="211">
        <v>4606</v>
      </c>
      <c r="C383" s="211" t="s">
        <v>212</v>
      </c>
      <c r="D383" s="211">
        <v>191991054</v>
      </c>
      <c r="E383" s="211">
        <v>1060</v>
      </c>
      <c r="F383" s="211">
        <v>1271</v>
      </c>
      <c r="G383" s="211">
        <v>1004</v>
      </c>
      <c r="I383" s="211" t="s">
        <v>1235</v>
      </c>
      <c r="J383" s="212" t="s">
        <v>290</v>
      </c>
      <c r="K383" s="211" t="s">
        <v>291</v>
      </c>
      <c r="L383" s="211" t="s">
        <v>1258</v>
      </c>
      <c r="AD383" s="213"/>
    </row>
    <row r="384" spans="1:30" s="211" customFormat="1" x14ac:dyDescent="0.25">
      <c r="A384" s="211" t="s">
        <v>149</v>
      </c>
      <c r="B384" s="211">
        <v>4606</v>
      </c>
      <c r="C384" s="211" t="s">
        <v>212</v>
      </c>
      <c r="D384" s="211">
        <v>191998501</v>
      </c>
      <c r="E384" s="211">
        <v>1060</v>
      </c>
      <c r="F384" s="211">
        <v>1274</v>
      </c>
      <c r="G384" s="211">
        <v>1004</v>
      </c>
      <c r="I384" s="211" t="s">
        <v>2060</v>
      </c>
      <c r="J384" s="212" t="s">
        <v>290</v>
      </c>
      <c r="K384" s="211" t="s">
        <v>268</v>
      </c>
      <c r="L384" s="211" t="s">
        <v>2071</v>
      </c>
      <c r="AD384" s="213"/>
    </row>
    <row r="385" spans="1:30" s="211" customFormat="1" x14ac:dyDescent="0.25">
      <c r="A385" s="211" t="s">
        <v>149</v>
      </c>
      <c r="B385" s="211">
        <v>4611</v>
      </c>
      <c r="C385" s="211" t="s">
        <v>213</v>
      </c>
      <c r="D385" s="211">
        <v>191731414</v>
      </c>
      <c r="E385" s="211">
        <v>1060</v>
      </c>
      <c r="F385" s="211">
        <v>1242</v>
      </c>
      <c r="G385" s="211">
        <v>1004</v>
      </c>
      <c r="I385" s="211" t="s">
        <v>1236</v>
      </c>
      <c r="J385" s="212" t="s">
        <v>290</v>
      </c>
      <c r="K385" s="211" t="s">
        <v>270</v>
      </c>
      <c r="L385" s="211" t="s">
        <v>1890</v>
      </c>
      <c r="AD385" s="213"/>
    </row>
    <row r="386" spans="1:30" s="211" customFormat="1" x14ac:dyDescent="0.25">
      <c r="A386" s="211" t="s">
        <v>149</v>
      </c>
      <c r="B386" s="211">
        <v>4611</v>
      </c>
      <c r="C386" s="211" t="s">
        <v>213</v>
      </c>
      <c r="D386" s="211">
        <v>191932604</v>
      </c>
      <c r="E386" s="211">
        <v>1060</v>
      </c>
      <c r="F386" s="211">
        <v>1271</v>
      </c>
      <c r="G386" s="211">
        <v>1004</v>
      </c>
      <c r="I386" s="211" t="s">
        <v>1237</v>
      </c>
      <c r="J386" s="212" t="s">
        <v>290</v>
      </c>
      <c r="K386" s="211" t="s">
        <v>268</v>
      </c>
      <c r="L386" s="211" t="s">
        <v>1249</v>
      </c>
      <c r="AD386" s="213"/>
    </row>
    <row r="387" spans="1:30" s="211" customFormat="1" x14ac:dyDescent="0.25">
      <c r="A387" s="211" t="s">
        <v>149</v>
      </c>
      <c r="B387" s="211">
        <v>4611</v>
      </c>
      <c r="C387" s="211" t="s">
        <v>213</v>
      </c>
      <c r="D387" s="211">
        <v>191932605</v>
      </c>
      <c r="E387" s="211">
        <v>1060</v>
      </c>
      <c r="F387" s="211">
        <v>1242</v>
      </c>
      <c r="G387" s="211">
        <v>1004</v>
      </c>
      <c r="I387" s="211" t="s">
        <v>1238</v>
      </c>
      <c r="J387" s="212" t="s">
        <v>290</v>
      </c>
      <c r="K387" s="211" t="s">
        <v>268</v>
      </c>
      <c r="L387" s="211" t="s">
        <v>1250</v>
      </c>
      <c r="AD387" s="213"/>
    </row>
    <row r="388" spans="1:30" s="211" customFormat="1" x14ac:dyDescent="0.25">
      <c r="A388" s="211" t="s">
        <v>149</v>
      </c>
      <c r="B388" s="211">
        <v>4611</v>
      </c>
      <c r="C388" s="211" t="s">
        <v>213</v>
      </c>
      <c r="D388" s="211">
        <v>191947444</v>
      </c>
      <c r="E388" s="211">
        <v>1060</v>
      </c>
      <c r="F388" s="211">
        <v>1242</v>
      </c>
      <c r="G388" s="211">
        <v>1004</v>
      </c>
      <c r="I388" s="211" t="s">
        <v>1239</v>
      </c>
      <c r="J388" s="212" t="s">
        <v>290</v>
      </c>
      <c r="K388" s="211" t="s">
        <v>270</v>
      </c>
      <c r="L388" s="211" t="s">
        <v>1890</v>
      </c>
      <c r="AD388" s="213"/>
    </row>
    <row r="389" spans="1:30" s="211" customFormat="1" x14ac:dyDescent="0.25">
      <c r="A389" s="211" t="s">
        <v>149</v>
      </c>
      <c r="B389" s="211">
        <v>4611</v>
      </c>
      <c r="C389" s="211" t="s">
        <v>213</v>
      </c>
      <c r="D389" s="211">
        <v>192009093</v>
      </c>
      <c r="E389" s="211">
        <v>1020</v>
      </c>
      <c r="F389" s="211">
        <v>1122</v>
      </c>
      <c r="G389" s="211">
        <v>1004</v>
      </c>
      <c r="I389" s="211" t="s">
        <v>1563</v>
      </c>
      <c r="J389" s="212" t="s">
        <v>290</v>
      </c>
      <c r="K389" s="211" t="s">
        <v>291</v>
      </c>
      <c r="L389" s="211" t="s">
        <v>1566</v>
      </c>
      <c r="AD389" s="213"/>
    </row>
    <row r="390" spans="1:30" s="211" customFormat="1" x14ac:dyDescent="0.25">
      <c r="A390" s="211" t="s">
        <v>149</v>
      </c>
      <c r="B390" s="211">
        <v>4611</v>
      </c>
      <c r="C390" s="211" t="s">
        <v>213</v>
      </c>
      <c r="D390" s="211">
        <v>192051439</v>
      </c>
      <c r="E390" s="211">
        <v>1060</v>
      </c>
      <c r="F390" s="211">
        <v>1252</v>
      </c>
      <c r="G390" s="211">
        <v>1004</v>
      </c>
      <c r="I390" s="211" t="s">
        <v>2354</v>
      </c>
      <c r="J390" s="212" t="s">
        <v>290</v>
      </c>
      <c r="K390" s="211" t="s">
        <v>291</v>
      </c>
      <c r="L390" s="211" t="s">
        <v>2401</v>
      </c>
      <c r="AD390" s="213"/>
    </row>
    <row r="391" spans="1:30" s="211" customFormat="1" x14ac:dyDescent="0.25">
      <c r="A391" s="211" t="s">
        <v>149</v>
      </c>
      <c r="B391" s="211">
        <v>4611</v>
      </c>
      <c r="C391" s="211" t="s">
        <v>213</v>
      </c>
      <c r="D391" s="211">
        <v>192051454</v>
      </c>
      <c r="E391" s="211">
        <v>1060</v>
      </c>
      <c r="F391" s="211">
        <v>1252</v>
      </c>
      <c r="G391" s="211">
        <v>1004</v>
      </c>
      <c r="I391" s="211" t="s">
        <v>2355</v>
      </c>
      <c r="J391" s="212" t="s">
        <v>290</v>
      </c>
      <c r="K391" s="211" t="s">
        <v>291</v>
      </c>
      <c r="L391" s="211" t="s">
        <v>2401</v>
      </c>
      <c r="AD391" s="213"/>
    </row>
    <row r="392" spans="1:30" s="211" customFormat="1" x14ac:dyDescent="0.25">
      <c r="A392" s="211" t="s">
        <v>149</v>
      </c>
      <c r="B392" s="211">
        <v>4611</v>
      </c>
      <c r="C392" s="211" t="s">
        <v>213</v>
      </c>
      <c r="D392" s="211">
        <v>400060981</v>
      </c>
      <c r="E392" s="211">
        <v>1060</v>
      </c>
      <c r="G392" s="211">
        <v>1004</v>
      </c>
      <c r="I392" s="211" t="s">
        <v>1240</v>
      </c>
      <c r="J392" s="212" t="s">
        <v>290</v>
      </c>
      <c r="K392" s="211" t="s">
        <v>268</v>
      </c>
      <c r="L392" s="211" t="s">
        <v>1251</v>
      </c>
      <c r="AD392" s="213"/>
    </row>
    <row r="393" spans="1:30" s="211" customFormat="1" x14ac:dyDescent="0.25">
      <c r="A393" s="211" t="s">
        <v>149</v>
      </c>
      <c r="B393" s="211">
        <v>4611</v>
      </c>
      <c r="C393" s="211" t="s">
        <v>213</v>
      </c>
      <c r="D393" s="211">
        <v>400060999</v>
      </c>
      <c r="E393" s="211">
        <v>1060</v>
      </c>
      <c r="F393" s="211">
        <v>1252</v>
      </c>
      <c r="G393" s="211">
        <v>1004</v>
      </c>
      <c r="I393" s="211" t="s">
        <v>1496</v>
      </c>
      <c r="J393" s="212" t="s">
        <v>290</v>
      </c>
      <c r="K393" s="211" t="s">
        <v>291</v>
      </c>
      <c r="L393" s="211" t="s">
        <v>1505</v>
      </c>
      <c r="AD393" s="213"/>
    </row>
    <row r="394" spans="1:30" s="211" customFormat="1" x14ac:dyDescent="0.25">
      <c r="A394" s="211" t="s">
        <v>149</v>
      </c>
      <c r="B394" s="211">
        <v>4611</v>
      </c>
      <c r="C394" s="211" t="s">
        <v>213</v>
      </c>
      <c r="D394" s="211">
        <v>400064602</v>
      </c>
      <c r="E394" s="211">
        <v>1060</v>
      </c>
      <c r="G394" s="211">
        <v>1004</v>
      </c>
      <c r="I394" s="211" t="s">
        <v>1241</v>
      </c>
      <c r="J394" s="212" t="s">
        <v>290</v>
      </c>
      <c r="K394" s="211" t="s">
        <v>268</v>
      </c>
      <c r="L394" s="211" t="s">
        <v>1252</v>
      </c>
      <c r="AD394" s="213"/>
    </row>
    <row r="395" spans="1:30" s="211" customFormat="1" x14ac:dyDescent="0.25">
      <c r="A395" s="211" t="s">
        <v>149</v>
      </c>
      <c r="B395" s="211">
        <v>4611</v>
      </c>
      <c r="C395" s="211" t="s">
        <v>213</v>
      </c>
      <c r="D395" s="211">
        <v>400066551</v>
      </c>
      <c r="E395" s="211">
        <v>1060</v>
      </c>
      <c r="G395" s="211">
        <v>1004</v>
      </c>
      <c r="I395" s="211" t="s">
        <v>1242</v>
      </c>
      <c r="J395" s="212" t="s">
        <v>290</v>
      </c>
      <c r="K395" s="211" t="s">
        <v>268</v>
      </c>
      <c r="L395" s="211" t="s">
        <v>1253</v>
      </c>
      <c r="AD395" s="213"/>
    </row>
    <row r="396" spans="1:30" s="211" customFormat="1" x14ac:dyDescent="0.25">
      <c r="A396" s="211" t="s">
        <v>149</v>
      </c>
      <c r="B396" s="211">
        <v>4611</v>
      </c>
      <c r="C396" s="211" t="s">
        <v>213</v>
      </c>
      <c r="D396" s="211">
        <v>400066552</v>
      </c>
      <c r="E396" s="211">
        <v>1060</v>
      </c>
      <c r="G396" s="211">
        <v>1004</v>
      </c>
      <c r="I396" s="211" t="s">
        <v>1243</v>
      </c>
      <c r="J396" s="212" t="s">
        <v>290</v>
      </c>
      <c r="K396" s="211" t="s">
        <v>268</v>
      </c>
      <c r="L396" s="211" t="s">
        <v>1254</v>
      </c>
      <c r="AD396" s="213"/>
    </row>
    <row r="397" spans="1:30" s="211" customFormat="1" x14ac:dyDescent="0.25">
      <c r="A397" s="211" t="s">
        <v>149</v>
      </c>
      <c r="B397" s="211">
        <v>4611</v>
      </c>
      <c r="C397" s="211" t="s">
        <v>213</v>
      </c>
      <c r="D397" s="211">
        <v>400066554</v>
      </c>
      <c r="E397" s="211">
        <v>1060</v>
      </c>
      <c r="G397" s="211">
        <v>1004</v>
      </c>
      <c r="I397" s="211" t="s">
        <v>1244</v>
      </c>
      <c r="J397" s="212" t="s">
        <v>290</v>
      </c>
      <c r="K397" s="211" t="s">
        <v>268</v>
      </c>
      <c r="L397" s="211" t="s">
        <v>1255</v>
      </c>
      <c r="AD397" s="213"/>
    </row>
    <row r="398" spans="1:30" s="211" customFormat="1" x14ac:dyDescent="0.25">
      <c r="A398" s="211" t="s">
        <v>149</v>
      </c>
      <c r="B398" s="211">
        <v>4611</v>
      </c>
      <c r="C398" s="211" t="s">
        <v>213</v>
      </c>
      <c r="D398" s="211">
        <v>400067766</v>
      </c>
      <c r="E398" s="211">
        <v>1060</v>
      </c>
      <c r="G398" s="211">
        <v>1004</v>
      </c>
      <c r="I398" s="211" t="s">
        <v>1245</v>
      </c>
      <c r="J398" s="212" t="s">
        <v>290</v>
      </c>
      <c r="K398" s="211" t="s">
        <v>268</v>
      </c>
      <c r="L398" s="211" t="s">
        <v>1256</v>
      </c>
      <c r="AD398" s="213"/>
    </row>
    <row r="399" spans="1:30" s="211" customFormat="1" x14ac:dyDescent="0.25">
      <c r="A399" s="211" t="s">
        <v>149</v>
      </c>
      <c r="B399" s="211">
        <v>4611</v>
      </c>
      <c r="C399" s="211" t="s">
        <v>213</v>
      </c>
      <c r="D399" s="211">
        <v>400069052</v>
      </c>
      <c r="E399" s="211">
        <v>1060</v>
      </c>
      <c r="G399" s="211">
        <v>1004</v>
      </c>
      <c r="I399" s="211" t="s">
        <v>1446</v>
      </c>
      <c r="J399" s="212" t="s">
        <v>290</v>
      </c>
      <c r="K399" s="211" t="s">
        <v>291</v>
      </c>
      <c r="L399" s="211" t="s">
        <v>1506</v>
      </c>
      <c r="AD399" s="213"/>
    </row>
    <row r="400" spans="1:30" s="211" customFormat="1" x14ac:dyDescent="0.25">
      <c r="A400" s="211" t="s">
        <v>149</v>
      </c>
      <c r="B400" s="211">
        <v>4616</v>
      </c>
      <c r="C400" s="211" t="s">
        <v>214</v>
      </c>
      <c r="D400" s="211">
        <v>661215</v>
      </c>
      <c r="E400" s="211">
        <v>1020</v>
      </c>
      <c r="F400" s="211">
        <v>1121</v>
      </c>
      <c r="G400" s="211">
        <v>1004</v>
      </c>
      <c r="I400" s="211" t="s">
        <v>2043</v>
      </c>
      <c r="J400" s="212" t="s">
        <v>290</v>
      </c>
      <c r="K400" s="211" t="s">
        <v>291</v>
      </c>
      <c r="L400" s="211" t="s">
        <v>2054</v>
      </c>
      <c r="AD400" s="213"/>
    </row>
    <row r="401" spans="1:30" s="211" customFormat="1" x14ac:dyDescent="0.25">
      <c r="A401" s="211" t="s">
        <v>149</v>
      </c>
      <c r="B401" s="211">
        <v>4616</v>
      </c>
      <c r="C401" s="211" t="s">
        <v>214</v>
      </c>
      <c r="D401" s="211">
        <v>191956402</v>
      </c>
      <c r="E401" s="211">
        <v>1080</v>
      </c>
      <c r="F401" s="211">
        <v>1274</v>
      </c>
      <c r="G401" s="211">
        <v>1004</v>
      </c>
      <c r="I401" s="211" t="s">
        <v>1300</v>
      </c>
      <c r="J401" s="212" t="s">
        <v>290</v>
      </c>
      <c r="K401" s="211" t="s">
        <v>291</v>
      </c>
      <c r="L401" s="211" t="s">
        <v>1304</v>
      </c>
      <c r="AD401" s="213"/>
    </row>
    <row r="402" spans="1:30" s="211" customFormat="1" x14ac:dyDescent="0.25">
      <c r="A402" s="211" t="s">
        <v>149</v>
      </c>
      <c r="B402" s="211">
        <v>4616</v>
      </c>
      <c r="C402" s="211" t="s">
        <v>214</v>
      </c>
      <c r="D402" s="211">
        <v>192047436</v>
      </c>
      <c r="E402" s="211">
        <v>1030</v>
      </c>
      <c r="F402" s="211">
        <v>1110</v>
      </c>
      <c r="G402" s="211">
        <v>1004</v>
      </c>
      <c r="I402" s="211" t="s">
        <v>2209</v>
      </c>
      <c r="J402" s="212" t="s">
        <v>290</v>
      </c>
      <c r="K402" s="211" t="s">
        <v>291</v>
      </c>
      <c r="L402" s="211" t="s">
        <v>2219</v>
      </c>
      <c r="AD402" s="213"/>
    </row>
    <row r="403" spans="1:30" s="211" customFormat="1" x14ac:dyDescent="0.25">
      <c r="A403" s="211" t="s">
        <v>149</v>
      </c>
      <c r="B403" s="211">
        <v>4616</v>
      </c>
      <c r="C403" s="211" t="s">
        <v>214</v>
      </c>
      <c r="D403" s="211">
        <v>192047800</v>
      </c>
      <c r="E403" s="211">
        <v>1080</v>
      </c>
      <c r="F403" s="211">
        <v>1252</v>
      </c>
      <c r="G403" s="211">
        <v>1004</v>
      </c>
      <c r="I403" s="211" t="s">
        <v>2210</v>
      </c>
      <c r="J403" s="212" t="s">
        <v>290</v>
      </c>
      <c r="K403" s="211" t="s">
        <v>270</v>
      </c>
      <c r="L403" s="211" t="s">
        <v>2214</v>
      </c>
      <c r="AD403" s="213"/>
    </row>
    <row r="404" spans="1:30" s="211" customFormat="1" x14ac:dyDescent="0.25">
      <c r="A404" s="211" t="s">
        <v>149</v>
      </c>
      <c r="B404" s="211">
        <v>4616</v>
      </c>
      <c r="C404" s="211" t="s">
        <v>214</v>
      </c>
      <c r="D404" s="211">
        <v>192047801</v>
      </c>
      <c r="E404" s="211">
        <v>1080</v>
      </c>
      <c r="F404" s="211">
        <v>1252</v>
      </c>
      <c r="G404" s="211">
        <v>1004</v>
      </c>
      <c r="I404" s="211" t="s">
        <v>2210</v>
      </c>
      <c r="J404" s="212" t="s">
        <v>290</v>
      </c>
      <c r="K404" s="211" t="s">
        <v>270</v>
      </c>
      <c r="L404" s="211" t="s">
        <v>2214</v>
      </c>
      <c r="AD404" s="213"/>
    </row>
    <row r="405" spans="1:30" s="211" customFormat="1" x14ac:dyDescent="0.25">
      <c r="A405" s="211" t="s">
        <v>149</v>
      </c>
      <c r="B405" s="211">
        <v>4616</v>
      </c>
      <c r="C405" s="211" t="s">
        <v>214</v>
      </c>
      <c r="D405" s="211">
        <v>192048071</v>
      </c>
      <c r="E405" s="211">
        <v>1080</v>
      </c>
      <c r="F405" s="211">
        <v>1271</v>
      </c>
      <c r="G405" s="211">
        <v>1004</v>
      </c>
      <c r="I405" s="211" t="s">
        <v>2235</v>
      </c>
      <c r="J405" s="212" t="s">
        <v>290</v>
      </c>
      <c r="K405" s="211" t="s">
        <v>291</v>
      </c>
      <c r="L405" s="211" t="s">
        <v>2274</v>
      </c>
      <c r="AD405" s="213"/>
    </row>
    <row r="406" spans="1:30" s="211" customFormat="1" x14ac:dyDescent="0.25">
      <c r="A406" s="211" t="s">
        <v>149</v>
      </c>
      <c r="B406" s="211">
        <v>4616</v>
      </c>
      <c r="C406" s="211" t="s">
        <v>214</v>
      </c>
      <c r="D406" s="211">
        <v>192048086</v>
      </c>
      <c r="E406" s="211">
        <v>1020</v>
      </c>
      <c r="F406" s="211">
        <v>1122</v>
      </c>
      <c r="G406" s="211">
        <v>1003</v>
      </c>
      <c r="I406" s="211" t="s">
        <v>2236</v>
      </c>
      <c r="J406" s="212" t="s">
        <v>290</v>
      </c>
      <c r="K406" s="211" t="s">
        <v>291</v>
      </c>
      <c r="L406" s="211" t="s">
        <v>2275</v>
      </c>
      <c r="AD406" s="213"/>
    </row>
    <row r="407" spans="1:30" s="211" customFormat="1" x14ac:dyDescent="0.25">
      <c r="A407" s="211" t="s">
        <v>149</v>
      </c>
      <c r="B407" s="211">
        <v>4616</v>
      </c>
      <c r="C407" s="211" t="s">
        <v>214</v>
      </c>
      <c r="D407" s="211">
        <v>400054920</v>
      </c>
      <c r="E407" s="211">
        <v>1060</v>
      </c>
      <c r="G407" s="211">
        <v>1004</v>
      </c>
      <c r="I407" s="211" t="s">
        <v>1545</v>
      </c>
      <c r="J407" s="212" t="s">
        <v>290</v>
      </c>
      <c r="K407" s="211" t="s">
        <v>291</v>
      </c>
      <c r="L407" s="211" t="s">
        <v>1552</v>
      </c>
      <c r="AD407" s="213"/>
    </row>
    <row r="408" spans="1:30" s="211" customFormat="1" x14ac:dyDescent="0.25">
      <c r="A408" s="211" t="s">
        <v>149</v>
      </c>
      <c r="B408" s="211">
        <v>4616</v>
      </c>
      <c r="C408" s="211" t="s">
        <v>214</v>
      </c>
      <c r="D408" s="211">
        <v>400055763</v>
      </c>
      <c r="E408" s="211">
        <v>1060</v>
      </c>
      <c r="G408" s="211">
        <v>1004</v>
      </c>
      <c r="I408" s="211" t="s">
        <v>1546</v>
      </c>
      <c r="J408" s="212" t="s">
        <v>290</v>
      </c>
      <c r="K408" s="211" t="s">
        <v>268</v>
      </c>
      <c r="L408" s="211" t="s">
        <v>1550</v>
      </c>
      <c r="AD408" s="213"/>
    </row>
    <row r="409" spans="1:30" s="211" customFormat="1" x14ac:dyDescent="0.25">
      <c r="A409" s="211" t="s">
        <v>149</v>
      </c>
      <c r="B409" s="211">
        <v>4616</v>
      </c>
      <c r="C409" s="211" t="s">
        <v>214</v>
      </c>
      <c r="D409" s="211">
        <v>400055764</v>
      </c>
      <c r="E409" s="211">
        <v>1060</v>
      </c>
      <c r="G409" s="211">
        <v>1004</v>
      </c>
      <c r="I409" s="211" t="s">
        <v>1547</v>
      </c>
      <c r="J409" s="212" t="s">
        <v>290</v>
      </c>
      <c r="K409" s="211" t="s">
        <v>268</v>
      </c>
      <c r="L409" s="211" t="s">
        <v>1551</v>
      </c>
      <c r="AD409" s="213"/>
    </row>
    <row r="410" spans="1:30" s="211" customFormat="1" x14ac:dyDescent="0.25">
      <c r="A410" s="211" t="s">
        <v>149</v>
      </c>
      <c r="B410" s="211">
        <v>4616</v>
      </c>
      <c r="C410" s="211" t="s">
        <v>214</v>
      </c>
      <c r="D410" s="211">
        <v>400056197</v>
      </c>
      <c r="E410" s="211">
        <v>1060</v>
      </c>
      <c r="G410" s="211">
        <v>1004</v>
      </c>
      <c r="I410" s="211" t="s">
        <v>1531</v>
      </c>
      <c r="J410" s="212" t="s">
        <v>290</v>
      </c>
      <c r="K410" s="211" t="s">
        <v>291</v>
      </c>
      <c r="L410" s="211" t="s">
        <v>1533</v>
      </c>
      <c r="AD410" s="213"/>
    </row>
    <row r="411" spans="1:30" s="211" customFormat="1" x14ac:dyDescent="0.25">
      <c r="A411" s="211" t="s">
        <v>149</v>
      </c>
      <c r="B411" s="211">
        <v>4621</v>
      </c>
      <c r="C411" s="211" t="s">
        <v>215</v>
      </c>
      <c r="D411" s="211">
        <v>191932584</v>
      </c>
      <c r="E411" s="211">
        <v>1060</v>
      </c>
      <c r="F411" s="211">
        <v>1242</v>
      </c>
      <c r="G411" s="211">
        <v>1004</v>
      </c>
      <c r="I411" s="211" t="s">
        <v>788</v>
      </c>
      <c r="J411" s="212" t="s">
        <v>290</v>
      </c>
      <c r="K411" s="211" t="s">
        <v>291</v>
      </c>
      <c r="L411" s="211" t="s">
        <v>1003</v>
      </c>
      <c r="AD411" s="213"/>
    </row>
    <row r="412" spans="1:30" s="211" customFormat="1" x14ac:dyDescent="0.25">
      <c r="A412" s="211" t="s">
        <v>149</v>
      </c>
      <c r="B412" s="211">
        <v>4621</v>
      </c>
      <c r="C412" s="211" t="s">
        <v>215</v>
      </c>
      <c r="D412" s="211">
        <v>191950090</v>
      </c>
      <c r="E412" s="211">
        <v>1060</v>
      </c>
      <c r="F412" s="211">
        <v>1271</v>
      </c>
      <c r="G412" s="211">
        <v>1004</v>
      </c>
      <c r="I412" s="211" t="s">
        <v>789</v>
      </c>
      <c r="J412" s="212" t="s">
        <v>290</v>
      </c>
      <c r="K412" s="211" t="s">
        <v>268</v>
      </c>
      <c r="L412" s="211" t="s">
        <v>931</v>
      </c>
      <c r="AD412" s="213"/>
    </row>
    <row r="413" spans="1:30" s="211" customFormat="1" x14ac:dyDescent="0.25">
      <c r="A413" s="211" t="s">
        <v>149</v>
      </c>
      <c r="B413" s="211">
        <v>4621</v>
      </c>
      <c r="C413" s="211" t="s">
        <v>215</v>
      </c>
      <c r="D413" s="211">
        <v>191975937</v>
      </c>
      <c r="E413" s="211">
        <v>1060</v>
      </c>
      <c r="F413" s="211">
        <v>1230</v>
      </c>
      <c r="G413" s="211">
        <v>1004</v>
      </c>
      <c r="I413" s="211" t="s">
        <v>1568</v>
      </c>
      <c r="J413" s="212" t="s">
        <v>290</v>
      </c>
      <c r="K413" s="211" t="s">
        <v>291</v>
      </c>
      <c r="L413" s="211" t="s">
        <v>1949</v>
      </c>
      <c r="AD413" s="213"/>
    </row>
    <row r="414" spans="1:30" s="211" customFormat="1" x14ac:dyDescent="0.25">
      <c r="A414" s="211" t="s">
        <v>149</v>
      </c>
      <c r="B414" s="211">
        <v>4621</v>
      </c>
      <c r="C414" s="211" t="s">
        <v>215</v>
      </c>
      <c r="D414" s="211">
        <v>191975939</v>
      </c>
      <c r="E414" s="211">
        <v>1060</v>
      </c>
      <c r="F414" s="211">
        <v>1251</v>
      </c>
      <c r="G414" s="211">
        <v>1004</v>
      </c>
      <c r="I414" s="211" t="s">
        <v>1569</v>
      </c>
      <c r="J414" s="212" t="s">
        <v>290</v>
      </c>
      <c r="K414" s="211" t="s">
        <v>291</v>
      </c>
      <c r="L414" s="211" t="s">
        <v>1949</v>
      </c>
      <c r="AD414" s="213"/>
    </row>
    <row r="415" spans="1:30" s="211" customFormat="1" x14ac:dyDescent="0.25">
      <c r="A415" s="211" t="s">
        <v>149</v>
      </c>
      <c r="B415" s="211">
        <v>4621</v>
      </c>
      <c r="C415" s="211" t="s">
        <v>215</v>
      </c>
      <c r="D415" s="211">
        <v>191979950</v>
      </c>
      <c r="E415" s="211">
        <v>1060</v>
      </c>
      <c r="F415" s="211">
        <v>1242</v>
      </c>
      <c r="G415" s="211">
        <v>1004</v>
      </c>
      <c r="I415" s="211" t="s">
        <v>790</v>
      </c>
      <c r="J415" s="212" t="s">
        <v>290</v>
      </c>
      <c r="K415" s="211" t="s">
        <v>268</v>
      </c>
      <c r="L415" s="211" t="s">
        <v>932</v>
      </c>
      <c r="AD415" s="213"/>
    </row>
    <row r="416" spans="1:30" s="211" customFormat="1" x14ac:dyDescent="0.25">
      <c r="A416" s="211" t="s">
        <v>149</v>
      </c>
      <c r="B416" s="211">
        <v>4621</v>
      </c>
      <c r="C416" s="211" t="s">
        <v>215</v>
      </c>
      <c r="D416" s="211">
        <v>191988335</v>
      </c>
      <c r="E416" s="211">
        <v>1060</v>
      </c>
      <c r="F416" s="211">
        <v>1263</v>
      </c>
      <c r="G416" s="211">
        <v>1004</v>
      </c>
      <c r="I416" s="211" t="s">
        <v>1943</v>
      </c>
      <c r="J416" s="212" t="s">
        <v>290</v>
      </c>
      <c r="K416" s="211" t="s">
        <v>291</v>
      </c>
      <c r="L416" s="211" t="s">
        <v>1950</v>
      </c>
      <c r="AD416" s="213"/>
    </row>
    <row r="417" spans="1:30" s="211" customFormat="1" x14ac:dyDescent="0.25">
      <c r="A417" s="211" t="s">
        <v>149</v>
      </c>
      <c r="B417" s="211">
        <v>4621</v>
      </c>
      <c r="C417" s="211" t="s">
        <v>215</v>
      </c>
      <c r="D417" s="211">
        <v>192015423</v>
      </c>
      <c r="E417" s="211">
        <v>1060</v>
      </c>
      <c r="F417" s="211">
        <v>1271</v>
      </c>
      <c r="G417" s="211">
        <v>1004</v>
      </c>
      <c r="I417" s="211" t="s">
        <v>1851</v>
      </c>
      <c r="J417" s="212" t="s">
        <v>290</v>
      </c>
      <c r="K417" s="211" t="s">
        <v>268</v>
      </c>
      <c r="L417" s="211" t="s">
        <v>1854</v>
      </c>
      <c r="AD417" s="213"/>
    </row>
    <row r="418" spans="1:30" s="211" customFormat="1" x14ac:dyDescent="0.25">
      <c r="A418" s="211" t="s">
        <v>149</v>
      </c>
      <c r="B418" s="211">
        <v>4621</v>
      </c>
      <c r="C418" s="211" t="s">
        <v>215</v>
      </c>
      <c r="D418" s="211">
        <v>400054461</v>
      </c>
      <c r="E418" s="211">
        <v>1060</v>
      </c>
      <c r="G418" s="211">
        <v>1004</v>
      </c>
      <c r="I418" s="211" t="s">
        <v>791</v>
      </c>
      <c r="J418" s="212" t="s">
        <v>290</v>
      </c>
      <c r="K418" s="211" t="s">
        <v>291</v>
      </c>
      <c r="L418" s="211" t="s">
        <v>1004</v>
      </c>
      <c r="AD418" s="213"/>
    </row>
    <row r="419" spans="1:30" s="211" customFormat="1" x14ac:dyDescent="0.25">
      <c r="A419" s="211" t="s">
        <v>149</v>
      </c>
      <c r="B419" s="211">
        <v>4641</v>
      </c>
      <c r="C419" s="211" t="s">
        <v>216</v>
      </c>
      <c r="D419" s="211">
        <v>662109</v>
      </c>
      <c r="E419" s="211">
        <v>1020</v>
      </c>
      <c r="F419" s="211">
        <v>1110</v>
      </c>
      <c r="G419" s="211">
        <v>1004</v>
      </c>
      <c r="I419" s="211" t="s">
        <v>2023</v>
      </c>
      <c r="J419" s="212" t="s">
        <v>290</v>
      </c>
      <c r="K419" s="211" t="s">
        <v>291</v>
      </c>
      <c r="L419" s="211" t="s">
        <v>2040</v>
      </c>
      <c r="AD419" s="213"/>
    </row>
    <row r="420" spans="1:30" s="211" customFormat="1" x14ac:dyDescent="0.25">
      <c r="A420" s="211" t="s">
        <v>149</v>
      </c>
      <c r="B420" s="211">
        <v>4641</v>
      </c>
      <c r="C420" s="211" t="s">
        <v>216</v>
      </c>
      <c r="D420" s="211">
        <v>190102099</v>
      </c>
      <c r="E420" s="211">
        <v>1060</v>
      </c>
      <c r="G420" s="211">
        <v>1004</v>
      </c>
      <c r="I420" s="211" t="s">
        <v>1612</v>
      </c>
      <c r="J420" s="212" t="s">
        <v>290</v>
      </c>
      <c r="K420" s="211" t="s">
        <v>268</v>
      </c>
      <c r="L420" s="211" t="s">
        <v>1618</v>
      </c>
      <c r="AD420" s="213"/>
    </row>
    <row r="421" spans="1:30" s="211" customFormat="1" x14ac:dyDescent="0.25">
      <c r="A421" s="211" t="s">
        <v>149</v>
      </c>
      <c r="B421" s="211">
        <v>4641</v>
      </c>
      <c r="C421" s="211" t="s">
        <v>216</v>
      </c>
      <c r="D421" s="211">
        <v>191961641</v>
      </c>
      <c r="E421" s="211">
        <v>1060</v>
      </c>
      <c r="F421" s="211">
        <v>1274</v>
      </c>
      <c r="G421" s="211">
        <v>1004</v>
      </c>
      <c r="I421" s="211" t="s">
        <v>1417</v>
      </c>
      <c r="J421" s="212" t="s">
        <v>290</v>
      </c>
      <c r="K421" s="211" t="s">
        <v>291</v>
      </c>
      <c r="L421" s="211" t="s">
        <v>1420</v>
      </c>
      <c r="AD421" s="213"/>
    </row>
    <row r="422" spans="1:30" s="211" customFormat="1" x14ac:dyDescent="0.25">
      <c r="A422" s="211" t="s">
        <v>149</v>
      </c>
      <c r="B422" s="211">
        <v>4641</v>
      </c>
      <c r="C422" s="211" t="s">
        <v>216</v>
      </c>
      <c r="D422" s="211">
        <v>400039048</v>
      </c>
      <c r="E422" s="211">
        <v>1060</v>
      </c>
      <c r="F422" s="211">
        <v>1242</v>
      </c>
      <c r="G422" s="211">
        <v>1004</v>
      </c>
      <c r="I422" s="211" t="s">
        <v>1613</v>
      </c>
      <c r="J422" s="212" t="s">
        <v>290</v>
      </c>
      <c r="K422" s="211" t="s">
        <v>268</v>
      </c>
      <c r="L422" s="211" t="s">
        <v>1619</v>
      </c>
      <c r="AD422" s="213"/>
    </row>
    <row r="423" spans="1:30" s="211" customFormat="1" x14ac:dyDescent="0.25">
      <c r="A423" s="211" t="s">
        <v>149</v>
      </c>
      <c r="B423" s="211">
        <v>4641</v>
      </c>
      <c r="C423" s="211" t="s">
        <v>216</v>
      </c>
      <c r="D423" s="211">
        <v>400039049</v>
      </c>
      <c r="E423" s="211">
        <v>1060</v>
      </c>
      <c r="F423" s="211">
        <v>1274</v>
      </c>
      <c r="G423" s="211">
        <v>1004</v>
      </c>
      <c r="I423" s="211" t="s">
        <v>1614</v>
      </c>
      <c r="J423" s="212" t="s">
        <v>290</v>
      </c>
      <c r="K423" s="211" t="s">
        <v>268</v>
      </c>
      <c r="L423" s="211" t="s">
        <v>1620</v>
      </c>
      <c r="AD423" s="213"/>
    </row>
    <row r="424" spans="1:30" s="211" customFormat="1" x14ac:dyDescent="0.25">
      <c r="A424" s="211" t="s">
        <v>149</v>
      </c>
      <c r="B424" s="211">
        <v>4646</v>
      </c>
      <c r="C424" s="211" t="s">
        <v>218</v>
      </c>
      <c r="D424" s="211">
        <v>2343341</v>
      </c>
      <c r="E424" s="211">
        <v>1060</v>
      </c>
      <c r="G424" s="211">
        <v>1004</v>
      </c>
      <c r="I424" s="211" t="s">
        <v>1736</v>
      </c>
      <c r="J424" s="212" t="s">
        <v>290</v>
      </c>
      <c r="K424" s="211" t="s">
        <v>268</v>
      </c>
      <c r="L424" s="211" t="s">
        <v>1737</v>
      </c>
      <c r="AD424" s="213"/>
    </row>
    <row r="425" spans="1:30" s="211" customFormat="1" x14ac:dyDescent="0.25">
      <c r="A425" s="211" t="s">
        <v>149</v>
      </c>
      <c r="B425" s="211">
        <v>4646</v>
      </c>
      <c r="C425" s="211" t="s">
        <v>218</v>
      </c>
      <c r="D425" s="211">
        <v>191979536</v>
      </c>
      <c r="E425" s="211">
        <v>1060</v>
      </c>
      <c r="F425" s="211">
        <v>1242</v>
      </c>
      <c r="G425" s="211">
        <v>1003</v>
      </c>
      <c r="I425" s="211" t="s">
        <v>792</v>
      </c>
      <c r="J425" s="212" t="s">
        <v>290</v>
      </c>
      <c r="K425" s="211" t="s">
        <v>291</v>
      </c>
      <c r="L425" s="211" t="s">
        <v>1005</v>
      </c>
      <c r="AD425" s="213"/>
    </row>
    <row r="426" spans="1:30" s="211" customFormat="1" x14ac:dyDescent="0.25">
      <c r="A426" s="211" t="s">
        <v>149</v>
      </c>
      <c r="B426" s="211">
        <v>4646</v>
      </c>
      <c r="C426" s="211" t="s">
        <v>218</v>
      </c>
      <c r="D426" s="211">
        <v>192032934</v>
      </c>
      <c r="E426" s="211">
        <v>1020</v>
      </c>
      <c r="F426" s="211">
        <v>1110</v>
      </c>
      <c r="G426" s="211">
        <v>1004</v>
      </c>
      <c r="I426" s="211" t="s">
        <v>1882</v>
      </c>
      <c r="J426" s="212" t="s">
        <v>290</v>
      </c>
      <c r="K426" s="211" t="s">
        <v>291</v>
      </c>
      <c r="L426" s="211" t="s">
        <v>1897</v>
      </c>
      <c r="AD426" s="213"/>
    </row>
    <row r="427" spans="1:30" s="211" customFormat="1" x14ac:dyDescent="0.25">
      <c r="A427" s="211" t="s">
        <v>149</v>
      </c>
      <c r="B427" s="211">
        <v>4656</v>
      </c>
      <c r="C427" s="211" t="s">
        <v>220</v>
      </c>
      <c r="D427" s="211">
        <v>191785052</v>
      </c>
      <c r="E427" s="211">
        <v>1060</v>
      </c>
      <c r="F427" s="211">
        <v>1242</v>
      </c>
      <c r="G427" s="211">
        <v>1004</v>
      </c>
      <c r="I427" s="211" t="s">
        <v>1051</v>
      </c>
      <c r="J427" s="212" t="s">
        <v>290</v>
      </c>
      <c r="K427" s="211" t="s">
        <v>268</v>
      </c>
      <c r="L427" s="211" t="s">
        <v>1082</v>
      </c>
      <c r="AD427" s="213"/>
    </row>
    <row r="428" spans="1:30" s="211" customFormat="1" x14ac:dyDescent="0.25">
      <c r="A428" s="211" t="s">
        <v>149</v>
      </c>
      <c r="B428" s="211">
        <v>4656</v>
      </c>
      <c r="C428" s="211" t="s">
        <v>220</v>
      </c>
      <c r="D428" s="211">
        <v>191785053</v>
      </c>
      <c r="E428" s="211">
        <v>1060</v>
      </c>
      <c r="F428" s="211">
        <v>1242</v>
      </c>
      <c r="G428" s="211">
        <v>1004</v>
      </c>
      <c r="I428" s="211" t="s">
        <v>1052</v>
      </c>
      <c r="J428" s="212" t="s">
        <v>290</v>
      </c>
      <c r="K428" s="211" t="s">
        <v>268</v>
      </c>
      <c r="L428" s="211" t="s">
        <v>1083</v>
      </c>
      <c r="AD428" s="213"/>
    </row>
    <row r="429" spans="1:30" s="211" customFormat="1" x14ac:dyDescent="0.25">
      <c r="A429" s="211" t="s">
        <v>149</v>
      </c>
      <c r="B429" s="211">
        <v>4656</v>
      </c>
      <c r="C429" s="211" t="s">
        <v>220</v>
      </c>
      <c r="D429" s="211">
        <v>191949574</v>
      </c>
      <c r="E429" s="211">
        <v>1080</v>
      </c>
      <c r="F429" s="211">
        <v>1274</v>
      </c>
      <c r="G429" s="211">
        <v>1004</v>
      </c>
      <c r="I429" s="211" t="s">
        <v>1053</v>
      </c>
      <c r="J429" s="212" t="s">
        <v>290</v>
      </c>
      <c r="K429" s="211" t="s">
        <v>268</v>
      </c>
      <c r="L429" s="211" t="s">
        <v>1084</v>
      </c>
      <c r="AD429" s="213"/>
    </row>
    <row r="430" spans="1:30" s="211" customFormat="1" x14ac:dyDescent="0.25">
      <c r="A430" s="211" t="s">
        <v>149</v>
      </c>
      <c r="B430" s="211">
        <v>4656</v>
      </c>
      <c r="C430" s="211" t="s">
        <v>220</v>
      </c>
      <c r="D430" s="211">
        <v>400029969</v>
      </c>
      <c r="E430" s="211">
        <v>1060</v>
      </c>
      <c r="G430" s="211">
        <v>1004</v>
      </c>
      <c r="I430" s="211" t="s">
        <v>1514</v>
      </c>
      <c r="J430" s="212" t="s">
        <v>290</v>
      </c>
      <c r="K430" s="211" t="s">
        <v>268</v>
      </c>
      <c r="L430" s="211" t="s">
        <v>1523</v>
      </c>
      <c r="AD430" s="213"/>
    </row>
    <row r="431" spans="1:30" s="211" customFormat="1" x14ac:dyDescent="0.25">
      <c r="A431" s="211" t="s">
        <v>149</v>
      </c>
      <c r="B431" s="211">
        <v>4666</v>
      </c>
      <c r="C431" s="211" t="s">
        <v>221</v>
      </c>
      <c r="D431" s="211">
        <v>190613691</v>
      </c>
      <c r="E431" s="211">
        <v>1080</v>
      </c>
      <c r="F431" s="211">
        <v>1274</v>
      </c>
      <c r="G431" s="211">
        <v>1004</v>
      </c>
      <c r="I431" s="211" t="s">
        <v>793</v>
      </c>
      <c r="J431" s="212" t="s">
        <v>290</v>
      </c>
      <c r="K431" s="211" t="s">
        <v>291</v>
      </c>
      <c r="L431" s="211" t="s">
        <v>1006</v>
      </c>
      <c r="AD431" s="213"/>
    </row>
    <row r="432" spans="1:30" s="211" customFormat="1" x14ac:dyDescent="0.25">
      <c r="A432" s="211" t="s">
        <v>149</v>
      </c>
      <c r="B432" s="211">
        <v>4666</v>
      </c>
      <c r="C432" s="211" t="s">
        <v>221</v>
      </c>
      <c r="D432" s="211">
        <v>190656872</v>
      </c>
      <c r="E432" s="211">
        <v>1080</v>
      </c>
      <c r="F432" s="211">
        <v>1271</v>
      </c>
      <c r="G432" s="211">
        <v>1004</v>
      </c>
      <c r="I432" s="211" t="s">
        <v>794</v>
      </c>
      <c r="J432" s="212" t="s">
        <v>290</v>
      </c>
      <c r="K432" s="211" t="s">
        <v>291</v>
      </c>
      <c r="L432" s="211" t="s">
        <v>1007</v>
      </c>
      <c r="AD432" s="213"/>
    </row>
    <row r="433" spans="1:30" s="211" customFormat="1" x14ac:dyDescent="0.25">
      <c r="A433" s="211" t="s">
        <v>149</v>
      </c>
      <c r="B433" s="211">
        <v>4666</v>
      </c>
      <c r="C433" s="211" t="s">
        <v>221</v>
      </c>
      <c r="D433" s="211">
        <v>190828269</v>
      </c>
      <c r="E433" s="211">
        <v>1080</v>
      </c>
      <c r="F433" s="211">
        <v>1274</v>
      </c>
      <c r="G433" s="211">
        <v>1004</v>
      </c>
      <c r="I433" s="211" t="s">
        <v>795</v>
      </c>
      <c r="J433" s="212" t="s">
        <v>290</v>
      </c>
      <c r="K433" s="211" t="s">
        <v>268</v>
      </c>
      <c r="L433" s="211" t="s">
        <v>933</v>
      </c>
      <c r="AD433" s="213"/>
    </row>
    <row r="434" spans="1:30" s="211" customFormat="1" x14ac:dyDescent="0.25">
      <c r="A434" s="211" t="s">
        <v>149</v>
      </c>
      <c r="B434" s="211">
        <v>4666</v>
      </c>
      <c r="C434" s="211" t="s">
        <v>221</v>
      </c>
      <c r="D434" s="211">
        <v>190877689</v>
      </c>
      <c r="E434" s="211">
        <v>1080</v>
      </c>
      <c r="F434" s="211">
        <v>1274</v>
      </c>
      <c r="G434" s="211">
        <v>1004</v>
      </c>
      <c r="I434" s="211" t="s">
        <v>796</v>
      </c>
      <c r="J434" s="212" t="s">
        <v>290</v>
      </c>
      <c r="K434" s="211" t="s">
        <v>268</v>
      </c>
      <c r="L434" s="211" t="s">
        <v>934</v>
      </c>
      <c r="AD434" s="213"/>
    </row>
    <row r="435" spans="1:30" s="211" customFormat="1" x14ac:dyDescent="0.25">
      <c r="A435" s="211" t="s">
        <v>149</v>
      </c>
      <c r="B435" s="211">
        <v>4666</v>
      </c>
      <c r="C435" s="211" t="s">
        <v>221</v>
      </c>
      <c r="D435" s="211">
        <v>190924629</v>
      </c>
      <c r="E435" s="211">
        <v>1060</v>
      </c>
      <c r="F435" s="211">
        <v>1274</v>
      </c>
      <c r="G435" s="211">
        <v>1004</v>
      </c>
      <c r="I435" s="211" t="s">
        <v>797</v>
      </c>
      <c r="J435" s="212" t="s">
        <v>290</v>
      </c>
      <c r="K435" s="211" t="s">
        <v>291</v>
      </c>
      <c r="L435" s="211" t="s">
        <v>1008</v>
      </c>
      <c r="AD435" s="213"/>
    </row>
    <row r="436" spans="1:30" s="211" customFormat="1" x14ac:dyDescent="0.25">
      <c r="A436" s="211" t="s">
        <v>149</v>
      </c>
      <c r="B436" s="211">
        <v>4666</v>
      </c>
      <c r="C436" s="211" t="s">
        <v>221</v>
      </c>
      <c r="D436" s="211">
        <v>191142839</v>
      </c>
      <c r="E436" s="211">
        <v>1080</v>
      </c>
      <c r="F436" s="211">
        <v>1274</v>
      </c>
      <c r="G436" s="211">
        <v>1004</v>
      </c>
      <c r="I436" s="211" t="s">
        <v>798</v>
      </c>
      <c r="J436" s="212" t="s">
        <v>290</v>
      </c>
      <c r="K436" s="211" t="s">
        <v>268</v>
      </c>
      <c r="L436" s="211" t="s">
        <v>935</v>
      </c>
      <c r="AD436" s="213"/>
    </row>
    <row r="437" spans="1:30" s="211" customFormat="1" x14ac:dyDescent="0.25">
      <c r="A437" s="211" t="s">
        <v>149</v>
      </c>
      <c r="B437" s="211">
        <v>4666</v>
      </c>
      <c r="C437" s="211" t="s">
        <v>221</v>
      </c>
      <c r="D437" s="211">
        <v>191649451</v>
      </c>
      <c r="E437" s="211">
        <v>1060</v>
      </c>
      <c r="F437" s="211">
        <v>1274</v>
      </c>
      <c r="G437" s="211">
        <v>1004</v>
      </c>
      <c r="I437" s="211" t="s">
        <v>1262</v>
      </c>
      <c r="J437" s="212" t="s">
        <v>290</v>
      </c>
      <c r="K437" s="211" t="s">
        <v>291</v>
      </c>
      <c r="L437" s="211" t="s">
        <v>1295</v>
      </c>
      <c r="AD437" s="213"/>
    </row>
    <row r="438" spans="1:30" s="211" customFormat="1" x14ac:dyDescent="0.25">
      <c r="A438" s="211" t="s">
        <v>149</v>
      </c>
      <c r="B438" s="211">
        <v>4666</v>
      </c>
      <c r="C438" s="211" t="s">
        <v>221</v>
      </c>
      <c r="D438" s="211">
        <v>191660894</v>
      </c>
      <c r="E438" s="211">
        <v>1080</v>
      </c>
      <c r="F438" s="211">
        <v>1274</v>
      </c>
      <c r="G438" s="211">
        <v>1004</v>
      </c>
      <c r="I438" s="211" t="s">
        <v>799</v>
      </c>
      <c r="J438" s="212" t="s">
        <v>290</v>
      </c>
      <c r="K438" s="211" t="s">
        <v>268</v>
      </c>
      <c r="L438" s="211" t="s">
        <v>936</v>
      </c>
      <c r="AD438" s="213"/>
    </row>
    <row r="439" spans="1:30" s="211" customFormat="1" x14ac:dyDescent="0.25">
      <c r="A439" s="211" t="s">
        <v>149</v>
      </c>
      <c r="B439" s="211">
        <v>4666</v>
      </c>
      <c r="C439" s="211" t="s">
        <v>221</v>
      </c>
      <c r="D439" s="211">
        <v>191683893</v>
      </c>
      <c r="E439" s="211">
        <v>1080</v>
      </c>
      <c r="F439" s="211">
        <v>1252</v>
      </c>
      <c r="G439" s="211">
        <v>1004</v>
      </c>
      <c r="I439" s="211" t="s">
        <v>800</v>
      </c>
      <c r="J439" s="212" t="s">
        <v>290</v>
      </c>
      <c r="K439" s="211" t="s">
        <v>268</v>
      </c>
      <c r="L439" s="211" t="s">
        <v>937</v>
      </c>
      <c r="AD439" s="213"/>
    </row>
    <row r="440" spans="1:30" s="211" customFormat="1" x14ac:dyDescent="0.25">
      <c r="A440" s="211" t="s">
        <v>149</v>
      </c>
      <c r="B440" s="211">
        <v>4666</v>
      </c>
      <c r="C440" s="211" t="s">
        <v>221</v>
      </c>
      <c r="D440" s="211">
        <v>191683894</v>
      </c>
      <c r="E440" s="211">
        <v>1080</v>
      </c>
      <c r="F440" s="211">
        <v>1252</v>
      </c>
      <c r="G440" s="211">
        <v>1004</v>
      </c>
      <c r="I440" s="211" t="s">
        <v>800</v>
      </c>
      <c r="J440" s="212" t="s">
        <v>290</v>
      </c>
      <c r="K440" s="211" t="s">
        <v>268</v>
      </c>
      <c r="L440" s="211" t="s">
        <v>938</v>
      </c>
      <c r="AD440" s="213"/>
    </row>
    <row r="441" spans="1:30" s="211" customFormat="1" x14ac:dyDescent="0.25">
      <c r="A441" s="211" t="s">
        <v>149</v>
      </c>
      <c r="B441" s="211">
        <v>4666</v>
      </c>
      <c r="C441" s="211" t="s">
        <v>221</v>
      </c>
      <c r="D441" s="211">
        <v>191742792</v>
      </c>
      <c r="E441" s="211">
        <v>1080</v>
      </c>
      <c r="F441" s="211">
        <v>1274</v>
      </c>
      <c r="G441" s="211">
        <v>1004</v>
      </c>
      <c r="I441" s="211" t="s">
        <v>801</v>
      </c>
      <c r="J441" s="212" t="s">
        <v>290</v>
      </c>
      <c r="K441" s="211" t="s">
        <v>268</v>
      </c>
      <c r="L441" s="211" t="s">
        <v>939</v>
      </c>
      <c r="AD441" s="213"/>
    </row>
    <row r="442" spans="1:30" s="211" customFormat="1" x14ac:dyDescent="0.25">
      <c r="A442" s="211" t="s">
        <v>149</v>
      </c>
      <c r="B442" s="211">
        <v>4666</v>
      </c>
      <c r="C442" s="211" t="s">
        <v>221</v>
      </c>
      <c r="D442" s="211">
        <v>191846594</v>
      </c>
      <c r="E442" s="211">
        <v>1080</v>
      </c>
      <c r="F442" s="211">
        <v>1252</v>
      </c>
      <c r="G442" s="211">
        <v>1004</v>
      </c>
      <c r="I442" s="211" t="s">
        <v>802</v>
      </c>
      <c r="J442" s="212" t="s">
        <v>290</v>
      </c>
      <c r="K442" s="211" t="s">
        <v>268</v>
      </c>
      <c r="L442" s="211" t="s">
        <v>940</v>
      </c>
      <c r="AD442" s="213"/>
    </row>
    <row r="443" spans="1:30" s="211" customFormat="1" x14ac:dyDescent="0.25">
      <c r="A443" s="211" t="s">
        <v>149</v>
      </c>
      <c r="B443" s="211">
        <v>4666</v>
      </c>
      <c r="C443" s="211" t="s">
        <v>221</v>
      </c>
      <c r="D443" s="211">
        <v>191890602</v>
      </c>
      <c r="E443" s="211">
        <v>1060</v>
      </c>
      <c r="F443" s="211">
        <v>1242</v>
      </c>
      <c r="G443" s="211">
        <v>1004</v>
      </c>
      <c r="I443" s="211" t="s">
        <v>2024</v>
      </c>
      <c r="J443" s="212" t="s">
        <v>290</v>
      </c>
      <c r="K443" s="211" t="s">
        <v>268</v>
      </c>
      <c r="L443" s="211" t="s">
        <v>2034</v>
      </c>
      <c r="AD443" s="213"/>
    </row>
    <row r="444" spans="1:30" s="211" customFormat="1" x14ac:dyDescent="0.25">
      <c r="A444" s="211" t="s">
        <v>149</v>
      </c>
      <c r="B444" s="211">
        <v>4666</v>
      </c>
      <c r="C444" s="211" t="s">
        <v>221</v>
      </c>
      <c r="D444" s="211">
        <v>191973728</v>
      </c>
      <c r="E444" s="211">
        <v>1020</v>
      </c>
      <c r="F444" s="211">
        <v>1110</v>
      </c>
      <c r="G444" s="211">
        <v>1004</v>
      </c>
      <c r="I444" s="211" t="s">
        <v>1930</v>
      </c>
      <c r="J444" s="212" t="s">
        <v>290</v>
      </c>
      <c r="K444" s="211" t="s">
        <v>268</v>
      </c>
      <c r="L444" s="211" t="s">
        <v>1936</v>
      </c>
      <c r="AD444" s="213"/>
    </row>
    <row r="445" spans="1:30" s="211" customFormat="1" x14ac:dyDescent="0.25">
      <c r="A445" s="211" t="s">
        <v>149</v>
      </c>
      <c r="B445" s="211">
        <v>4666</v>
      </c>
      <c r="C445" s="211" t="s">
        <v>221</v>
      </c>
      <c r="D445" s="211">
        <v>192023402</v>
      </c>
      <c r="E445" s="211">
        <v>1020</v>
      </c>
      <c r="F445" s="211">
        <v>1110</v>
      </c>
      <c r="G445" s="211">
        <v>1004</v>
      </c>
      <c r="I445" s="211" t="s">
        <v>1820</v>
      </c>
      <c r="J445" s="212" t="s">
        <v>290</v>
      </c>
      <c r="K445" s="211" t="s">
        <v>268</v>
      </c>
      <c r="L445" s="211" t="s">
        <v>1829</v>
      </c>
      <c r="AD445" s="213"/>
    </row>
    <row r="446" spans="1:30" s="211" customFormat="1" x14ac:dyDescent="0.25">
      <c r="A446" s="211" t="s">
        <v>149</v>
      </c>
      <c r="B446" s="211">
        <v>4666</v>
      </c>
      <c r="C446" s="211" t="s">
        <v>221</v>
      </c>
      <c r="D446" s="211">
        <v>400046878</v>
      </c>
      <c r="E446" s="211">
        <v>1060</v>
      </c>
      <c r="F446" s="211">
        <v>1274</v>
      </c>
      <c r="G446" s="211">
        <v>1004</v>
      </c>
      <c r="I446" s="211" t="s">
        <v>1834</v>
      </c>
      <c r="J446" s="212" t="s">
        <v>290</v>
      </c>
      <c r="K446" s="211" t="s">
        <v>268</v>
      </c>
      <c r="L446" s="211" t="s">
        <v>1840</v>
      </c>
      <c r="AD446" s="213"/>
    </row>
    <row r="447" spans="1:30" s="211" customFormat="1" x14ac:dyDescent="0.25">
      <c r="A447" s="211" t="s">
        <v>149</v>
      </c>
      <c r="B447" s="211">
        <v>4666</v>
      </c>
      <c r="C447" s="211" t="s">
        <v>221</v>
      </c>
      <c r="D447" s="211">
        <v>400047359</v>
      </c>
      <c r="E447" s="211">
        <v>1060</v>
      </c>
      <c r="F447" s="211">
        <v>1251</v>
      </c>
      <c r="G447" s="211">
        <v>1004</v>
      </c>
      <c r="I447" s="211" t="s">
        <v>1843</v>
      </c>
      <c r="J447" s="212" t="s">
        <v>290</v>
      </c>
      <c r="K447" s="211" t="s">
        <v>270</v>
      </c>
      <c r="L447" s="211" t="s">
        <v>1860</v>
      </c>
      <c r="AD447" s="213"/>
    </row>
    <row r="448" spans="1:30" s="211" customFormat="1" x14ac:dyDescent="0.25">
      <c r="A448" s="211" t="s">
        <v>149</v>
      </c>
      <c r="B448" s="211">
        <v>4666</v>
      </c>
      <c r="C448" s="211" t="s">
        <v>221</v>
      </c>
      <c r="D448" s="211">
        <v>400047361</v>
      </c>
      <c r="E448" s="211">
        <v>1060</v>
      </c>
      <c r="F448" s="211">
        <v>1251</v>
      </c>
      <c r="G448" s="211">
        <v>1004</v>
      </c>
      <c r="I448" s="211" t="s">
        <v>1844</v>
      </c>
      <c r="J448" s="212" t="s">
        <v>290</v>
      </c>
      <c r="K448" s="211" t="s">
        <v>270</v>
      </c>
      <c r="L448" s="211" t="s">
        <v>1860</v>
      </c>
      <c r="AD448" s="213"/>
    </row>
    <row r="449" spans="1:30" s="211" customFormat="1" x14ac:dyDescent="0.25">
      <c r="A449" s="211" t="s">
        <v>149</v>
      </c>
      <c r="B449" s="211">
        <v>4666</v>
      </c>
      <c r="C449" s="211" t="s">
        <v>221</v>
      </c>
      <c r="D449" s="211">
        <v>400047885</v>
      </c>
      <c r="E449" s="211">
        <v>1060</v>
      </c>
      <c r="G449" s="211">
        <v>1004</v>
      </c>
      <c r="I449" s="211" t="s">
        <v>1591</v>
      </c>
      <c r="J449" s="212" t="s">
        <v>290</v>
      </c>
      <c r="K449" s="211" t="s">
        <v>268</v>
      </c>
      <c r="L449" s="211" t="s">
        <v>1604</v>
      </c>
      <c r="AD449" s="213"/>
    </row>
    <row r="450" spans="1:30" s="211" customFormat="1" x14ac:dyDescent="0.25">
      <c r="A450" s="211" t="s">
        <v>149</v>
      </c>
      <c r="B450" s="211">
        <v>4666</v>
      </c>
      <c r="C450" s="211" t="s">
        <v>221</v>
      </c>
      <c r="D450" s="211">
        <v>400047886</v>
      </c>
      <c r="E450" s="211">
        <v>1060</v>
      </c>
      <c r="F450" s="211">
        <v>1271</v>
      </c>
      <c r="G450" s="211">
        <v>1004</v>
      </c>
      <c r="I450" s="211" t="s">
        <v>1592</v>
      </c>
      <c r="J450" s="212" t="s">
        <v>290</v>
      </c>
      <c r="K450" s="211" t="s">
        <v>268</v>
      </c>
      <c r="L450" s="211" t="s">
        <v>1605</v>
      </c>
      <c r="AD450" s="213"/>
    </row>
    <row r="451" spans="1:30" s="211" customFormat="1" x14ac:dyDescent="0.25">
      <c r="A451" s="211" t="s">
        <v>149</v>
      </c>
      <c r="B451" s="211">
        <v>4666</v>
      </c>
      <c r="C451" s="211" t="s">
        <v>221</v>
      </c>
      <c r="D451" s="211">
        <v>400048116</v>
      </c>
      <c r="E451" s="211">
        <v>1060</v>
      </c>
      <c r="F451" s="211">
        <v>1271</v>
      </c>
      <c r="G451" s="211">
        <v>1004</v>
      </c>
      <c r="I451" s="211" t="s">
        <v>1515</v>
      </c>
      <c r="J451" s="212" t="s">
        <v>290</v>
      </c>
      <c r="K451" s="211" t="s">
        <v>268</v>
      </c>
      <c r="L451" s="211" t="s">
        <v>1524</v>
      </c>
      <c r="AD451" s="213"/>
    </row>
    <row r="452" spans="1:30" s="211" customFormat="1" x14ac:dyDescent="0.25">
      <c r="A452" s="211" t="s">
        <v>149</v>
      </c>
      <c r="B452" s="211">
        <v>4666</v>
      </c>
      <c r="C452" s="211" t="s">
        <v>221</v>
      </c>
      <c r="D452" s="211">
        <v>400048451</v>
      </c>
      <c r="E452" s="211">
        <v>1060</v>
      </c>
      <c r="F452" s="211">
        <v>1271</v>
      </c>
      <c r="G452" s="211">
        <v>1004</v>
      </c>
      <c r="I452" s="211" t="s">
        <v>803</v>
      </c>
      <c r="J452" s="212" t="s">
        <v>290</v>
      </c>
      <c r="K452" s="211" t="s">
        <v>291</v>
      </c>
      <c r="L452" s="211" t="s">
        <v>1009</v>
      </c>
      <c r="AD452" s="213"/>
    </row>
    <row r="453" spans="1:30" s="211" customFormat="1" x14ac:dyDescent="0.25">
      <c r="A453" s="211" t="s">
        <v>149</v>
      </c>
      <c r="B453" s="211">
        <v>4666</v>
      </c>
      <c r="C453" s="211" t="s">
        <v>221</v>
      </c>
      <c r="D453" s="211">
        <v>400048460</v>
      </c>
      <c r="E453" s="211">
        <v>1060</v>
      </c>
      <c r="F453" s="211">
        <v>1271</v>
      </c>
      <c r="G453" s="211">
        <v>1004</v>
      </c>
      <c r="I453" s="211" t="s">
        <v>1835</v>
      </c>
      <c r="J453" s="212" t="s">
        <v>290</v>
      </c>
      <c r="K453" s="211" t="s">
        <v>268</v>
      </c>
      <c r="L453" s="211" t="s">
        <v>1841</v>
      </c>
      <c r="AD453" s="213"/>
    </row>
    <row r="454" spans="1:30" s="211" customFormat="1" x14ac:dyDescent="0.25">
      <c r="A454" s="211" t="s">
        <v>149</v>
      </c>
      <c r="B454" s="211">
        <v>4671</v>
      </c>
      <c r="C454" s="211" t="s">
        <v>222</v>
      </c>
      <c r="D454" s="211">
        <v>663953</v>
      </c>
      <c r="E454" s="211">
        <v>1020</v>
      </c>
      <c r="F454" s="211">
        <v>1110</v>
      </c>
      <c r="G454" s="211">
        <v>1004</v>
      </c>
      <c r="I454" s="211" t="s">
        <v>2025</v>
      </c>
      <c r="J454" s="212" t="s">
        <v>290</v>
      </c>
      <c r="K454" s="211" t="s">
        <v>268</v>
      </c>
      <c r="L454" s="211" t="s">
        <v>2035</v>
      </c>
      <c r="AD454" s="213"/>
    </row>
    <row r="455" spans="1:30" s="211" customFormat="1" x14ac:dyDescent="0.25">
      <c r="A455" s="211" t="s">
        <v>149</v>
      </c>
      <c r="B455" s="211">
        <v>4671</v>
      </c>
      <c r="C455" s="211" t="s">
        <v>222</v>
      </c>
      <c r="D455" s="211">
        <v>664682</v>
      </c>
      <c r="E455" s="211">
        <v>1020</v>
      </c>
      <c r="F455" s="211">
        <v>1110</v>
      </c>
      <c r="G455" s="211">
        <v>1004</v>
      </c>
      <c r="I455" s="211" t="s">
        <v>1931</v>
      </c>
      <c r="J455" s="212" t="s">
        <v>290</v>
      </c>
      <c r="K455" s="211" t="s">
        <v>268</v>
      </c>
      <c r="L455" s="211" t="s">
        <v>1937</v>
      </c>
      <c r="AD455" s="213"/>
    </row>
    <row r="456" spans="1:30" s="211" customFormat="1" x14ac:dyDescent="0.25">
      <c r="A456" s="211" t="s">
        <v>149</v>
      </c>
      <c r="B456" s="211">
        <v>4671</v>
      </c>
      <c r="C456" s="211" t="s">
        <v>222</v>
      </c>
      <c r="D456" s="211">
        <v>191790934</v>
      </c>
      <c r="E456" s="211">
        <v>1080</v>
      </c>
      <c r="F456" s="211">
        <v>1242</v>
      </c>
      <c r="G456" s="211">
        <v>1004</v>
      </c>
      <c r="I456" s="211" t="s">
        <v>804</v>
      </c>
      <c r="J456" s="212" t="s">
        <v>290</v>
      </c>
      <c r="K456" s="211" t="s">
        <v>268</v>
      </c>
      <c r="L456" s="211" t="s">
        <v>941</v>
      </c>
      <c r="AD456" s="213"/>
    </row>
    <row r="457" spans="1:30" s="211" customFormat="1" x14ac:dyDescent="0.25">
      <c r="A457" s="211" t="s">
        <v>149</v>
      </c>
      <c r="B457" s="211">
        <v>4671</v>
      </c>
      <c r="C457" s="211" t="s">
        <v>222</v>
      </c>
      <c r="D457" s="211">
        <v>191959365</v>
      </c>
      <c r="E457" s="211">
        <v>1060</v>
      </c>
      <c r="F457" s="211">
        <v>1274</v>
      </c>
      <c r="G457" s="211">
        <v>1004</v>
      </c>
      <c r="I457" s="211" t="s">
        <v>1871</v>
      </c>
      <c r="J457" s="212" t="s">
        <v>290</v>
      </c>
      <c r="K457" s="211" t="s">
        <v>268</v>
      </c>
      <c r="L457" s="211" t="s">
        <v>1872</v>
      </c>
      <c r="AD457" s="213"/>
    </row>
    <row r="458" spans="1:30" s="211" customFormat="1" x14ac:dyDescent="0.25">
      <c r="A458" s="211" t="s">
        <v>149</v>
      </c>
      <c r="B458" s="211">
        <v>4671</v>
      </c>
      <c r="C458" s="211" t="s">
        <v>222</v>
      </c>
      <c r="D458" s="211">
        <v>191965485</v>
      </c>
      <c r="E458" s="211">
        <v>1080</v>
      </c>
      <c r="F458" s="211">
        <v>1252</v>
      </c>
      <c r="G458" s="211">
        <v>1004</v>
      </c>
      <c r="I458" s="211" t="s">
        <v>805</v>
      </c>
      <c r="J458" s="212" t="s">
        <v>290</v>
      </c>
      <c r="K458" s="211" t="s">
        <v>268</v>
      </c>
      <c r="L458" s="211" t="s">
        <v>942</v>
      </c>
      <c r="AD458" s="213"/>
    </row>
    <row r="459" spans="1:30" s="211" customFormat="1" x14ac:dyDescent="0.25">
      <c r="A459" s="211" t="s">
        <v>149</v>
      </c>
      <c r="B459" s="211">
        <v>4671</v>
      </c>
      <c r="C459" s="211" t="s">
        <v>222</v>
      </c>
      <c r="D459" s="211">
        <v>191994964</v>
      </c>
      <c r="E459" s="211">
        <v>1060</v>
      </c>
      <c r="F459" s="211">
        <v>1274</v>
      </c>
      <c r="G459" s="211">
        <v>1004</v>
      </c>
      <c r="I459" s="211" t="s">
        <v>1263</v>
      </c>
      <c r="J459" s="212" t="s">
        <v>290</v>
      </c>
      <c r="K459" s="211" t="s">
        <v>268</v>
      </c>
      <c r="L459" s="211" t="s">
        <v>1282</v>
      </c>
      <c r="AD459" s="213"/>
    </row>
    <row r="460" spans="1:30" s="211" customFormat="1" x14ac:dyDescent="0.25">
      <c r="A460" s="211" t="s">
        <v>149</v>
      </c>
      <c r="B460" s="211">
        <v>4671</v>
      </c>
      <c r="C460" s="211" t="s">
        <v>222</v>
      </c>
      <c r="D460" s="211">
        <v>192004840</v>
      </c>
      <c r="E460" s="211">
        <v>1060</v>
      </c>
      <c r="F460" s="211">
        <v>1242</v>
      </c>
      <c r="G460" s="211">
        <v>1004</v>
      </c>
      <c r="I460" s="211" t="s">
        <v>1418</v>
      </c>
      <c r="J460" s="212" t="s">
        <v>290</v>
      </c>
      <c r="K460" s="211" t="s">
        <v>268</v>
      </c>
      <c r="L460" s="211" t="s">
        <v>1419</v>
      </c>
      <c r="AD460" s="213"/>
    </row>
    <row r="461" spans="1:30" s="211" customFormat="1" x14ac:dyDescent="0.25">
      <c r="A461" s="211" t="s">
        <v>149</v>
      </c>
      <c r="B461" s="211">
        <v>4671</v>
      </c>
      <c r="C461" s="211" t="s">
        <v>222</v>
      </c>
      <c r="D461" s="211">
        <v>192006517</v>
      </c>
      <c r="E461" s="211">
        <v>1020</v>
      </c>
      <c r="F461" s="211">
        <v>1110</v>
      </c>
      <c r="G461" s="211">
        <v>1003</v>
      </c>
      <c r="I461" s="211" t="s">
        <v>1901</v>
      </c>
      <c r="J461" s="212" t="s">
        <v>290</v>
      </c>
      <c r="K461" s="211" t="s">
        <v>268</v>
      </c>
      <c r="L461" s="211" t="s">
        <v>1908</v>
      </c>
      <c r="AD461" s="213"/>
    </row>
    <row r="462" spans="1:30" s="211" customFormat="1" x14ac:dyDescent="0.25">
      <c r="A462" s="211" t="s">
        <v>149</v>
      </c>
      <c r="B462" s="211">
        <v>4671</v>
      </c>
      <c r="C462" s="211" t="s">
        <v>222</v>
      </c>
      <c r="D462" s="211">
        <v>192035300</v>
      </c>
      <c r="E462" s="211">
        <v>1040</v>
      </c>
      <c r="F462" s="211">
        <v>1130</v>
      </c>
      <c r="G462" s="211">
        <v>1003</v>
      </c>
      <c r="I462" s="211" t="s">
        <v>1932</v>
      </c>
      <c r="J462" s="212" t="s">
        <v>290</v>
      </c>
      <c r="K462" s="211" t="s">
        <v>268</v>
      </c>
      <c r="L462" s="211" t="s">
        <v>1938</v>
      </c>
      <c r="AD462" s="213"/>
    </row>
    <row r="463" spans="1:30" s="211" customFormat="1" x14ac:dyDescent="0.25">
      <c r="A463" s="211" t="s">
        <v>149</v>
      </c>
      <c r="B463" s="211">
        <v>4671</v>
      </c>
      <c r="C463" s="211" t="s">
        <v>222</v>
      </c>
      <c r="D463" s="211">
        <v>192038613</v>
      </c>
      <c r="E463" s="211">
        <v>1060</v>
      </c>
      <c r="F463" s="211">
        <v>1265</v>
      </c>
      <c r="G463" s="211">
        <v>1004</v>
      </c>
      <c r="I463" s="211" t="s">
        <v>2061</v>
      </c>
      <c r="J463" s="212" t="s">
        <v>290</v>
      </c>
      <c r="K463" s="211" t="s">
        <v>291</v>
      </c>
      <c r="L463" s="211" t="s">
        <v>2077</v>
      </c>
      <c r="AD463" s="213"/>
    </row>
    <row r="464" spans="1:30" s="211" customFormat="1" x14ac:dyDescent="0.25">
      <c r="A464" s="211" t="s">
        <v>149</v>
      </c>
      <c r="B464" s="211">
        <v>4671</v>
      </c>
      <c r="C464" s="211" t="s">
        <v>222</v>
      </c>
      <c r="D464" s="211">
        <v>192044936</v>
      </c>
      <c r="E464" s="211">
        <v>1060</v>
      </c>
      <c r="F464" s="211">
        <v>1274</v>
      </c>
      <c r="G464" s="211">
        <v>1004</v>
      </c>
      <c r="I464" s="211" t="s">
        <v>2122</v>
      </c>
      <c r="J464" s="212" t="s">
        <v>290</v>
      </c>
      <c r="K464" s="211" t="s">
        <v>268</v>
      </c>
      <c r="L464" s="211" t="s">
        <v>2131</v>
      </c>
      <c r="AD464" s="213"/>
    </row>
    <row r="465" spans="1:30" s="211" customFormat="1" x14ac:dyDescent="0.25">
      <c r="A465" s="211" t="s">
        <v>149</v>
      </c>
      <c r="B465" s="211">
        <v>4671</v>
      </c>
      <c r="C465" s="211" t="s">
        <v>222</v>
      </c>
      <c r="D465" s="211">
        <v>192048748</v>
      </c>
      <c r="E465" s="211">
        <v>1020</v>
      </c>
      <c r="F465" s="211">
        <v>1110</v>
      </c>
      <c r="G465" s="211">
        <v>1003</v>
      </c>
      <c r="I465" s="211" t="s">
        <v>2260</v>
      </c>
      <c r="J465" s="212" t="s">
        <v>290</v>
      </c>
      <c r="K465" s="211" t="s">
        <v>270</v>
      </c>
      <c r="L465" s="211" t="s">
        <v>2269</v>
      </c>
      <c r="AD465" s="213"/>
    </row>
    <row r="466" spans="1:30" s="211" customFormat="1" x14ac:dyDescent="0.25">
      <c r="A466" s="211" t="s">
        <v>149</v>
      </c>
      <c r="B466" s="211">
        <v>4671</v>
      </c>
      <c r="C466" s="211" t="s">
        <v>222</v>
      </c>
      <c r="D466" s="211">
        <v>192048749</v>
      </c>
      <c r="E466" s="211">
        <v>1020</v>
      </c>
      <c r="F466" s="211">
        <v>1110</v>
      </c>
      <c r="G466" s="211">
        <v>1003</v>
      </c>
      <c r="I466" s="211" t="s">
        <v>2261</v>
      </c>
      <c r="J466" s="212" t="s">
        <v>290</v>
      </c>
      <c r="K466" s="211" t="s">
        <v>270</v>
      </c>
      <c r="L466" s="211" t="s">
        <v>2269</v>
      </c>
      <c r="AD466" s="213"/>
    </row>
    <row r="467" spans="1:30" s="211" customFormat="1" x14ac:dyDescent="0.25">
      <c r="A467" s="211" t="s">
        <v>149</v>
      </c>
      <c r="B467" s="211">
        <v>4671</v>
      </c>
      <c r="C467" s="211" t="s">
        <v>222</v>
      </c>
      <c r="D467" s="211">
        <v>192048750</v>
      </c>
      <c r="E467" s="211">
        <v>1020</v>
      </c>
      <c r="F467" s="211">
        <v>1110</v>
      </c>
      <c r="G467" s="211">
        <v>1003</v>
      </c>
      <c r="I467" s="211" t="s">
        <v>2262</v>
      </c>
      <c r="J467" s="212" t="s">
        <v>290</v>
      </c>
      <c r="K467" s="211" t="s">
        <v>270</v>
      </c>
      <c r="L467" s="211" t="s">
        <v>2269</v>
      </c>
      <c r="AD467" s="213"/>
    </row>
    <row r="468" spans="1:30" s="211" customFormat="1" x14ac:dyDescent="0.25">
      <c r="A468" s="211" t="s">
        <v>149</v>
      </c>
      <c r="B468" s="211">
        <v>4671</v>
      </c>
      <c r="C468" s="211" t="s">
        <v>222</v>
      </c>
      <c r="D468" s="211">
        <v>192051556</v>
      </c>
      <c r="E468" s="211">
        <v>1060</v>
      </c>
      <c r="F468" s="211">
        <v>1274</v>
      </c>
      <c r="G468" s="211">
        <v>1003</v>
      </c>
      <c r="I468" s="211" t="s">
        <v>2356</v>
      </c>
      <c r="J468" s="212" t="s">
        <v>290</v>
      </c>
      <c r="K468" s="211" t="s">
        <v>268</v>
      </c>
      <c r="L468" s="211" t="s">
        <v>2367</v>
      </c>
      <c r="AD468" s="213"/>
    </row>
    <row r="469" spans="1:30" s="211" customFormat="1" x14ac:dyDescent="0.25">
      <c r="A469" s="211" t="s">
        <v>149</v>
      </c>
      <c r="B469" s="211">
        <v>4671</v>
      </c>
      <c r="C469" s="211" t="s">
        <v>222</v>
      </c>
      <c r="D469" s="211">
        <v>400070019</v>
      </c>
      <c r="E469" s="211">
        <v>1060</v>
      </c>
      <c r="F469" s="211">
        <v>1242</v>
      </c>
      <c r="G469" s="211">
        <v>1004</v>
      </c>
      <c r="I469" s="211" t="s">
        <v>2044</v>
      </c>
      <c r="J469" s="212" t="s">
        <v>290</v>
      </c>
      <c r="K469" s="211" t="s">
        <v>268</v>
      </c>
      <c r="L469" s="211" t="s">
        <v>2051</v>
      </c>
      <c r="AD469" s="213"/>
    </row>
    <row r="470" spans="1:30" s="211" customFormat="1" x14ac:dyDescent="0.25">
      <c r="A470" s="211" t="s">
        <v>149</v>
      </c>
      <c r="B470" s="211">
        <v>4671</v>
      </c>
      <c r="C470" s="211" t="s">
        <v>222</v>
      </c>
      <c r="D470" s="211">
        <v>400070495</v>
      </c>
      <c r="E470" s="211">
        <v>1060</v>
      </c>
      <c r="G470" s="211">
        <v>1004</v>
      </c>
      <c r="I470" s="211" t="s">
        <v>1110</v>
      </c>
      <c r="J470" s="212" t="s">
        <v>290</v>
      </c>
      <c r="K470" s="211" t="s">
        <v>268</v>
      </c>
      <c r="L470" s="211" t="s">
        <v>1142</v>
      </c>
      <c r="AD470" s="213"/>
    </row>
    <row r="471" spans="1:30" s="211" customFormat="1" x14ac:dyDescent="0.25">
      <c r="A471" s="211" t="s">
        <v>149</v>
      </c>
      <c r="B471" s="211">
        <v>4671</v>
      </c>
      <c r="C471" s="211" t="s">
        <v>222</v>
      </c>
      <c r="D471" s="211">
        <v>400070504</v>
      </c>
      <c r="E471" s="211">
        <v>1060</v>
      </c>
      <c r="F471" s="211">
        <v>1242</v>
      </c>
      <c r="G471" s="211">
        <v>1004</v>
      </c>
      <c r="I471" s="211" t="s">
        <v>806</v>
      </c>
      <c r="J471" s="212" t="s">
        <v>290</v>
      </c>
      <c r="K471" s="211" t="s">
        <v>291</v>
      </c>
      <c r="L471" s="211" t="s">
        <v>1010</v>
      </c>
      <c r="AD471" s="213"/>
    </row>
    <row r="472" spans="1:30" s="211" customFormat="1" x14ac:dyDescent="0.25">
      <c r="A472" s="211" t="s">
        <v>149</v>
      </c>
      <c r="B472" s="211">
        <v>4681</v>
      </c>
      <c r="C472" s="211" t="s">
        <v>223</v>
      </c>
      <c r="D472" s="211">
        <v>192005781</v>
      </c>
      <c r="E472" s="211">
        <v>1060</v>
      </c>
      <c r="F472" s="211">
        <v>1274</v>
      </c>
      <c r="G472" s="211">
        <v>1004</v>
      </c>
      <c r="I472" s="211" t="s">
        <v>1497</v>
      </c>
      <c r="J472" s="212" t="s">
        <v>290</v>
      </c>
      <c r="K472" s="211" t="s">
        <v>268</v>
      </c>
      <c r="L472" s="211" t="s">
        <v>1501</v>
      </c>
      <c r="AD472" s="213"/>
    </row>
    <row r="473" spans="1:30" s="211" customFormat="1" x14ac:dyDescent="0.25">
      <c r="A473" s="211" t="s">
        <v>149</v>
      </c>
      <c r="B473" s="211">
        <v>4681</v>
      </c>
      <c r="C473" s="211" t="s">
        <v>223</v>
      </c>
      <c r="D473" s="211">
        <v>192005787</v>
      </c>
      <c r="E473" s="211">
        <v>1060</v>
      </c>
      <c r="F473" s="211">
        <v>1271</v>
      </c>
      <c r="G473" s="211">
        <v>1004</v>
      </c>
      <c r="I473" s="211" t="s">
        <v>1498</v>
      </c>
      <c r="J473" s="212" t="s">
        <v>290</v>
      </c>
      <c r="K473" s="211" t="s">
        <v>268</v>
      </c>
      <c r="L473" s="211" t="s">
        <v>1502</v>
      </c>
      <c r="AD473" s="213"/>
    </row>
    <row r="474" spans="1:30" s="211" customFormat="1" x14ac:dyDescent="0.25">
      <c r="A474" s="211" t="s">
        <v>149</v>
      </c>
      <c r="B474" s="211">
        <v>4681</v>
      </c>
      <c r="C474" s="211" t="s">
        <v>223</v>
      </c>
      <c r="D474" s="211">
        <v>192033520</v>
      </c>
      <c r="E474" s="211">
        <v>1060</v>
      </c>
      <c r="F474" s="211">
        <v>1274</v>
      </c>
      <c r="G474" s="211">
        <v>1004</v>
      </c>
      <c r="I474" s="211" t="s">
        <v>2097</v>
      </c>
      <c r="J474" s="212" t="s">
        <v>290</v>
      </c>
      <c r="K474" s="211" t="s">
        <v>268</v>
      </c>
      <c r="L474" s="211" t="s">
        <v>2109</v>
      </c>
      <c r="AD474" s="213"/>
    </row>
    <row r="475" spans="1:30" s="211" customFormat="1" x14ac:dyDescent="0.25">
      <c r="A475" s="211" t="s">
        <v>149</v>
      </c>
      <c r="B475" s="211">
        <v>4681</v>
      </c>
      <c r="C475" s="211" t="s">
        <v>223</v>
      </c>
      <c r="D475" s="211">
        <v>192033537</v>
      </c>
      <c r="E475" s="211">
        <v>1060</v>
      </c>
      <c r="F475" s="211">
        <v>1242</v>
      </c>
      <c r="G475" s="211">
        <v>1004</v>
      </c>
      <c r="I475" s="211" t="s">
        <v>2098</v>
      </c>
      <c r="J475" s="212" t="s">
        <v>290</v>
      </c>
      <c r="K475" s="211" t="s">
        <v>268</v>
      </c>
      <c r="L475" s="211" t="s">
        <v>2110</v>
      </c>
      <c r="AD475" s="213"/>
    </row>
    <row r="476" spans="1:30" s="211" customFormat="1" x14ac:dyDescent="0.25">
      <c r="A476" s="211" t="s">
        <v>149</v>
      </c>
      <c r="B476" s="211">
        <v>4681</v>
      </c>
      <c r="C476" s="211" t="s">
        <v>223</v>
      </c>
      <c r="D476" s="211">
        <v>192033545</v>
      </c>
      <c r="E476" s="211">
        <v>1060</v>
      </c>
      <c r="F476" s="211">
        <v>1242</v>
      </c>
      <c r="G476" s="211">
        <v>1004</v>
      </c>
      <c r="I476" s="211" t="s">
        <v>1902</v>
      </c>
      <c r="J476" s="212" t="s">
        <v>290</v>
      </c>
      <c r="K476" s="211" t="s">
        <v>268</v>
      </c>
      <c r="L476" s="211" t="s">
        <v>1909</v>
      </c>
      <c r="AD476" s="213"/>
    </row>
    <row r="477" spans="1:30" s="211" customFormat="1" x14ac:dyDescent="0.25">
      <c r="A477" s="211" t="s">
        <v>149</v>
      </c>
      <c r="B477" s="211">
        <v>4691</v>
      </c>
      <c r="C477" s="211" t="s">
        <v>225</v>
      </c>
      <c r="D477" s="211">
        <v>191870371</v>
      </c>
      <c r="E477" s="211">
        <v>1080</v>
      </c>
      <c r="F477" s="211">
        <v>1274</v>
      </c>
      <c r="G477" s="211">
        <v>1004</v>
      </c>
      <c r="I477" s="211" t="s">
        <v>1111</v>
      </c>
      <c r="J477" s="212" t="s">
        <v>290</v>
      </c>
      <c r="K477" s="211" t="s">
        <v>268</v>
      </c>
      <c r="L477" s="211" t="s">
        <v>1143</v>
      </c>
      <c r="AD477" s="213"/>
    </row>
    <row r="478" spans="1:30" s="211" customFormat="1" x14ac:dyDescent="0.25">
      <c r="A478" s="211" t="s">
        <v>149</v>
      </c>
      <c r="B478" s="211">
        <v>4691</v>
      </c>
      <c r="C478" s="211" t="s">
        <v>225</v>
      </c>
      <c r="D478" s="211">
        <v>191879244</v>
      </c>
      <c r="E478" s="211">
        <v>1060</v>
      </c>
      <c r="F478" s="211">
        <v>1274</v>
      </c>
      <c r="G478" s="211">
        <v>1004</v>
      </c>
      <c r="I478" s="211" t="s">
        <v>1593</v>
      </c>
      <c r="J478" s="212" t="s">
        <v>290</v>
      </c>
      <c r="K478" s="211" t="s">
        <v>268</v>
      </c>
      <c r="L478" s="211" t="s">
        <v>1606</v>
      </c>
      <c r="AD478" s="213"/>
    </row>
    <row r="479" spans="1:30" s="211" customFormat="1" x14ac:dyDescent="0.25">
      <c r="A479" s="211" t="s">
        <v>149</v>
      </c>
      <c r="B479" s="211">
        <v>4691</v>
      </c>
      <c r="C479" s="211" t="s">
        <v>225</v>
      </c>
      <c r="D479" s="211">
        <v>191891895</v>
      </c>
      <c r="E479" s="211">
        <v>1080</v>
      </c>
      <c r="F479" s="211">
        <v>1274</v>
      </c>
      <c r="G479" s="211">
        <v>1004</v>
      </c>
      <c r="I479" s="211" t="s">
        <v>1112</v>
      </c>
      <c r="J479" s="212" t="s">
        <v>290</v>
      </c>
      <c r="K479" s="211" t="s">
        <v>268</v>
      </c>
      <c r="L479" s="211" t="s">
        <v>1144</v>
      </c>
      <c r="AD479" s="213"/>
    </row>
    <row r="480" spans="1:30" s="211" customFormat="1" x14ac:dyDescent="0.25">
      <c r="A480" s="211" t="s">
        <v>149</v>
      </c>
      <c r="B480" s="211">
        <v>4696</v>
      </c>
      <c r="C480" s="211" t="s">
        <v>226</v>
      </c>
      <c r="D480" s="211">
        <v>192011585</v>
      </c>
      <c r="E480" s="211">
        <v>1030</v>
      </c>
      <c r="F480" s="211">
        <v>1122</v>
      </c>
      <c r="G480" s="211">
        <v>1004</v>
      </c>
      <c r="I480" s="211" t="s">
        <v>1977</v>
      </c>
      <c r="J480" s="212" t="s">
        <v>290</v>
      </c>
      <c r="K480" s="211" t="s">
        <v>268</v>
      </c>
      <c r="L480" s="211" t="s">
        <v>2052</v>
      </c>
      <c r="AD480" s="213"/>
    </row>
    <row r="481" spans="1:30" s="211" customFormat="1" x14ac:dyDescent="0.25">
      <c r="A481" s="211" t="s">
        <v>149</v>
      </c>
      <c r="B481" s="211">
        <v>4701</v>
      </c>
      <c r="C481" s="211" t="s">
        <v>227</v>
      </c>
      <c r="D481" s="211">
        <v>400050415</v>
      </c>
      <c r="E481" s="211">
        <v>1060</v>
      </c>
      <c r="G481" s="211">
        <v>1004</v>
      </c>
      <c r="I481" s="211" t="s">
        <v>1516</v>
      </c>
      <c r="J481" s="212" t="s">
        <v>290</v>
      </c>
      <c r="K481" s="211" t="s">
        <v>291</v>
      </c>
      <c r="L481" s="211" t="s">
        <v>1805</v>
      </c>
      <c r="AD481" s="213"/>
    </row>
    <row r="482" spans="1:30" s="211" customFormat="1" x14ac:dyDescent="0.25">
      <c r="A482" s="211" t="s">
        <v>149</v>
      </c>
      <c r="B482" s="211">
        <v>4711</v>
      </c>
      <c r="C482" s="211" t="s">
        <v>228</v>
      </c>
      <c r="D482" s="211">
        <v>190222388</v>
      </c>
      <c r="E482" s="211">
        <v>1060</v>
      </c>
      <c r="F482" s="211">
        <v>1274</v>
      </c>
      <c r="G482" s="211">
        <v>1004</v>
      </c>
      <c r="I482" s="211" t="s">
        <v>1054</v>
      </c>
      <c r="J482" s="212" t="s">
        <v>290</v>
      </c>
      <c r="K482" s="211" t="s">
        <v>268</v>
      </c>
      <c r="L482" s="211" t="s">
        <v>1085</v>
      </c>
      <c r="AD482" s="213"/>
    </row>
    <row r="483" spans="1:30" s="211" customFormat="1" x14ac:dyDescent="0.25">
      <c r="A483" s="211" t="s">
        <v>149</v>
      </c>
      <c r="B483" s="211">
        <v>4711</v>
      </c>
      <c r="C483" s="211" t="s">
        <v>228</v>
      </c>
      <c r="D483" s="211">
        <v>191801114</v>
      </c>
      <c r="E483" s="211">
        <v>1060</v>
      </c>
      <c r="F483" s="211">
        <v>1274</v>
      </c>
      <c r="G483" s="211">
        <v>1004</v>
      </c>
      <c r="I483" s="211" t="s">
        <v>1625</v>
      </c>
      <c r="J483" s="212" t="s">
        <v>290</v>
      </c>
      <c r="K483" s="211" t="s">
        <v>268</v>
      </c>
      <c r="L483" s="211" t="s">
        <v>1632</v>
      </c>
      <c r="AD483" s="213"/>
    </row>
    <row r="484" spans="1:30" s="211" customFormat="1" x14ac:dyDescent="0.25">
      <c r="A484" s="211" t="s">
        <v>149</v>
      </c>
      <c r="B484" s="211">
        <v>4711</v>
      </c>
      <c r="C484" s="211" t="s">
        <v>228</v>
      </c>
      <c r="D484" s="211">
        <v>191801154</v>
      </c>
      <c r="E484" s="211">
        <v>1060</v>
      </c>
      <c r="F484" s="211">
        <v>1274</v>
      </c>
      <c r="G484" s="211">
        <v>1004</v>
      </c>
      <c r="I484" s="211" t="s">
        <v>1626</v>
      </c>
      <c r="J484" s="212" t="s">
        <v>290</v>
      </c>
      <c r="K484" s="211" t="s">
        <v>268</v>
      </c>
      <c r="L484" s="211" t="s">
        <v>1633</v>
      </c>
      <c r="AD484" s="213"/>
    </row>
    <row r="485" spans="1:30" s="211" customFormat="1" x14ac:dyDescent="0.25">
      <c r="A485" s="211" t="s">
        <v>149</v>
      </c>
      <c r="B485" s="211">
        <v>4711</v>
      </c>
      <c r="C485" s="211" t="s">
        <v>228</v>
      </c>
      <c r="D485" s="211">
        <v>191801214</v>
      </c>
      <c r="E485" s="211">
        <v>1080</v>
      </c>
      <c r="F485" s="211">
        <v>1271</v>
      </c>
      <c r="G485" s="211">
        <v>1004</v>
      </c>
      <c r="I485" s="211" t="s">
        <v>1055</v>
      </c>
      <c r="J485" s="212" t="s">
        <v>290</v>
      </c>
      <c r="K485" s="211" t="s">
        <v>268</v>
      </c>
      <c r="L485" s="211" t="s">
        <v>1086</v>
      </c>
      <c r="AD485" s="213"/>
    </row>
    <row r="486" spans="1:30" s="211" customFormat="1" x14ac:dyDescent="0.25">
      <c r="A486" s="211" t="s">
        <v>149</v>
      </c>
      <c r="B486" s="211">
        <v>4711</v>
      </c>
      <c r="C486" s="211" t="s">
        <v>228</v>
      </c>
      <c r="D486" s="211">
        <v>191869619</v>
      </c>
      <c r="E486" s="211">
        <v>1060</v>
      </c>
      <c r="F486" s="211">
        <v>1271</v>
      </c>
      <c r="G486" s="211">
        <v>1004</v>
      </c>
      <c r="I486" s="211" t="s">
        <v>1548</v>
      </c>
      <c r="J486" s="212" t="s">
        <v>290</v>
      </c>
      <c r="K486" s="211" t="s">
        <v>291</v>
      </c>
      <c r="L486" s="211" t="s">
        <v>1553</v>
      </c>
      <c r="AD486" s="213"/>
    </row>
    <row r="487" spans="1:30" s="211" customFormat="1" x14ac:dyDescent="0.25">
      <c r="A487" s="211" t="s">
        <v>149</v>
      </c>
      <c r="B487" s="211">
        <v>4711</v>
      </c>
      <c r="C487" s="211" t="s">
        <v>228</v>
      </c>
      <c r="D487" s="211">
        <v>191953319</v>
      </c>
      <c r="E487" s="211">
        <v>1020</v>
      </c>
      <c r="F487" s="211">
        <v>1110</v>
      </c>
      <c r="G487" s="211">
        <v>1004</v>
      </c>
      <c r="I487" s="211" t="s">
        <v>1056</v>
      </c>
      <c r="J487" s="212" t="s">
        <v>290</v>
      </c>
      <c r="K487" s="211" t="s">
        <v>268</v>
      </c>
      <c r="L487" s="211" t="s">
        <v>1087</v>
      </c>
      <c r="AD487" s="213"/>
    </row>
    <row r="488" spans="1:30" s="211" customFormat="1" x14ac:dyDescent="0.25">
      <c r="A488" s="211" t="s">
        <v>149</v>
      </c>
      <c r="B488" s="211">
        <v>4711</v>
      </c>
      <c r="C488" s="211" t="s">
        <v>228</v>
      </c>
      <c r="D488" s="211">
        <v>191988205</v>
      </c>
      <c r="E488" s="211">
        <v>1060</v>
      </c>
      <c r="F488" s="211">
        <v>1220</v>
      </c>
      <c r="G488" s="211">
        <v>1004</v>
      </c>
      <c r="I488" s="211" t="s">
        <v>668</v>
      </c>
      <c r="J488" s="212" t="s">
        <v>290</v>
      </c>
      <c r="K488" s="211" t="s">
        <v>291</v>
      </c>
      <c r="L488" s="211" t="s">
        <v>1096</v>
      </c>
      <c r="AD488" s="213"/>
    </row>
    <row r="489" spans="1:30" s="211" customFormat="1" x14ac:dyDescent="0.25">
      <c r="A489" s="211" t="s">
        <v>149</v>
      </c>
      <c r="B489" s="211">
        <v>4711</v>
      </c>
      <c r="C489" s="211" t="s">
        <v>228</v>
      </c>
      <c r="D489" s="211">
        <v>400062672</v>
      </c>
      <c r="E489" s="211">
        <v>1080</v>
      </c>
      <c r="G489" s="211">
        <v>1004</v>
      </c>
      <c r="I489" s="211" t="s">
        <v>1057</v>
      </c>
      <c r="J489" s="212" t="s">
        <v>290</v>
      </c>
      <c r="K489" s="211" t="s">
        <v>291</v>
      </c>
      <c r="L489" s="211" t="s">
        <v>1097</v>
      </c>
      <c r="AD489" s="213"/>
    </row>
    <row r="490" spans="1:30" s="211" customFormat="1" x14ac:dyDescent="0.25">
      <c r="A490" s="211" t="s">
        <v>149</v>
      </c>
      <c r="B490" s="211">
        <v>4711</v>
      </c>
      <c r="C490" s="211" t="s">
        <v>228</v>
      </c>
      <c r="D490" s="211">
        <v>400063927</v>
      </c>
      <c r="E490" s="211">
        <v>1060</v>
      </c>
      <c r="G490" s="211">
        <v>1004</v>
      </c>
      <c r="I490" s="211" t="s">
        <v>1058</v>
      </c>
      <c r="J490" s="212" t="s">
        <v>290</v>
      </c>
      <c r="K490" s="211" t="s">
        <v>291</v>
      </c>
      <c r="L490" s="211" t="s">
        <v>1098</v>
      </c>
      <c r="AD490" s="213"/>
    </row>
    <row r="491" spans="1:30" s="211" customFormat="1" x14ac:dyDescent="0.25">
      <c r="A491" s="211" t="s">
        <v>149</v>
      </c>
      <c r="B491" s="211">
        <v>4711</v>
      </c>
      <c r="C491" s="211" t="s">
        <v>228</v>
      </c>
      <c r="D491" s="211">
        <v>400067748</v>
      </c>
      <c r="E491" s="211">
        <v>1060</v>
      </c>
      <c r="F491" s="211">
        <v>1251</v>
      </c>
      <c r="G491" s="211">
        <v>1004</v>
      </c>
      <c r="I491" s="211" t="s">
        <v>1933</v>
      </c>
      <c r="J491" s="212" t="s">
        <v>290</v>
      </c>
      <c r="K491" s="211" t="s">
        <v>291</v>
      </c>
      <c r="L491" s="211" t="s">
        <v>1941</v>
      </c>
      <c r="AD491" s="213"/>
    </row>
    <row r="492" spans="1:30" s="211" customFormat="1" x14ac:dyDescent="0.25">
      <c r="A492" s="211" t="s">
        <v>149</v>
      </c>
      <c r="B492" s="211">
        <v>4711</v>
      </c>
      <c r="C492" s="211" t="s">
        <v>228</v>
      </c>
      <c r="D492" s="211">
        <v>400069498</v>
      </c>
      <c r="E492" s="211">
        <v>1060</v>
      </c>
      <c r="F492" s="211">
        <v>1251</v>
      </c>
      <c r="G492" s="211">
        <v>1004</v>
      </c>
      <c r="I492" s="211" t="s">
        <v>1059</v>
      </c>
      <c r="J492" s="212" t="s">
        <v>290</v>
      </c>
      <c r="K492" s="211" t="s">
        <v>291</v>
      </c>
      <c r="L492" s="211" t="s">
        <v>1099</v>
      </c>
      <c r="AD492" s="213"/>
    </row>
    <row r="493" spans="1:30" s="211" customFormat="1" x14ac:dyDescent="0.25">
      <c r="A493" s="211" t="s">
        <v>149</v>
      </c>
      <c r="B493" s="211">
        <v>4711</v>
      </c>
      <c r="C493" s="211" t="s">
        <v>228</v>
      </c>
      <c r="D493" s="211">
        <v>400069504</v>
      </c>
      <c r="E493" s="211">
        <v>1060</v>
      </c>
      <c r="F493" s="211">
        <v>1251</v>
      </c>
      <c r="G493" s="211">
        <v>1004</v>
      </c>
      <c r="I493" s="211" t="s">
        <v>1537</v>
      </c>
      <c r="J493" s="212" t="s">
        <v>290</v>
      </c>
      <c r="K493" s="211" t="s">
        <v>268</v>
      </c>
      <c r="L493" s="211" t="s">
        <v>1541</v>
      </c>
      <c r="AD493" s="213"/>
    </row>
    <row r="494" spans="1:30" s="211" customFormat="1" x14ac:dyDescent="0.25">
      <c r="A494" s="211" t="s">
        <v>149</v>
      </c>
      <c r="B494" s="211">
        <v>4716</v>
      </c>
      <c r="C494" s="211" t="s">
        <v>229</v>
      </c>
      <c r="D494" s="211">
        <v>191810235</v>
      </c>
      <c r="E494" s="211">
        <v>1060</v>
      </c>
      <c r="F494" s="211">
        <v>1242</v>
      </c>
      <c r="G494" s="211">
        <v>1004</v>
      </c>
      <c r="I494" s="211" t="s">
        <v>1180</v>
      </c>
      <c r="J494" s="212" t="s">
        <v>290</v>
      </c>
      <c r="K494" s="211" t="s">
        <v>268</v>
      </c>
      <c r="L494" s="211" t="s">
        <v>1207</v>
      </c>
      <c r="AD494" s="213"/>
    </row>
    <row r="495" spans="1:30" s="211" customFormat="1" x14ac:dyDescent="0.25">
      <c r="A495" s="211" t="s">
        <v>149</v>
      </c>
      <c r="B495" s="211">
        <v>4716</v>
      </c>
      <c r="C495" s="211" t="s">
        <v>229</v>
      </c>
      <c r="D495" s="211">
        <v>191883610</v>
      </c>
      <c r="E495" s="211">
        <v>1060</v>
      </c>
      <c r="F495" s="211">
        <v>1271</v>
      </c>
      <c r="G495" s="211">
        <v>1004</v>
      </c>
      <c r="I495" s="211" t="s">
        <v>1181</v>
      </c>
      <c r="J495" s="212" t="s">
        <v>290</v>
      </c>
      <c r="K495" s="211" t="s">
        <v>291</v>
      </c>
      <c r="L495" s="211" t="s">
        <v>1229</v>
      </c>
      <c r="AD495" s="213"/>
    </row>
    <row r="496" spans="1:30" s="211" customFormat="1" x14ac:dyDescent="0.25">
      <c r="A496" s="211" t="s">
        <v>149</v>
      </c>
      <c r="B496" s="211">
        <v>4716</v>
      </c>
      <c r="C496" s="211" t="s">
        <v>229</v>
      </c>
      <c r="D496" s="211">
        <v>400039998</v>
      </c>
      <c r="E496" s="211">
        <v>1060</v>
      </c>
      <c r="G496" s="211">
        <v>1004</v>
      </c>
      <c r="I496" s="211" t="s">
        <v>1182</v>
      </c>
      <c r="J496" s="212" t="s">
        <v>290</v>
      </c>
      <c r="K496" s="211" t="s">
        <v>291</v>
      </c>
      <c r="L496" s="211" t="s">
        <v>1230</v>
      </c>
      <c r="AD496" s="213"/>
    </row>
    <row r="497" spans="1:30" s="211" customFormat="1" x14ac:dyDescent="0.25">
      <c r="A497" s="211" t="s">
        <v>149</v>
      </c>
      <c r="B497" s="211">
        <v>4716</v>
      </c>
      <c r="C497" s="211" t="s">
        <v>229</v>
      </c>
      <c r="D497" s="211">
        <v>400040041</v>
      </c>
      <c r="E497" s="211">
        <v>1060</v>
      </c>
      <c r="G497" s="211">
        <v>1004</v>
      </c>
      <c r="I497" s="211" t="s">
        <v>1183</v>
      </c>
      <c r="J497" s="212" t="s">
        <v>290</v>
      </c>
      <c r="K497" s="211" t="s">
        <v>291</v>
      </c>
      <c r="L497" s="211" t="s">
        <v>1231</v>
      </c>
      <c r="AD497" s="213"/>
    </row>
    <row r="498" spans="1:30" s="211" customFormat="1" x14ac:dyDescent="0.25">
      <c r="A498" s="211" t="s">
        <v>149</v>
      </c>
      <c r="B498" s="211">
        <v>4716</v>
      </c>
      <c r="C498" s="211" t="s">
        <v>229</v>
      </c>
      <c r="D498" s="211">
        <v>400040111</v>
      </c>
      <c r="E498" s="211">
        <v>1060</v>
      </c>
      <c r="F498" s="211">
        <v>1242</v>
      </c>
      <c r="G498" s="211">
        <v>1004</v>
      </c>
      <c r="I498" s="211" t="s">
        <v>1184</v>
      </c>
      <c r="J498" s="212" t="s">
        <v>290</v>
      </c>
      <c r="K498" s="211" t="s">
        <v>268</v>
      </c>
      <c r="L498" s="211" t="s">
        <v>1208</v>
      </c>
      <c r="AD498" s="213"/>
    </row>
    <row r="499" spans="1:30" s="211" customFormat="1" x14ac:dyDescent="0.25">
      <c r="A499" s="211" t="s">
        <v>149</v>
      </c>
      <c r="B499" s="211">
        <v>4716</v>
      </c>
      <c r="C499" s="211" t="s">
        <v>229</v>
      </c>
      <c r="D499" s="211">
        <v>400040214</v>
      </c>
      <c r="E499" s="211">
        <v>1060</v>
      </c>
      <c r="G499" s="211">
        <v>1004</v>
      </c>
      <c r="I499" s="211" t="s">
        <v>1752</v>
      </c>
      <c r="J499" s="212" t="s">
        <v>290</v>
      </c>
      <c r="K499" s="211" t="s">
        <v>268</v>
      </c>
      <c r="L499" s="211" t="s">
        <v>1763</v>
      </c>
      <c r="AD499" s="213"/>
    </row>
    <row r="500" spans="1:30" s="211" customFormat="1" x14ac:dyDescent="0.25">
      <c r="A500" s="211" t="s">
        <v>149</v>
      </c>
      <c r="B500" s="211">
        <v>4716</v>
      </c>
      <c r="C500" s="211" t="s">
        <v>229</v>
      </c>
      <c r="D500" s="211">
        <v>400040215</v>
      </c>
      <c r="E500" s="211">
        <v>1060</v>
      </c>
      <c r="G500" s="211">
        <v>1004</v>
      </c>
      <c r="I500" s="211" t="s">
        <v>1185</v>
      </c>
      <c r="J500" s="212" t="s">
        <v>290</v>
      </c>
      <c r="K500" s="211" t="s">
        <v>291</v>
      </c>
      <c r="L500" s="211" t="s">
        <v>1232</v>
      </c>
      <c r="AD500" s="213"/>
    </row>
    <row r="501" spans="1:30" s="211" customFormat="1" x14ac:dyDescent="0.25">
      <c r="A501" s="211" t="s">
        <v>149</v>
      </c>
      <c r="B501" s="211">
        <v>4721</v>
      </c>
      <c r="C501" s="211" t="s">
        <v>230</v>
      </c>
      <c r="D501" s="211">
        <v>191957688</v>
      </c>
      <c r="E501" s="211">
        <v>1080</v>
      </c>
      <c r="F501" s="211">
        <v>1271</v>
      </c>
      <c r="G501" s="211">
        <v>1004</v>
      </c>
      <c r="I501" s="211" t="s">
        <v>807</v>
      </c>
      <c r="J501" s="212" t="s">
        <v>290</v>
      </c>
      <c r="K501" s="211" t="s">
        <v>291</v>
      </c>
      <c r="L501" s="211" t="s">
        <v>1011</v>
      </c>
      <c r="AD501" s="213"/>
    </row>
    <row r="502" spans="1:30" s="211" customFormat="1" x14ac:dyDescent="0.25">
      <c r="A502" s="211" t="s">
        <v>149</v>
      </c>
      <c r="B502" s="211">
        <v>4721</v>
      </c>
      <c r="C502" s="211" t="s">
        <v>230</v>
      </c>
      <c r="D502" s="211">
        <v>191960276</v>
      </c>
      <c r="E502" s="211">
        <v>1060</v>
      </c>
      <c r="G502" s="211">
        <v>1004</v>
      </c>
      <c r="I502" s="211" t="s">
        <v>808</v>
      </c>
      <c r="J502" s="212" t="s">
        <v>290</v>
      </c>
      <c r="K502" s="211" t="s">
        <v>268</v>
      </c>
      <c r="L502" s="211" t="s">
        <v>943</v>
      </c>
      <c r="AD502" s="213"/>
    </row>
    <row r="503" spans="1:30" s="211" customFormat="1" x14ac:dyDescent="0.25">
      <c r="A503" s="211" t="s">
        <v>149</v>
      </c>
      <c r="B503" s="211">
        <v>4721</v>
      </c>
      <c r="C503" s="211" t="s">
        <v>230</v>
      </c>
      <c r="D503" s="211">
        <v>191969621</v>
      </c>
      <c r="E503" s="211">
        <v>1060</v>
      </c>
      <c r="F503" s="211">
        <v>1242</v>
      </c>
      <c r="G503" s="211">
        <v>1003</v>
      </c>
      <c r="I503" s="211" t="s">
        <v>1594</v>
      </c>
      <c r="J503" s="212" t="s">
        <v>290</v>
      </c>
      <c r="K503" s="211" t="s">
        <v>291</v>
      </c>
      <c r="L503" s="211" t="s">
        <v>1608</v>
      </c>
      <c r="AD503" s="213"/>
    </row>
    <row r="504" spans="1:30" s="211" customFormat="1" x14ac:dyDescent="0.25">
      <c r="A504" s="211" t="s">
        <v>149</v>
      </c>
      <c r="B504" s="211">
        <v>4721</v>
      </c>
      <c r="C504" s="211" t="s">
        <v>230</v>
      </c>
      <c r="D504" s="211">
        <v>191969632</v>
      </c>
      <c r="E504" s="211">
        <v>1060</v>
      </c>
      <c r="F504" s="211">
        <v>1242</v>
      </c>
      <c r="G504" s="211">
        <v>1004</v>
      </c>
      <c r="I504" s="211" t="s">
        <v>1595</v>
      </c>
      <c r="J504" s="212" t="s">
        <v>290</v>
      </c>
      <c r="K504" s="211" t="s">
        <v>291</v>
      </c>
      <c r="L504" s="211" t="s">
        <v>1643</v>
      </c>
      <c r="AD504" s="213"/>
    </row>
    <row r="505" spans="1:30" s="211" customFormat="1" x14ac:dyDescent="0.25">
      <c r="A505" s="211" t="s">
        <v>149</v>
      </c>
      <c r="B505" s="211">
        <v>4721</v>
      </c>
      <c r="C505" s="211" t="s">
        <v>230</v>
      </c>
      <c r="D505" s="211">
        <v>191970284</v>
      </c>
      <c r="E505" s="211">
        <v>1060</v>
      </c>
      <c r="F505" s="211">
        <v>1242</v>
      </c>
      <c r="G505" s="211">
        <v>1004</v>
      </c>
      <c r="I505" s="211" t="s">
        <v>2185</v>
      </c>
      <c r="J505" s="212" t="s">
        <v>290</v>
      </c>
      <c r="K505" s="211" t="s">
        <v>268</v>
      </c>
      <c r="L505" s="211" t="s">
        <v>2191</v>
      </c>
      <c r="AD505" s="213"/>
    </row>
    <row r="506" spans="1:30" s="211" customFormat="1" x14ac:dyDescent="0.25">
      <c r="A506" s="211" t="s">
        <v>149</v>
      </c>
      <c r="B506" s="211">
        <v>4721</v>
      </c>
      <c r="C506" s="211" t="s">
        <v>230</v>
      </c>
      <c r="D506" s="211">
        <v>400061836</v>
      </c>
      <c r="E506" s="211">
        <v>1060</v>
      </c>
      <c r="G506" s="211">
        <v>1004</v>
      </c>
      <c r="I506" s="211" t="s">
        <v>809</v>
      </c>
      <c r="J506" s="212" t="s">
        <v>290</v>
      </c>
      <c r="K506" s="211" t="s">
        <v>268</v>
      </c>
      <c r="L506" s="211" t="s">
        <v>944</v>
      </c>
      <c r="AD506" s="213"/>
    </row>
    <row r="507" spans="1:30" s="211" customFormat="1" x14ac:dyDescent="0.25">
      <c r="A507" s="211" t="s">
        <v>149</v>
      </c>
      <c r="B507" s="211">
        <v>4723</v>
      </c>
      <c r="C507" s="211" t="s">
        <v>231</v>
      </c>
      <c r="D507" s="211">
        <v>191857709</v>
      </c>
      <c r="E507" s="211">
        <v>1060</v>
      </c>
      <c r="F507" s="211">
        <v>1271</v>
      </c>
      <c r="G507" s="211">
        <v>1004</v>
      </c>
      <c r="I507" s="211" t="s">
        <v>810</v>
      </c>
      <c r="J507" s="212" t="s">
        <v>290</v>
      </c>
      <c r="K507" s="211" t="s">
        <v>291</v>
      </c>
      <c r="L507" s="211" t="s">
        <v>1012</v>
      </c>
      <c r="AD507" s="213"/>
    </row>
    <row r="508" spans="1:30" s="211" customFormat="1" x14ac:dyDescent="0.25">
      <c r="A508" s="211" t="s">
        <v>149</v>
      </c>
      <c r="B508" s="211">
        <v>4723</v>
      </c>
      <c r="C508" s="211" t="s">
        <v>231</v>
      </c>
      <c r="D508" s="211">
        <v>400040121</v>
      </c>
      <c r="E508" s="211">
        <v>1060</v>
      </c>
      <c r="F508" s="211">
        <v>1251</v>
      </c>
      <c r="G508" s="211">
        <v>1004</v>
      </c>
      <c r="I508" s="211" t="s">
        <v>811</v>
      </c>
      <c r="J508" s="212" t="s">
        <v>290</v>
      </c>
      <c r="K508" s="211" t="s">
        <v>291</v>
      </c>
      <c r="L508" s="211" t="s">
        <v>1013</v>
      </c>
      <c r="AD508" s="213"/>
    </row>
    <row r="509" spans="1:30" s="211" customFormat="1" x14ac:dyDescent="0.25">
      <c r="A509" s="211" t="s">
        <v>149</v>
      </c>
      <c r="B509" s="211">
        <v>4723</v>
      </c>
      <c r="C509" s="211" t="s">
        <v>231</v>
      </c>
      <c r="D509" s="211">
        <v>400040149</v>
      </c>
      <c r="E509" s="211">
        <v>1060</v>
      </c>
      <c r="G509" s="211">
        <v>1004</v>
      </c>
      <c r="I509" s="211" t="s">
        <v>812</v>
      </c>
      <c r="J509" s="212" t="s">
        <v>290</v>
      </c>
      <c r="K509" s="211" t="s">
        <v>291</v>
      </c>
      <c r="L509" s="211" t="s">
        <v>1014</v>
      </c>
      <c r="AD509" s="213"/>
    </row>
    <row r="510" spans="1:30" s="211" customFormat="1" x14ac:dyDescent="0.25">
      <c r="A510" s="211" t="s">
        <v>149</v>
      </c>
      <c r="B510" s="211">
        <v>4724</v>
      </c>
      <c r="C510" s="211" t="s">
        <v>232</v>
      </c>
      <c r="D510" s="211">
        <v>191261791</v>
      </c>
      <c r="E510" s="211">
        <v>1060</v>
      </c>
      <c r="F510" s="211">
        <v>1241</v>
      </c>
      <c r="G510" s="211">
        <v>1004</v>
      </c>
      <c r="I510" s="211" t="s">
        <v>1306</v>
      </c>
      <c r="J510" s="212" t="s">
        <v>290</v>
      </c>
      <c r="K510" s="211" t="s">
        <v>291</v>
      </c>
      <c r="L510" s="211" t="s">
        <v>1323</v>
      </c>
      <c r="AD510" s="213"/>
    </row>
    <row r="511" spans="1:30" s="211" customFormat="1" x14ac:dyDescent="0.25">
      <c r="A511" s="211" t="s">
        <v>149</v>
      </c>
      <c r="B511" s="211">
        <v>4724</v>
      </c>
      <c r="C511" s="211" t="s">
        <v>232</v>
      </c>
      <c r="D511" s="211">
        <v>191444510</v>
      </c>
      <c r="E511" s="211">
        <v>1060</v>
      </c>
      <c r="F511" s="211">
        <v>1242</v>
      </c>
      <c r="G511" s="211">
        <v>1004</v>
      </c>
      <c r="I511" s="211" t="s">
        <v>1307</v>
      </c>
      <c r="J511" s="212" t="s">
        <v>290</v>
      </c>
      <c r="K511" s="211" t="s">
        <v>268</v>
      </c>
      <c r="L511" s="211" t="s">
        <v>1315</v>
      </c>
      <c r="AD511" s="213"/>
    </row>
    <row r="512" spans="1:30" s="211" customFormat="1" x14ac:dyDescent="0.25">
      <c r="A512" s="211" t="s">
        <v>149</v>
      </c>
      <c r="B512" s="211">
        <v>4724</v>
      </c>
      <c r="C512" s="211" t="s">
        <v>232</v>
      </c>
      <c r="D512" s="211">
        <v>191678052</v>
      </c>
      <c r="E512" s="211">
        <v>1060</v>
      </c>
      <c r="F512" s="211">
        <v>1252</v>
      </c>
      <c r="G512" s="211">
        <v>1004</v>
      </c>
      <c r="I512" s="211" t="s">
        <v>1308</v>
      </c>
      <c r="J512" s="212" t="s">
        <v>290</v>
      </c>
      <c r="K512" s="211" t="s">
        <v>268</v>
      </c>
      <c r="L512" s="211" t="s">
        <v>1316</v>
      </c>
      <c r="AD512" s="213"/>
    </row>
    <row r="513" spans="1:30" s="211" customFormat="1" x14ac:dyDescent="0.25">
      <c r="A513" s="211" t="s">
        <v>149</v>
      </c>
      <c r="B513" s="211">
        <v>4724</v>
      </c>
      <c r="C513" s="211" t="s">
        <v>232</v>
      </c>
      <c r="D513" s="211">
        <v>191698294</v>
      </c>
      <c r="E513" s="211">
        <v>1080</v>
      </c>
      <c r="F513" s="211">
        <v>1274</v>
      </c>
      <c r="G513" s="211">
        <v>1004</v>
      </c>
      <c r="I513" s="211" t="s">
        <v>1309</v>
      </c>
      <c r="J513" s="212" t="s">
        <v>290</v>
      </c>
      <c r="K513" s="211" t="s">
        <v>268</v>
      </c>
      <c r="L513" s="211" t="s">
        <v>1317</v>
      </c>
      <c r="AD513" s="213"/>
    </row>
    <row r="514" spans="1:30" s="211" customFormat="1" x14ac:dyDescent="0.25">
      <c r="A514" s="211" t="s">
        <v>149</v>
      </c>
      <c r="B514" s="211">
        <v>4724</v>
      </c>
      <c r="C514" s="211" t="s">
        <v>232</v>
      </c>
      <c r="D514" s="211">
        <v>191823254</v>
      </c>
      <c r="E514" s="211">
        <v>1060</v>
      </c>
      <c r="F514" s="211">
        <v>1274</v>
      </c>
      <c r="G514" s="211">
        <v>1004</v>
      </c>
      <c r="I514" s="211" t="s">
        <v>1310</v>
      </c>
      <c r="J514" s="212" t="s">
        <v>290</v>
      </c>
      <c r="K514" s="211" t="s">
        <v>291</v>
      </c>
      <c r="L514" s="211" t="s">
        <v>1324</v>
      </c>
      <c r="AD514" s="213"/>
    </row>
    <row r="515" spans="1:30" s="211" customFormat="1" x14ac:dyDescent="0.25">
      <c r="A515" s="211" t="s">
        <v>149</v>
      </c>
      <c r="B515" s="211">
        <v>4724</v>
      </c>
      <c r="C515" s="211" t="s">
        <v>232</v>
      </c>
      <c r="D515" s="211">
        <v>191835337</v>
      </c>
      <c r="E515" s="211">
        <v>1060</v>
      </c>
      <c r="F515" s="211">
        <v>1274</v>
      </c>
      <c r="G515" s="211">
        <v>1004</v>
      </c>
      <c r="I515" s="211" t="s">
        <v>318</v>
      </c>
      <c r="J515" s="212" t="s">
        <v>290</v>
      </c>
      <c r="K515" s="211" t="s">
        <v>270</v>
      </c>
      <c r="L515" s="211" t="s">
        <v>446</v>
      </c>
      <c r="AD515" s="213"/>
    </row>
    <row r="516" spans="1:30" s="211" customFormat="1" x14ac:dyDescent="0.25">
      <c r="A516" s="211" t="s">
        <v>149</v>
      </c>
      <c r="B516" s="211">
        <v>4724</v>
      </c>
      <c r="C516" s="211" t="s">
        <v>232</v>
      </c>
      <c r="D516" s="211">
        <v>191835338</v>
      </c>
      <c r="E516" s="211">
        <v>1060</v>
      </c>
      <c r="F516" s="211">
        <v>1274</v>
      </c>
      <c r="G516" s="211">
        <v>1004</v>
      </c>
      <c r="I516" s="211" t="s">
        <v>318</v>
      </c>
      <c r="J516" s="212" t="s">
        <v>290</v>
      </c>
      <c r="K516" s="211" t="s">
        <v>270</v>
      </c>
      <c r="L516" s="211" t="s">
        <v>446</v>
      </c>
      <c r="AD516" s="213"/>
    </row>
    <row r="517" spans="1:30" s="211" customFormat="1" x14ac:dyDescent="0.25">
      <c r="A517" s="211" t="s">
        <v>149</v>
      </c>
      <c r="B517" s="211">
        <v>4724</v>
      </c>
      <c r="C517" s="211" t="s">
        <v>232</v>
      </c>
      <c r="D517" s="211">
        <v>191835339</v>
      </c>
      <c r="E517" s="211">
        <v>1060</v>
      </c>
      <c r="F517" s="211">
        <v>1274</v>
      </c>
      <c r="G517" s="211">
        <v>1004</v>
      </c>
      <c r="I517" s="211" t="s">
        <v>319</v>
      </c>
      <c r="J517" s="212" t="s">
        <v>290</v>
      </c>
      <c r="K517" s="211" t="s">
        <v>270</v>
      </c>
      <c r="L517" s="211" t="s">
        <v>446</v>
      </c>
      <c r="AD517" s="213"/>
    </row>
    <row r="518" spans="1:30" s="211" customFormat="1" x14ac:dyDescent="0.25">
      <c r="A518" s="211" t="s">
        <v>149</v>
      </c>
      <c r="B518" s="211">
        <v>4724</v>
      </c>
      <c r="C518" s="211" t="s">
        <v>232</v>
      </c>
      <c r="D518" s="211">
        <v>191843025</v>
      </c>
      <c r="E518" s="211">
        <v>1060</v>
      </c>
      <c r="F518" s="211">
        <v>1261</v>
      </c>
      <c r="G518" s="211">
        <v>1004</v>
      </c>
      <c r="I518" s="211" t="s">
        <v>1311</v>
      </c>
      <c r="J518" s="212" t="s">
        <v>290</v>
      </c>
      <c r="K518" s="211" t="s">
        <v>268</v>
      </c>
      <c r="L518" s="211" t="s">
        <v>1318</v>
      </c>
      <c r="AD518" s="213"/>
    </row>
    <row r="519" spans="1:30" s="211" customFormat="1" x14ac:dyDescent="0.25">
      <c r="A519" s="211" t="s">
        <v>149</v>
      </c>
      <c r="B519" s="211">
        <v>4724</v>
      </c>
      <c r="C519" s="211" t="s">
        <v>232</v>
      </c>
      <c r="D519" s="211">
        <v>191866849</v>
      </c>
      <c r="E519" s="211">
        <v>1060</v>
      </c>
      <c r="F519" s="211">
        <v>1274</v>
      </c>
      <c r="G519" s="211">
        <v>1004</v>
      </c>
      <c r="I519" s="211" t="s">
        <v>1312</v>
      </c>
      <c r="J519" s="212" t="s">
        <v>290</v>
      </c>
      <c r="K519" s="211" t="s">
        <v>268</v>
      </c>
      <c r="L519" s="211" t="s">
        <v>1319</v>
      </c>
      <c r="AD519" s="213"/>
    </row>
    <row r="520" spans="1:30" s="211" customFormat="1" x14ac:dyDescent="0.25">
      <c r="A520" s="211" t="s">
        <v>149</v>
      </c>
      <c r="B520" s="211">
        <v>4724</v>
      </c>
      <c r="C520" s="211" t="s">
        <v>232</v>
      </c>
      <c r="D520" s="211">
        <v>191878418</v>
      </c>
      <c r="E520" s="211">
        <v>1060</v>
      </c>
      <c r="F520" s="211">
        <v>1274</v>
      </c>
      <c r="G520" s="211">
        <v>1004</v>
      </c>
      <c r="I520" s="211" t="s">
        <v>1313</v>
      </c>
      <c r="J520" s="212" t="s">
        <v>290</v>
      </c>
      <c r="K520" s="211" t="s">
        <v>268</v>
      </c>
      <c r="L520" s="211" t="s">
        <v>1320</v>
      </c>
      <c r="AD520" s="213"/>
    </row>
    <row r="521" spans="1:30" s="211" customFormat="1" x14ac:dyDescent="0.25">
      <c r="A521" s="211" t="s">
        <v>149</v>
      </c>
      <c r="B521" s="211">
        <v>4724</v>
      </c>
      <c r="C521" s="211" t="s">
        <v>232</v>
      </c>
      <c r="D521" s="211">
        <v>191911334</v>
      </c>
      <c r="E521" s="211">
        <v>1060</v>
      </c>
      <c r="F521" s="211">
        <v>1274</v>
      </c>
      <c r="G521" s="211">
        <v>1004</v>
      </c>
      <c r="I521" s="211" t="s">
        <v>1447</v>
      </c>
      <c r="J521" s="212" t="s">
        <v>290</v>
      </c>
      <c r="K521" s="211" t="s">
        <v>291</v>
      </c>
      <c r="L521" s="211" t="s">
        <v>1493</v>
      </c>
      <c r="AD521" s="213"/>
    </row>
    <row r="522" spans="1:30" s="211" customFormat="1" x14ac:dyDescent="0.25">
      <c r="A522" s="211" t="s">
        <v>149</v>
      </c>
      <c r="B522" s="211">
        <v>4724</v>
      </c>
      <c r="C522" s="211" t="s">
        <v>232</v>
      </c>
      <c r="D522" s="211">
        <v>191964500</v>
      </c>
      <c r="E522" s="211">
        <v>1060</v>
      </c>
      <c r="F522" s="211">
        <v>1274</v>
      </c>
      <c r="G522" s="211">
        <v>1004</v>
      </c>
      <c r="I522" s="211" t="s">
        <v>1314</v>
      </c>
      <c r="J522" s="212" t="s">
        <v>290</v>
      </c>
      <c r="K522" s="211" t="s">
        <v>268</v>
      </c>
      <c r="L522" s="211" t="s">
        <v>1321</v>
      </c>
      <c r="AD522" s="213"/>
    </row>
    <row r="523" spans="1:30" s="211" customFormat="1" x14ac:dyDescent="0.25">
      <c r="A523" s="211" t="s">
        <v>149</v>
      </c>
      <c r="B523" s="211">
        <v>4724</v>
      </c>
      <c r="C523" s="211" t="s">
        <v>232</v>
      </c>
      <c r="D523" s="211">
        <v>191964891</v>
      </c>
      <c r="E523" s="211">
        <v>1060</v>
      </c>
      <c r="F523" s="211">
        <v>1274</v>
      </c>
      <c r="G523" s="211">
        <v>1004</v>
      </c>
      <c r="I523" s="211" t="s">
        <v>1352</v>
      </c>
      <c r="J523" s="212" t="s">
        <v>290</v>
      </c>
      <c r="K523" s="211" t="s">
        <v>268</v>
      </c>
      <c r="L523" s="211" t="s">
        <v>1402</v>
      </c>
      <c r="AD523" s="213"/>
    </row>
    <row r="524" spans="1:30" s="211" customFormat="1" x14ac:dyDescent="0.25">
      <c r="A524" s="211" t="s">
        <v>149</v>
      </c>
      <c r="B524" s="211">
        <v>4724</v>
      </c>
      <c r="C524" s="211" t="s">
        <v>232</v>
      </c>
      <c r="D524" s="211">
        <v>191964892</v>
      </c>
      <c r="E524" s="211">
        <v>1060</v>
      </c>
      <c r="F524" s="211">
        <v>1274</v>
      </c>
      <c r="G524" s="211">
        <v>1004</v>
      </c>
      <c r="I524" s="211" t="s">
        <v>1352</v>
      </c>
      <c r="J524" s="212" t="s">
        <v>290</v>
      </c>
      <c r="K524" s="211" t="s">
        <v>268</v>
      </c>
      <c r="L524" s="211" t="s">
        <v>1377</v>
      </c>
      <c r="AD524" s="213"/>
    </row>
    <row r="525" spans="1:30" s="211" customFormat="1" x14ac:dyDescent="0.25">
      <c r="A525" s="211" t="s">
        <v>149</v>
      </c>
      <c r="B525" s="211">
        <v>4724</v>
      </c>
      <c r="C525" s="211" t="s">
        <v>232</v>
      </c>
      <c r="D525" s="211">
        <v>191987144</v>
      </c>
      <c r="E525" s="211">
        <v>1060</v>
      </c>
      <c r="F525" s="211">
        <v>1274</v>
      </c>
      <c r="G525" s="211">
        <v>1004</v>
      </c>
      <c r="I525" s="211" t="s">
        <v>1509</v>
      </c>
      <c r="J525" s="212" t="s">
        <v>290</v>
      </c>
      <c r="K525" s="211" t="s">
        <v>268</v>
      </c>
      <c r="L525" s="211" t="s">
        <v>1511</v>
      </c>
      <c r="AD525" s="213"/>
    </row>
    <row r="526" spans="1:30" s="211" customFormat="1" x14ac:dyDescent="0.25">
      <c r="A526" s="211" t="s">
        <v>149</v>
      </c>
      <c r="B526" s="211">
        <v>4724</v>
      </c>
      <c r="C526" s="211" t="s">
        <v>232</v>
      </c>
      <c r="D526" s="211">
        <v>400073266</v>
      </c>
      <c r="E526" s="211">
        <v>1060</v>
      </c>
      <c r="G526" s="211">
        <v>1004</v>
      </c>
      <c r="I526" s="211" t="s">
        <v>1784</v>
      </c>
      <c r="J526" s="212" t="s">
        <v>290</v>
      </c>
      <c r="K526" s="211" t="s">
        <v>268</v>
      </c>
      <c r="L526" s="211" t="s">
        <v>1800</v>
      </c>
      <c r="AD526" s="213"/>
    </row>
    <row r="527" spans="1:30" s="211" customFormat="1" x14ac:dyDescent="0.25">
      <c r="A527" s="211" t="s">
        <v>149</v>
      </c>
      <c r="B527" s="211">
        <v>4726</v>
      </c>
      <c r="C527" s="211" t="s">
        <v>233</v>
      </c>
      <c r="D527" s="211">
        <v>191656157</v>
      </c>
      <c r="E527" s="211">
        <v>1080</v>
      </c>
      <c r="F527" s="211">
        <v>1274</v>
      </c>
      <c r="G527" s="211">
        <v>1004</v>
      </c>
      <c r="I527" s="211" t="s">
        <v>813</v>
      </c>
      <c r="J527" s="212" t="s">
        <v>290</v>
      </c>
      <c r="K527" s="211" t="s">
        <v>291</v>
      </c>
      <c r="L527" s="211" t="s">
        <v>1015</v>
      </c>
      <c r="AD527" s="213"/>
    </row>
    <row r="528" spans="1:30" s="211" customFormat="1" x14ac:dyDescent="0.25">
      <c r="A528" s="211" t="s">
        <v>149</v>
      </c>
      <c r="B528" s="211">
        <v>4726</v>
      </c>
      <c r="C528" s="211" t="s">
        <v>233</v>
      </c>
      <c r="D528" s="211">
        <v>191946892</v>
      </c>
      <c r="E528" s="211">
        <v>1060</v>
      </c>
      <c r="F528" s="211">
        <v>1271</v>
      </c>
      <c r="G528" s="211">
        <v>1004</v>
      </c>
      <c r="I528" s="211" t="s">
        <v>1883</v>
      </c>
      <c r="J528" s="212" t="s">
        <v>290</v>
      </c>
      <c r="K528" s="211" t="s">
        <v>291</v>
      </c>
      <c r="L528" s="211" t="s">
        <v>1898</v>
      </c>
      <c r="AD528" s="213"/>
    </row>
    <row r="529" spans="1:30" s="211" customFormat="1" x14ac:dyDescent="0.25">
      <c r="A529" s="211" t="s">
        <v>149</v>
      </c>
      <c r="B529" s="211">
        <v>4726</v>
      </c>
      <c r="C529" s="211" t="s">
        <v>233</v>
      </c>
      <c r="D529" s="211">
        <v>191953123</v>
      </c>
      <c r="E529" s="211">
        <v>1060</v>
      </c>
      <c r="F529" s="211">
        <v>1271</v>
      </c>
      <c r="G529" s="211">
        <v>1004</v>
      </c>
      <c r="I529" s="211" t="s">
        <v>1570</v>
      </c>
      <c r="J529" s="212" t="s">
        <v>290</v>
      </c>
      <c r="K529" s="211" t="s">
        <v>268</v>
      </c>
      <c r="L529" s="211" t="s">
        <v>1573</v>
      </c>
      <c r="AD529" s="213"/>
    </row>
    <row r="530" spans="1:30" s="211" customFormat="1" x14ac:dyDescent="0.25">
      <c r="A530" s="211" t="s">
        <v>149</v>
      </c>
      <c r="B530" s="211">
        <v>4726</v>
      </c>
      <c r="C530" s="211" t="s">
        <v>233</v>
      </c>
      <c r="D530" s="211">
        <v>191980917</v>
      </c>
      <c r="E530" s="211">
        <v>1060</v>
      </c>
      <c r="F530" s="211">
        <v>1271</v>
      </c>
      <c r="G530" s="211">
        <v>1004</v>
      </c>
      <c r="I530" s="211" t="s">
        <v>814</v>
      </c>
      <c r="J530" s="212" t="s">
        <v>290</v>
      </c>
      <c r="K530" s="211" t="s">
        <v>268</v>
      </c>
      <c r="L530" s="211" t="s">
        <v>945</v>
      </c>
      <c r="AD530" s="213"/>
    </row>
    <row r="531" spans="1:30" s="211" customFormat="1" x14ac:dyDescent="0.25">
      <c r="A531" s="211" t="s">
        <v>149</v>
      </c>
      <c r="B531" s="211">
        <v>4726</v>
      </c>
      <c r="C531" s="211" t="s">
        <v>233</v>
      </c>
      <c r="D531" s="211">
        <v>191992487</v>
      </c>
      <c r="E531" s="211">
        <v>1060</v>
      </c>
      <c r="F531" s="211">
        <v>1274</v>
      </c>
      <c r="G531" s="211">
        <v>1004</v>
      </c>
      <c r="I531" s="211" t="s">
        <v>1246</v>
      </c>
      <c r="J531" s="212" t="s">
        <v>290</v>
      </c>
      <c r="K531" s="211" t="s">
        <v>268</v>
      </c>
      <c r="L531" s="211" t="s">
        <v>1257</v>
      </c>
      <c r="AD531" s="213"/>
    </row>
    <row r="532" spans="1:30" s="211" customFormat="1" x14ac:dyDescent="0.25">
      <c r="A532" s="211" t="s">
        <v>149</v>
      </c>
      <c r="B532" s="211">
        <v>4726</v>
      </c>
      <c r="C532" s="211" t="s">
        <v>233</v>
      </c>
      <c r="D532" s="211">
        <v>400072353</v>
      </c>
      <c r="E532" s="211">
        <v>1060</v>
      </c>
      <c r="F532" s="211">
        <v>1274</v>
      </c>
      <c r="G532" s="211">
        <v>1004</v>
      </c>
      <c r="I532" s="211" t="s">
        <v>2026</v>
      </c>
      <c r="J532" s="212" t="s">
        <v>290</v>
      </c>
      <c r="K532" s="211" t="s">
        <v>268</v>
      </c>
      <c r="L532" s="211" t="s">
        <v>2036</v>
      </c>
      <c r="AD532" s="213"/>
    </row>
    <row r="533" spans="1:30" s="211" customFormat="1" x14ac:dyDescent="0.25">
      <c r="A533" s="211" t="s">
        <v>149</v>
      </c>
      <c r="B533" s="211">
        <v>4726</v>
      </c>
      <c r="C533" s="211" t="s">
        <v>233</v>
      </c>
      <c r="D533" s="211">
        <v>400072625</v>
      </c>
      <c r="E533" s="211">
        <v>1060</v>
      </c>
      <c r="F533" s="211">
        <v>1274</v>
      </c>
      <c r="G533" s="211">
        <v>1004</v>
      </c>
      <c r="I533" s="211" t="s">
        <v>2027</v>
      </c>
      <c r="J533" s="212" t="s">
        <v>290</v>
      </c>
      <c r="K533" s="211" t="s">
        <v>268</v>
      </c>
      <c r="L533" s="211" t="s">
        <v>2037</v>
      </c>
      <c r="AD533" s="213"/>
    </row>
    <row r="534" spans="1:30" s="211" customFormat="1" x14ac:dyDescent="0.25">
      <c r="A534" s="211" t="s">
        <v>149</v>
      </c>
      <c r="B534" s="211">
        <v>4726</v>
      </c>
      <c r="C534" s="211" t="s">
        <v>233</v>
      </c>
      <c r="D534" s="211">
        <v>400073237</v>
      </c>
      <c r="E534" s="211">
        <v>1060</v>
      </c>
      <c r="F534" s="211">
        <v>1274</v>
      </c>
      <c r="G534" s="211">
        <v>1004</v>
      </c>
      <c r="I534" s="211" t="s">
        <v>1615</v>
      </c>
      <c r="J534" s="212" t="s">
        <v>290</v>
      </c>
      <c r="K534" s="211" t="s">
        <v>268</v>
      </c>
      <c r="L534" s="211" t="s">
        <v>1621</v>
      </c>
      <c r="AD534" s="213"/>
    </row>
    <row r="535" spans="1:30" s="211" customFormat="1" x14ac:dyDescent="0.25">
      <c r="A535" s="211" t="s">
        <v>149</v>
      </c>
      <c r="B535" s="211">
        <v>4726</v>
      </c>
      <c r="C535" s="211" t="s">
        <v>233</v>
      </c>
      <c r="D535" s="211">
        <v>400074779</v>
      </c>
      <c r="E535" s="211">
        <v>1060</v>
      </c>
      <c r="F535" s="211">
        <v>1274</v>
      </c>
      <c r="G535" s="211">
        <v>1004</v>
      </c>
      <c r="I535" s="211" t="s">
        <v>815</v>
      </c>
      <c r="J535" s="212" t="s">
        <v>290</v>
      </c>
      <c r="K535" s="211" t="s">
        <v>291</v>
      </c>
      <c r="L535" s="211" t="s">
        <v>1016</v>
      </c>
      <c r="AD535" s="213"/>
    </row>
    <row r="536" spans="1:30" s="211" customFormat="1" x14ac:dyDescent="0.25">
      <c r="A536" s="211" t="s">
        <v>149</v>
      </c>
      <c r="B536" s="211">
        <v>4741</v>
      </c>
      <c r="C536" s="211" t="s">
        <v>234</v>
      </c>
      <c r="D536" s="211">
        <v>191819255</v>
      </c>
      <c r="E536" s="211">
        <v>1060</v>
      </c>
      <c r="F536" s="211">
        <v>1274</v>
      </c>
      <c r="G536" s="211">
        <v>1004</v>
      </c>
      <c r="I536" s="211" t="s">
        <v>320</v>
      </c>
      <c r="J536" s="212" t="s">
        <v>290</v>
      </c>
      <c r="K536" s="211" t="s">
        <v>268</v>
      </c>
      <c r="L536" s="211" t="s">
        <v>460</v>
      </c>
      <c r="AD536" s="213"/>
    </row>
    <row r="537" spans="1:30" s="211" customFormat="1" x14ac:dyDescent="0.25">
      <c r="A537" s="211" t="s">
        <v>149</v>
      </c>
      <c r="B537" s="211">
        <v>4741</v>
      </c>
      <c r="C537" s="211" t="s">
        <v>234</v>
      </c>
      <c r="D537" s="211">
        <v>191859181</v>
      </c>
      <c r="E537" s="211">
        <v>1060</v>
      </c>
      <c r="F537" s="211">
        <v>1274</v>
      </c>
      <c r="G537" s="211">
        <v>1004</v>
      </c>
      <c r="I537" s="211" t="s">
        <v>321</v>
      </c>
      <c r="J537" s="212" t="s">
        <v>290</v>
      </c>
      <c r="K537" s="211" t="s">
        <v>268</v>
      </c>
      <c r="L537" s="211" t="s">
        <v>461</v>
      </c>
      <c r="AD537" s="213"/>
    </row>
    <row r="538" spans="1:30" s="211" customFormat="1" x14ac:dyDescent="0.25">
      <c r="A538" s="211" t="s">
        <v>149</v>
      </c>
      <c r="B538" s="211">
        <v>4741</v>
      </c>
      <c r="C538" s="211" t="s">
        <v>234</v>
      </c>
      <c r="D538" s="211">
        <v>191902451</v>
      </c>
      <c r="E538" s="211">
        <v>1060</v>
      </c>
      <c r="F538" s="211">
        <v>1274</v>
      </c>
      <c r="G538" s="211">
        <v>1004</v>
      </c>
      <c r="I538" s="211" t="s">
        <v>322</v>
      </c>
      <c r="J538" s="212" t="s">
        <v>290</v>
      </c>
      <c r="K538" s="211" t="s">
        <v>268</v>
      </c>
      <c r="L538" s="211" t="s">
        <v>462</v>
      </c>
      <c r="AD538" s="213"/>
    </row>
    <row r="539" spans="1:30" s="211" customFormat="1" x14ac:dyDescent="0.25">
      <c r="A539" s="211" t="s">
        <v>149</v>
      </c>
      <c r="B539" s="211">
        <v>4741</v>
      </c>
      <c r="C539" s="211" t="s">
        <v>234</v>
      </c>
      <c r="D539" s="211">
        <v>191975006</v>
      </c>
      <c r="E539" s="211">
        <v>1060</v>
      </c>
      <c r="F539" s="211">
        <v>1242</v>
      </c>
      <c r="G539" s="211">
        <v>1004</v>
      </c>
      <c r="I539" s="211" t="s">
        <v>670</v>
      </c>
      <c r="J539" s="212" t="s">
        <v>290</v>
      </c>
      <c r="K539" s="211" t="s">
        <v>291</v>
      </c>
      <c r="L539" s="211" t="s">
        <v>683</v>
      </c>
      <c r="AD539" s="213"/>
    </row>
    <row r="540" spans="1:30" s="211" customFormat="1" x14ac:dyDescent="0.25">
      <c r="A540" s="211" t="s">
        <v>149</v>
      </c>
      <c r="B540" s="211">
        <v>4741</v>
      </c>
      <c r="C540" s="211" t="s">
        <v>234</v>
      </c>
      <c r="D540" s="211">
        <v>191997571</v>
      </c>
      <c r="E540" s="211">
        <v>1060</v>
      </c>
      <c r="F540" s="211">
        <v>1274</v>
      </c>
      <c r="G540" s="211">
        <v>1004</v>
      </c>
      <c r="I540" s="211" t="s">
        <v>1060</v>
      </c>
      <c r="J540" s="212" t="s">
        <v>290</v>
      </c>
      <c r="K540" s="211" t="s">
        <v>268</v>
      </c>
      <c r="L540" s="211" t="s">
        <v>1088</v>
      </c>
      <c r="AD540" s="213"/>
    </row>
    <row r="541" spans="1:30" s="211" customFormat="1" x14ac:dyDescent="0.25">
      <c r="A541" s="211" t="s">
        <v>149</v>
      </c>
      <c r="B541" s="211">
        <v>4741</v>
      </c>
      <c r="C541" s="211" t="s">
        <v>234</v>
      </c>
      <c r="D541" s="211">
        <v>400056001</v>
      </c>
      <c r="E541" s="211">
        <v>1060</v>
      </c>
      <c r="F541" s="211">
        <v>1242</v>
      </c>
      <c r="G541" s="211">
        <v>1004</v>
      </c>
      <c r="I541" s="211" t="s">
        <v>323</v>
      </c>
      <c r="J541" s="212" t="s">
        <v>290</v>
      </c>
      <c r="K541" s="211" t="s">
        <v>291</v>
      </c>
      <c r="L541" s="211" t="s">
        <v>519</v>
      </c>
      <c r="AD541" s="213"/>
    </row>
    <row r="542" spans="1:30" s="211" customFormat="1" x14ac:dyDescent="0.25">
      <c r="A542" s="211" t="s">
        <v>149</v>
      </c>
      <c r="B542" s="211">
        <v>4746</v>
      </c>
      <c r="C542" s="211" t="s">
        <v>235</v>
      </c>
      <c r="D542" s="211">
        <v>190552709</v>
      </c>
      <c r="E542" s="211">
        <v>1080</v>
      </c>
      <c r="F542" s="211">
        <v>1274</v>
      </c>
      <c r="G542" s="211">
        <v>1004</v>
      </c>
      <c r="I542" s="211" t="s">
        <v>324</v>
      </c>
      <c r="J542" s="212" t="s">
        <v>290</v>
      </c>
      <c r="K542" s="211" t="s">
        <v>291</v>
      </c>
      <c r="L542" s="211" t="s">
        <v>520</v>
      </c>
      <c r="AD542" s="213"/>
    </row>
    <row r="543" spans="1:30" s="211" customFormat="1" x14ac:dyDescent="0.25">
      <c r="A543" s="211" t="s">
        <v>149</v>
      </c>
      <c r="B543" s="211">
        <v>4746</v>
      </c>
      <c r="C543" s="211" t="s">
        <v>235</v>
      </c>
      <c r="D543" s="211">
        <v>190554730</v>
      </c>
      <c r="E543" s="211">
        <v>1080</v>
      </c>
      <c r="F543" s="211">
        <v>1252</v>
      </c>
      <c r="G543" s="211">
        <v>1004</v>
      </c>
      <c r="I543" s="211" t="s">
        <v>2062</v>
      </c>
      <c r="J543" s="212" t="s">
        <v>290</v>
      </c>
      <c r="K543" s="211" t="s">
        <v>291</v>
      </c>
      <c r="L543" s="211" t="s">
        <v>2078</v>
      </c>
      <c r="AD543" s="213"/>
    </row>
    <row r="544" spans="1:30" s="211" customFormat="1" x14ac:dyDescent="0.25">
      <c r="A544" s="211" t="s">
        <v>149</v>
      </c>
      <c r="B544" s="211">
        <v>4746</v>
      </c>
      <c r="C544" s="211" t="s">
        <v>235</v>
      </c>
      <c r="D544" s="211">
        <v>190558590</v>
      </c>
      <c r="E544" s="211">
        <v>1080</v>
      </c>
      <c r="F544" s="211">
        <v>1274</v>
      </c>
      <c r="G544" s="211">
        <v>1004</v>
      </c>
      <c r="I544" s="211" t="s">
        <v>325</v>
      </c>
      <c r="J544" s="212" t="s">
        <v>290</v>
      </c>
      <c r="K544" s="211" t="s">
        <v>291</v>
      </c>
      <c r="L544" s="211" t="s">
        <v>521</v>
      </c>
      <c r="AD544" s="213"/>
    </row>
    <row r="545" spans="1:30" s="211" customFormat="1" x14ac:dyDescent="0.25">
      <c r="A545" s="211" t="s">
        <v>149</v>
      </c>
      <c r="B545" s="211">
        <v>4746</v>
      </c>
      <c r="C545" s="211" t="s">
        <v>235</v>
      </c>
      <c r="D545" s="211">
        <v>190560869</v>
      </c>
      <c r="E545" s="211">
        <v>1080</v>
      </c>
      <c r="F545" s="211">
        <v>1274</v>
      </c>
      <c r="G545" s="211">
        <v>1004</v>
      </c>
      <c r="I545" s="211" t="s">
        <v>326</v>
      </c>
      <c r="J545" s="212" t="s">
        <v>290</v>
      </c>
      <c r="K545" s="211" t="s">
        <v>291</v>
      </c>
      <c r="L545" s="211" t="s">
        <v>522</v>
      </c>
      <c r="AD545" s="213"/>
    </row>
    <row r="546" spans="1:30" s="211" customFormat="1" x14ac:dyDescent="0.25">
      <c r="A546" s="211" t="s">
        <v>149</v>
      </c>
      <c r="B546" s="211">
        <v>4746</v>
      </c>
      <c r="C546" s="211" t="s">
        <v>235</v>
      </c>
      <c r="D546" s="211">
        <v>190586311</v>
      </c>
      <c r="E546" s="211">
        <v>1080</v>
      </c>
      <c r="F546" s="211">
        <v>1274</v>
      </c>
      <c r="G546" s="211">
        <v>1004</v>
      </c>
      <c r="I546" s="211" t="s">
        <v>327</v>
      </c>
      <c r="J546" s="212" t="s">
        <v>290</v>
      </c>
      <c r="K546" s="211" t="s">
        <v>291</v>
      </c>
      <c r="L546" s="211" t="s">
        <v>523</v>
      </c>
      <c r="AD546" s="213"/>
    </row>
    <row r="547" spans="1:30" s="211" customFormat="1" x14ac:dyDescent="0.25">
      <c r="A547" s="211" t="s">
        <v>149</v>
      </c>
      <c r="B547" s="211">
        <v>4746</v>
      </c>
      <c r="C547" s="211" t="s">
        <v>235</v>
      </c>
      <c r="D547" s="211">
        <v>190586369</v>
      </c>
      <c r="E547" s="211">
        <v>1080</v>
      </c>
      <c r="F547" s="211">
        <v>1274</v>
      </c>
      <c r="G547" s="211">
        <v>1004</v>
      </c>
      <c r="I547" s="211" t="s">
        <v>328</v>
      </c>
      <c r="J547" s="212" t="s">
        <v>290</v>
      </c>
      <c r="K547" s="211" t="s">
        <v>291</v>
      </c>
      <c r="L547" s="211" t="s">
        <v>524</v>
      </c>
      <c r="AD547" s="213"/>
    </row>
    <row r="548" spans="1:30" s="211" customFormat="1" x14ac:dyDescent="0.25">
      <c r="A548" s="211" t="s">
        <v>149</v>
      </c>
      <c r="B548" s="211">
        <v>4746</v>
      </c>
      <c r="C548" s="211" t="s">
        <v>235</v>
      </c>
      <c r="D548" s="211">
        <v>190594828</v>
      </c>
      <c r="E548" s="211">
        <v>1080</v>
      </c>
      <c r="F548" s="211">
        <v>1274</v>
      </c>
      <c r="G548" s="211">
        <v>1004</v>
      </c>
      <c r="I548" s="211" t="s">
        <v>329</v>
      </c>
      <c r="J548" s="212" t="s">
        <v>290</v>
      </c>
      <c r="K548" s="211" t="s">
        <v>291</v>
      </c>
      <c r="L548" s="211" t="s">
        <v>525</v>
      </c>
      <c r="AD548" s="213"/>
    </row>
    <row r="549" spans="1:30" s="211" customFormat="1" x14ac:dyDescent="0.25">
      <c r="A549" s="211" t="s">
        <v>149</v>
      </c>
      <c r="B549" s="211">
        <v>4746</v>
      </c>
      <c r="C549" s="211" t="s">
        <v>235</v>
      </c>
      <c r="D549" s="211">
        <v>190722569</v>
      </c>
      <c r="E549" s="211">
        <v>1060</v>
      </c>
      <c r="F549" s="211">
        <v>1242</v>
      </c>
      <c r="G549" s="211">
        <v>1004</v>
      </c>
      <c r="I549" s="211" t="s">
        <v>330</v>
      </c>
      <c r="J549" s="212" t="s">
        <v>290</v>
      </c>
      <c r="K549" s="211" t="s">
        <v>291</v>
      </c>
      <c r="L549" s="211" t="s">
        <v>526</v>
      </c>
      <c r="AD549" s="213"/>
    </row>
    <row r="550" spans="1:30" s="211" customFormat="1" x14ac:dyDescent="0.25">
      <c r="A550" s="211" t="s">
        <v>149</v>
      </c>
      <c r="B550" s="211">
        <v>4746</v>
      </c>
      <c r="C550" s="211" t="s">
        <v>235</v>
      </c>
      <c r="D550" s="211">
        <v>190917809</v>
      </c>
      <c r="E550" s="211">
        <v>1080</v>
      </c>
      <c r="F550" s="211">
        <v>1274</v>
      </c>
      <c r="G550" s="211">
        <v>1004</v>
      </c>
      <c r="I550" s="211" t="s">
        <v>331</v>
      </c>
      <c r="J550" s="212" t="s">
        <v>290</v>
      </c>
      <c r="K550" s="211" t="s">
        <v>291</v>
      </c>
      <c r="L550" s="211" t="s">
        <v>527</v>
      </c>
      <c r="AD550" s="213"/>
    </row>
    <row r="551" spans="1:30" s="211" customFormat="1" x14ac:dyDescent="0.25">
      <c r="A551" s="211" t="s">
        <v>149</v>
      </c>
      <c r="B551" s="211">
        <v>4746</v>
      </c>
      <c r="C551" s="211" t="s">
        <v>235</v>
      </c>
      <c r="D551" s="211">
        <v>191693912</v>
      </c>
      <c r="E551" s="211">
        <v>1060</v>
      </c>
      <c r="F551" s="211">
        <v>1242</v>
      </c>
      <c r="G551" s="211">
        <v>1004</v>
      </c>
      <c r="I551" s="211" t="s">
        <v>332</v>
      </c>
      <c r="J551" s="212" t="s">
        <v>290</v>
      </c>
      <c r="K551" s="211" t="s">
        <v>268</v>
      </c>
      <c r="L551" s="211" t="s">
        <v>463</v>
      </c>
      <c r="AD551" s="213"/>
    </row>
    <row r="552" spans="1:30" s="211" customFormat="1" x14ac:dyDescent="0.25">
      <c r="A552" s="211" t="s">
        <v>149</v>
      </c>
      <c r="B552" s="211">
        <v>4746</v>
      </c>
      <c r="C552" s="211" t="s">
        <v>235</v>
      </c>
      <c r="D552" s="211">
        <v>191693931</v>
      </c>
      <c r="E552" s="211">
        <v>1060</v>
      </c>
      <c r="F552" s="211">
        <v>1242</v>
      </c>
      <c r="G552" s="211">
        <v>1004</v>
      </c>
      <c r="I552" s="211" t="s">
        <v>333</v>
      </c>
      <c r="J552" s="212" t="s">
        <v>290</v>
      </c>
      <c r="K552" s="211" t="s">
        <v>268</v>
      </c>
      <c r="L552" s="211" t="s">
        <v>464</v>
      </c>
      <c r="AD552" s="213"/>
    </row>
    <row r="553" spans="1:30" s="211" customFormat="1" x14ac:dyDescent="0.25">
      <c r="A553" s="211" t="s">
        <v>149</v>
      </c>
      <c r="B553" s="211">
        <v>4746</v>
      </c>
      <c r="C553" s="211" t="s">
        <v>235</v>
      </c>
      <c r="D553" s="211">
        <v>191753751</v>
      </c>
      <c r="E553" s="211">
        <v>1060</v>
      </c>
      <c r="F553" s="211">
        <v>1242</v>
      </c>
      <c r="G553" s="211">
        <v>1004</v>
      </c>
      <c r="I553" s="211" t="s">
        <v>334</v>
      </c>
      <c r="J553" s="212" t="s">
        <v>290</v>
      </c>
      <c r="K553" s="211" t="s">
        <v>291</v>
      </c>
      <c r="L553" s="211" t="s">
        <v>528</v>
      </c>
      <c r="AD553" s="213"/>
    </row>
    <row r="554" spans="1:30" s="211" customFormat="1" x14ac:dyDescent="0.25">
      <c r="A554" s="211" t="s">
        <v>149</v>
      </c>
      <c r="B554" s="211">
        <v>4746</v>
      </c>
      <c r="C554" s="211" t="s">
        <v>235</v>
      </c>
      <c r="D554" s="211">
        <v>191831081</v>
      </c>
      <c r="E554" s="211">
        <v>1060</v>
      </c>
      <c r="F554" s="211">
        <v>1251</v>
      </c>
      <c r="G554" s="211">
        <v>1004</v>
      </c>
      <c r="I554" s="211" t="s">
        <v>1353</v>
      </c>
      <c r="J554" s="212" t="s">
        <v>290</v>
      </c>
      <c r="K554" s="211" t="s">
        <v>268</v>
      </c>
      <c r="L554" s="211" t="s">
        <v>1403</v>
      </c>
      <c r="AD554" s="213"/>
    </row>
    <row r="555" spans="1:30" s="211" customFormat="1" x14ac:dyDescent="0.25">
      <c r="A555" s="211" t="s">
        <v>149</v>
      </c>
      <c r="B555" s="211">
        <v>4746</v>
      </c>
      <c r="C555" s="211" t="s">
        <v>235</v>
      </c>
      <c r="D555" s="211">
        <v>191843044</v>
      </c>
      <c r="E555" s="211">
        <v>1060</v>
      </c>
      <c r="F555" s="211">
        <v>1274</v>
      </c>
      <c r="G555" s="211">
        <v>1004</v>
      </c>
      <c r="I555" s="211" t="s">
        <v>431</v>
      </c>
      <c r="J555" s="212" t="s">
        <v>290</v>
      </c>
      <c r="K555" s="211" t="s">
        <v>268</v>
      </c>
      <c r="L555" s="211" t="s">
        <v>465</v>
      </c>
      <c r="AD555" s="213"/>
    </row>
    <row r="556" spans="1:30" s="211" customFormat="1" x14ac:dyDescent="0.25">
      <c r="A556" s="211" t="s">
        <v>149</v>
      </c>
      <c r="B556" s="211">
        <v>4746</v>
      </c>
      <c r="C556" s="211" t="s">
        <v>235</v>
      </c>
      <c r="D556" s="211">
        <v>191844579</v>
      </c>
      <c r="E556" s="211">
        <v>1060</v>
      </c>
      <c r="F556" s="211">
        <v>1242</v>
      </c>
      <c r="G556" s="211">
        <v>1004</v>
      </c>
      <c r="I556" s="211" t="s">
        <v>335</v>
      </c>
      <c r="J556" s="212" t="s">
        <v>290</v>
      </c>
      <c r="K556" s="211" t="s">
        <v>268</v>
      </c>
      <c r="L556" s="211" t="s">
        <v>466</v>
      </c>
      <c r="AD556" s="213"/>
    </row>
    <row r="557" spans="1:30" s="211" customFormat="1" x14ac:dyDescent="0.25">
      <c r="A557" s="211" t="s">
        <v>149</v>
      </c>
      <c r="B557" s="211">
        <v>4746</v>
      </c>
      <c r="C557" s="211" t="s">
        <v>235</v>
      </c>
      <c r="D557" s="211">
        <v>191871326</v>
      </c>
      <c r="E557" s="211">
        <v>1060</v>
      </c>
      <c r="F557" s="211">
        <v>1242</v>
      </c>
      <c r="G557" s="211">
        <v>1004</v>
      </c>
      <c r="I557" s="211" t="s">
        <v>336</v>
      </c>
      <c r="J557" s="212" t="s">
        <v>290</v>
      </c>
      <c r="K557" s="211" t="s">
        <v>268</v>
      </c>
      <c r="L557" s="211" t="s">
        <v>467</v>
      </c>
      <c r="AD557" s="213"/>
    </row>
    <row r="558" spans="1:30" s="211" customFormat="1" x14ac:dyDescent="0.25">
      <c r="A558" s="211" t="s">
        <v>149</v>
      </c>
      <c r="B558" s="211">
        <v>4746</v>
      </c>
      <c r="C558" s="211" t="s">
        <v>235</v>
      </c>
      <c r="D558" s="211">
        <v>191871337</v>
      </c>
      <c r="E558" s="211">
        <v>1080</v>
      </c>
      <c r="F558" s="211">
        <v>1242</v>
      </c>
      <c r="G558" s="211">
        <v>1004</v>
      </c>
      <c r="I558" s="211" t="s">
        <v>337</v>
      </c>
      <c r="J558" s="212" t="s">
        <v>290</v>
      </c>
      <c r="K558" s="211" t="s">
        <v>268</v>
      </c>
      <c r="L558" s="211" t="s">
        <v>468</v>
      </c>
      <c r="AD558" s="213"/>
    </row>
    <row r="559" spans="1:30" s="211" customFormat="1" x14ac:dyDescent="0.25">
      <c r="A559" s="211" t="s">
        <v>149</v>
      </c>
      <c r="B559" s="211">
        <v>4746</v>
      </c>
      <c r="C559" s="211" t="s">
        <v>235</v>
      </c>
      <c r="D559" s="211">
        <v>191880169</v>
      </c>
      <c r="E559" s="211">
        <v>1060</v>
      </c>
      <c r="F559" s="211">
        <v>1274</v>
      </c>
      <c r="G559" s="211">
        <v>1004</v>
      </c>
      <c r="I559" s="211" t="s">
        <v>338</v>
      </c>
      <c r="J559" s="212" t="s">
        <v>290</v>
      </c>
      <c r="K559" s="211" t="s">
        <v>268</v>
      </c>
      <c r="L559" s="211" t="s">
        <v>469</v>
      </c>
      <c r="AD559" s="213"/>
    </row>
    <row r="560" spans="1:30" s="211" customFormat="1" x14ac:dyDescent="0.25">
      <c r="A560" s="211" t="s">
        <v>149</v>
      </c>
      <c r="B560" s="211">
        <v>4746</v>
      </c>
      <c r="C560" s="211" t="s">
        <v>235</v>
      </c>
      <c r="D560" s="211">
        <v>191880771</v>
      </c>
      <c r="E560" s="211">
        <v>1060</v>
      </c>
      <c r="F560" s="211">
        <v>1242</v>
      </c>
      <c r="G560" s="211">
        <v>1004</v>
      </c>
      <c r="I560" s="211" t="s">
        <v>432</v>
      </c>
      <c r="J560" s="212" t="s">
        <v>290</v>
      </c>
      <c r="K560" s="211" t="s">
        <v>291</v>
      </c>
      <c r="L560" s="211" t="s">
        <v>529</v>
      </c>
      <c r="AD560" s="213"/>
    </row>
    <row r="561" spans="1:30" s="211" customFormat="1" x14ac:dyDescent="0.25">
      <c r="A561" s="211" t="s">
        <v>149</v>
      </c>
      <c r="B561" s="211">
        <v>4746</v>
      </c>
      <c r="C561" s="211" t="s">
        <v>235</v>
      </c>
      <c r="D561" s="211">
        <v>191885535</v>
      </c>
      <c r="E561" s="211">
        <v>1060</v>
      </c>
      <c r="F561" s="211">
        <v>1242</v>
      </c>
      <c r="G561" s="211">
        <v>1004</v>
      </c>
      <c r="I561" s="211" t="s">
        <v>339</v>
      </c>
      <c r="J561" s="212" t="s">
        <v>290</v>
      </c>
      <c r="K561" s="211" t="s">
        <v>268</v>
      </c>
      <c r="L561" s="211" t="s">
        <v>470</v>
      </c>
      <c r="AD561" s="213"/>
    </row>
    <row r="562" spans="1:30" s="211" customFormat="1" x14ac:dyDescent="0.25">
      <c r="A562" s="211" t="s">
        <v>149</v>
      </c>
      <c r="B562" s="211">
        <v>4746</v>
      </c>
      <c r="C562" s="211" t="s">
        <v>235</v>
      </c>
      <c r="D562" s="211">
        <v>191892849</v>
      </c>
      <c r="E562" s="211">
        <v>1080</v>
      </c>
      <c r="F562" s="211">
        <v>1274</v>
      </c>
      <c r="G562" s="211">
        <v>1004</v>
      </c>
      <c r="I562" s="211" t="s">
        <v>433</v>
      </c>
      <c r="J562" s="212" t="s">
        <v>290</v>
      </c>
      <c r="K562" s="211" t="s">
        <v>268</v>
      </c>
      <c r="L562" s="211" t="s">
        <v>471</v>
      </c>
      <c r="AD562" s="213"/>
    </row>
    <row r="563" spans="1:30" s="211" customFormat="1" x14ac:dyDescent="0.25">
      <c r="A563" s="211" t="s">
        <v>149</v>
      </c>
      <c r="B563" s="211">
        <v>4746</v>
      </c>
      <c r="C563" s="211" t="s">
        <v>235</v>
      </c>
      <c r="D563" s="211">
        <v>191951798</v>
      </c>
      <c r="E563" s="211">
        <v>1060</v>
      </c>
      <c r="F563" s="211">
        <v>1242</v>
      </c>
      <c r="G563" s="211">
        <v>1004</v>
      </c>
      <c r="I563" s="211" t="s">
        <v>1836</v>
      </c>
      <c r="J563" s="212" t="s">
        <v>290</v>
      </c>
      <c r="K563" s="211" t="s">
        <v>291</v>
      </c>
      <c r="L563" s="211" t="s">
        <v>1842</v>
      </c>
      <c r="AD563" s="213"/>
    </row>
    <row r="564" spans="1:30" s="211" customFormat="1" x14ac:dyDescent="0.25">
      <c r="A564" s="211" t="s">
        <v>149</v>
      </c>
      <c r="B564" s="211">
        <v>4746</v>
      </c>
      <c r="C564" s="211" t="s">
        <v>235</v>
      </c>
      <c r="D564" s="211">
        <v>191951803</v>
      </c>
      <c r="E564" s="211">
        <v>1060</v>
      </c>
      <c r="F564" s="211">
        <v>1242</v>
      </c>
      <c r="G564" s="211">
        <v>1004</v>
      </c>
      <c r="I564" s="211" t="s">
        <v>565</v>
      </c>
      <c r="J564" s="212" t="s">
        <v>290</v>
      </c>
      <c r="K564" s="211" t="s">
        <v>268</v>
      </c>
      <c r="L564" s="211" t="s">
        <v>567</v>
      </c>
      <c r="AD564" s="213"/>
    </row>
    <row r="565" spans="1:30" s="211" customFormat="1" x14ac:dyDescent="0.25">
      <c r="A565" s="211" t="s">
        <v>149</v>
      </c>
      <c r="B565" s="211">
        <v>4746</v>
      </c>
      <c r="C565" s="211" t="s">
        <v>235</v>
      </c>
      <c r="D565" s="211">
        <v>191952479</v>
      </c>
      <c r="E565" s="211">
        <v>1060</v>
      </c>
      <c r="F565" s="211">
        <v>1274</v>
      </c>
      <c r="G565" s="211">
        <v>1004</v>
      </c>
      <c r="I565" s="211" t="s">
        <v>340</v>
      </c>
      <c r="J565" s="212" t="s">
        <v>290</v>
      </c>
      <c r="K565" s="211" t="s">
        <v>268</v>
      </c>
      <c r="L565" s="211" t="s">
        <v>472</v>
      </c>
      <c r="AD565" s="213"/>
    </row>
    <row r="566" spans="1:30" s="211" customFormat="1" x14ac:dyDescent="0.25">
      <c r="A566" s="211" t="s">
        <v>149</v>
      </c>
      <c r="B566" s="211">
        <v>4746</v>
      </c>
      <c r="C566" s="211" t="s">
        <v>235</v>
      </c>
      <c r="D566" s="211">
        <v>191955003</v>
      </c>
      <c r="E566" s="211">
        <v>1080</v>
      </c>
      <c r="F566" s="211">
        <v>1242</v>
      </c>
      <c r="G566" s="211">
        <v>1004</v>
      </c>
      <c r="I566" s="211" t="s">
        <v>341</v>
      </c>
      <c r="J566" s="212" t="s">
        <v>290</v>
      </c>
      <c r="K566" s="211" t="s">
        <v>268</v>
      </c>
      <c r="L566" s="211" t="s">
        <v>473</v>
      </c>
      <c r="AD566" s="213"/>
    </row>
    <row r="567" spans="1:30" s="211" customFormat="1" x14ac:dyDescent="0.25">
      <c r="A567" s="211" t="s">
        <v>149</v>
      </c>
      <c r="B567" s="211">
        <v>4746</v>
      </c>
      <c r="C567" s="211" t="s">
        <v>235</v>
      </c>
      <c r="D567" s="211">
        <v>191968683</v>
      </c>
      <c r="E567" s="211">
        <v>1060</v>
      </c>
      <c r="F567" s="211">
        <v>1242</v>
      </c>
      <c r="G567" s="211">
        <v>1004</v>
      </c>
      <c r="I567" s="211" t="s">
        <v>2123</v>
      </c>
      <c r="J567" s="212" t="s">
        <v>290</v>
      </c>
      <c r="K567" s="211" t="s">
        <v>268</v>
      </c>
      <c r="L567" s="211" t="s">
        <v>2132</v>
      </c>
      <c r="AD567" s="213"/>
    </row>
    <row r="568" spans="1:30" s="211" customFormat="1" x14ac:dyDescent="0.25">
      <c r="A568" s="211" t="s">
        <v>149</v>
      </c>
      <c r="B568" s="211">
        <v>4746</v>
      </c>
      <c r="C568" s="211" t="s">
        <v>235</v>
      </c>
      <c r="D568" s="211">
        <v>191972531</v>
      </c>
      <c r="E568" s="211">
        <v>1060</v>
      </c>
      <c r="F568" s="211">
        <v>1274</v>
      </c>
      <c r="G568" s="211">
        <v>1004</v>
      </c>
      <c r="I568" s="211" t="s">
        <v>1845</v>
      </c>
      <c r="J568" s="212" t="s">
        <v>290</v>
      </c>
      <c r="K568" s="211" t="s">
        <v>268</v>
      </c>
      <c r="L568" s="211" t="s">
        <v>1848</v>
      </c>
      <c r="AD568" s="213"/>
    </row>
    <row r="569" spans="1:30" s="211" customFormat="1" x14ac:dyDescent="0.25">
      <c r="A569" s="211" t="s">
        <v>149</v>
      </c>
      <c r="B569" s="211">
        <v>4746</v>
      </c>
      <c r="C569" s="211" t="s">
        <v>235</v>
      </c>
      <c r="D569" s="211">
        <v>191995266</v>
      </c>
      <c r="E569" s="211">
        <v>1060</v>
      </c>
      <c r="F569" s="211">
        <v>1242</v>
      </c>
      <c r="G569" s="211">
        <v>1004</v>
      </c>
      <c r="I569" s="211" t="s">
        <v>671</v>
      </c>
      <c r="J569" s="212" t="s">
        <v>290</v>
      </c>
      <c r="K569" s="211" t="s">
        <v>268</v>
      </c>
      <c r="L569" s="211" t="s">
        <v>680</v>
      </c>
      <c r="AD569" s="213"/>
    </row>
    <row r="570" spans="1:30" s="211" customFormat="1" x14ac:dyDescent="0.25">
      <c r="A570" s="211" t="s">
        <v>149</v>
      </c>
      <c r="B570" s="211">
        <v>4746</v>
      </c>
      <c r="C570" s="211" t="s">
        <v>235</v>
      </c>
      <c r="D570" s="211">
        <v>400073779</v>
      </c>
      <c r="E570" s="211">
        <v>1040</v>
      </c>
      <c r="G570" s="211">
        <v>1004</v>
      </c>
      <c r="I570" s="211" t="s">
        <v>434</v>
      </c>
      <c r="J570" s="212" t="s">
        <v>290</v>
      </c>
      <c r="K570" s="211" t="s">
        <v>291</v>
      </c>
      <c r="L570" s="211" t="s">
        <v>530</v>
      </c>
      <c r="AD570" s="213"/>
    </row>
    <row r="571" spans="1:30" s="211" customFormat="1" x14ac:dyDescent="0.25">
      <c r="A571" s="211" t="s">
        <v>149</v>
      </c>
      <c r="B571" s="211">
        <v>4746</v>
      </c>
      <c r="C571" s="211" t="s">
        <v>235</v>
      </c>
      <c r="D571" s="211">
        <v>400074031</v>
      </c>
      <c r="E571" s="211">
        <v>1080</v>
      </c>
      <c r="F571" s="211">
        <v>1242</v>
      </c>
      <c r="G571" s="211">
        <v>1004</v>
      </c>
      <c r="I571" s="211" t="s">
        <v>342</v>
      </c>
      <c r="J571" s="212" t="s">
        <v>290</v>
      </c>
      <c r="K571" s="211" t="s">
        <v>291</v>
      </c>
      <c r="L571" s="211" t="s">
        <v>531</v>
      </c>
      <c r="AD571" s="213"/>
    </row>
    <row r="572" spans="1:30" s="211" customFormat="1" x14ac:dyDescent="0.25">
      <c r="A572" s="211" t="s">
        <v>149</v>
      </c>
      <c r="B572" s="211">
        <v>4756</v>
      </c>
      <c r="C572" s="211" t="s">
        <v>237</v>
      </c>
      <c r="D572" s="211">
        <v>191469732</v>
      </c>
      <c r="E572" s="211">
        <v>1060</v>
      </c>
      <c r="F572" s="211">
        <v>1271</v>
      </c>
      <c r="G572" s="211">
        <v>1004</v>
      </c>
      <c r="I572" s="211" t="s">
        <v>1061</v>
      </c>
      <c r="J572" s="212" t="s">
        <v>290</v>
      </c>
      <c r="K572" s="211" t="s">
        <v>291</v>
      </c>
      <c r="L572" s="211" t="s">
        <v>1100</v>
      </c>
      <c r="AD572" s="213"/>
    </row>
    <row r="573" spans="1:30" s="211" customFormat="1" x14ac:dyDescent="0.25">
      <c r="A573" s="211" t="s">
        <v>149</v>
      </c>
      <c r="B573" s="211">
        <v>4756</v>
      </c>
      <c r="C573" s="211" t="s">
        <v>237</v>
      </c>
      <c r="D573" s="211">
        <v>191672094</v>
      </c>
      <c r="E573" s="211">
        <v>1020</v>
      </c>
      <c r="F573" s="211">
        <v>1110</v>
      </c>
      <c r="G573" s="211">
        <v>1004</v>
      </c>
      <c r="I573" s="211" t="s">
        <v>343</v>
      </c>
      <c r="J573" s="212" t="s">
        <v>290</v>
      </c>
      <c r="K573" s="211" t="s">
        <v>270</v>
      </c>
      <c r="L573" s="211" t="s">
        <v>546</v>
      </c>
      <c r="AD573" s="213"/>
    </row>
    <row r="574" spans="1:30" s="211" customFormat="1" x14ac:dyDescent="0.25">
      <c r="A574" s="211" t="s">
        <v>149</v>
      </c>
      <c r="B574" s="211">
        <v>4756</v>
      </c>
      <c r="C574" s="211" t="s">
        <v>237</v>
      </c>
      <c r="D574" s="211">
        <v>191672096</v>
      </c>
      <c r="E574" s="211">
        <v>1020</v>
      </c>
      <c r="F574" s="211">
        <v>1110</v>
      </c>
      <c r="G574" s="211">
        <v>1004</v>
      </c>
      <c r="I574" s="211" t="s">
        <v>344</v>
      </c>
      <c r="J574" s="212" t="s">
        <v>290</v>
      </c>
      <c r="K574" s="211" t="s">
        <v>270</v>
      </c>
      <c r="L574" s="211" t="s">
        <v>545</v>
      </c>
      <c r="AD574" s="213"/>
    </row>
    <row r="575" spans="1:30" s="211" customFormat="1" x14ac:dyDescent="0.25">
      <c r="A575" s="211" t="s">
        <v>149</v>
      </c>
      <c r="B575" s="211">
        <v>4756</v>
      </c>
      <c r="C575" s="211" t="s">
        <v>237</v>
      </c>
      <c r="D575" s="211">
        <v>191724033</v>
      </c>
      <c r="E575" s="211">
        <v>1020</v>
      </c>
      <c r="F575" s="211">
        <v>1121</v>
      </c>
      <c r="G575" s="211">
        <v>1004</v>
      </c>
      <c r="I575" s="211" t="s">
        <v>345</v>
      </c>
      <c r="J575" s="212" t="s">
        <v>290</v>
      </c>
      <c r="K575" s="211" t="s">
        <v>270</v>
      </c>
      <c r="L575" s="211" t="s">
        <v>442</v>
      </c>
      <c r="AD575" s="213"/>
    </row>
    <row r="576" spans="1:30" s="211" customFormat="1" x14ac:dyDescent="0.25">
      <c r="A576" s="211" t="s">
        <v>149</v>
      </c>
      <c r="B576" s="211">
        <v>4756</v>
      </c>
      <c r="C576" s="211" t="s">
        <v>237</v>
      </c>
      <c r="D576" s="211">
        <v>191948695</v>
      </c>
      <c r="E576" s="211">
        <v>1080</v>
      </c>
      <c r="F576" s="211">
        <v>1271</v>
      </c>
      <c r="G576" s="211">
        <v>1004</v>
      </c>
      <c r="I576" s="211" t="s">
        <v>1062</v>
      </c>
      <c r="J576" s="212" t="s">
        <v>290</v>
      </c>
      <c r="K576" s="211" t="s">
        <v>268</v>
      </c>
      <c r="L576" s="211" t="s">
        <v>1089</v>
      </c>
      <c r="AD576" s="213"/>
    </row>
    <row r="577" spans="1:30" s="211" customFormat="1" x14ac:dyDescent="0.25">
      <c r="A577" s="211" t="s">
        <v>149</v>
      </c>
      <c r="B577" s="211">
        <v>4756</v>
      </c>
      <c r="C577" s="211" t="s">
        <v>237</v>
      </c>
      <c r="D577" s="211">
        <v>191961830</v>
      </c>
      <c r="E577" s="211">
        <v>1030</v>
      </c>
      <c r="F577" s="211">
        <v>1110</v>
      </c>
      <c r="G577" s="211">
        <v>1003</v>
      </c>
      <c r="I577" s="211" t="s">
        <v>1063</v>
      </c>
      <c r="J577" s="212" t="s">
        <v>290</v>
      </c>
      <c r="K577" s="211" t="s">
        <v>268</v>
      </c>
      <c r="L577" s="211" t="s">
        <v>1391</v>
      </c>
      <c r="AD577" s="213"/>
    </row>
    <row r="578" spans="1:30" s="211" customFormat="1" x14ac:dyDescent="0.25">
      <c r="A578" s="211" t="s">
        <v>149</v>
      </c>
      <c r="B578" s="211">
        <v>4756</v>
      </c>
      <c r="C578" s="211" t="s">
        <v>237</v>
      </c>
      <c r="D578" s="211">
        <v>191961860</v>
      </c>
      <c r="E578" s="211">
        <v>1060</v>
      </c>
      <c r="F578" s="211">
        <v>1251</v>
      </c>
      <c r="G578" s="211">
        <v>1004</v>
      </c>
      <c r="I578" s="211" t="s">
        <v>1064</v>
      </c>
      <c r="J578" s="212" t="s">
        <v>290</v>
      </c>
      <c r="K578" s="211" t="s">
        <v>291</v>
      </c>
      <c r="L578" s="211" t="s">
        <v>1101</v>
      </c>
      <c r="AD578" s="213"/>
    </row>
    <row r="579" spans="1:30" s="211" customFormat="1" x14ac:dyDescent="0.25">
      <c r="A579" s="211" t="s">
        <v>149</v>
      </c>
      <c r="B579" s="211">
        <v>4756</v>
      </c>
      <c r="C579" s="211" t="s">
        <v>237</v>
      </c>
      <c r="D579" s="211">
        <v>191961871</v>
      </c>
      <c r="E579" s="211">
        <v>1020</v>
      </c>
      <c r="F579" s="211">
        <v>1110</v>
      </c>
      <c r="G579" s="211">
        <v>1004</v>
      </c>
      <c r="I579" s="211" t="s">
        <v>1065</v>
      </c>
      <c r="J579" s="212" t="s">
        <v>290</v>
      </c>
      <c r="K579" s="211" t="s">
        <v>291</v>
      </c>
      <c r="L579" s="211" t="s">
        <v>1102</v>
      </c>
      <c r="AD579" s="213"/>
    </row>
    <row r="580" spans="1:30" s="211" customFormat="1" x14ac:dyDescent="0.25">
      <c r="A580" s="211" t="s">
        <v>149</v>
      </c>
      <c r="B580" s="211">
        <v>4756</v>
      </c>
      <c r="C580" s="211" t="s">
        <v>237</v>
      </c>
      <c r="D580" s="211">
        <v>191962539</v>
      </c>
      <c r="E580" s="211">
        <v>1020</v>
      </c>
      <c r="F580" s="211">
        <v>1110</v>
      </c>
      <c r="G580" s="211">
        <v>1004</v>
      </c>
      <c r="I580" s="211" t="s">
        <v>1549</v>
      </c>
      <c r="J580" s="212" t="s">
        <v>290</v>
      </c>
      <c r="K580" s="211" t="s">
        <v>291</v>
      </c>
      <c r="L580" s="211" t="s">
        <v>1554</v>
      </c>
      <c r="AD580" s="213"/>
    </row>
    <row r="581" spans="1:30" s="211" customFormat="1" x14ac:dyDescent="0.25">
      <c r="A581" s="211" t="s">
        <v>149</v>
      </c>
      <c r="B581" s="211">
        <v>4756</v>
      </c>
      <c r="C581" s="211" t="s">
        <v>237</v>
      </c>
      <c r="D581" s="211">
        <v>400046547</v>
      </c>
      <c r="E581" s="211">
        <v>1060</v>
      </c>
      <c r="F581" s="211">
        <v>1271</v>
      </c>
      <c r="G581" s="211">
        <v>1004</v>
      </c>
      <c r="I581" s="211" t="s">
        <v>2186</v>
      </c>
      <c r="J581" s="212" t="s">
        <v>290</v>
      </c>
      <c r="K581" s="211" t="s">
        <v>291</v>
      </c>
      <c r="L581" s="211" t="s">
        <v>2192</v>
      </c>
      <c r="AD581" s="213"/>
    </row>
    <row r="582" spans="1:30" s="211" customFormat="1" x14ac:dyDescent="0.25">
      <c r="A582" s="211" t="s">
        <v>149</v>
      </c>
      <c r="B582" s="211">
        <v>4756</v>
      </c>
      <c r="C582" s="211" t="s">
        <v>237</v>
      </c>
      <c r="D582" s="211">
        <v>400055665</v>
      </c>
      <c r="E582" s="211">
        <v>1060</v>
      </c>
      <c r="F582" s="211">
        <v>1252</v>
      </c>
      <c r="G582" s="211">
        <v>1004</v>
      </c>
      <c r="I582" s="211" t="s">
        <v>1066</v>
      </c>
      <c r="J582" s="212" t="s">
        <v>290</v>
      </c>
      <c r="K582" s="211" t="s">
        <v>291</v>
      </c>
      <c r="L582" s="211" t="s">
        <v>1103</v>
      </c>
      <c r="AD582" s="213"/>
    </row>
    <row r="583" spans="1:30" s="211" customFormat="1" x14ac:dyDescent="0.25">
      <c r="A583" s="211" t="s">
        <v>149</v>
      </c>
      <c r="B583" s="211">
        <v>4756</v>
      </c>
      <c r="C583" s="211" t="s">
        <v>237</v>
      </c>
      <c r="D583" s="211">
        <v>400056125</v>
      </c>
      <c r="E583" s="211">
        <v>1060</v>
      </c>
      <c r="F583" s="211">
        <v>1251</v>
      </c>
      <c r="G583" s="211">
        <v>1004</v>
      </c>
      <c r="I583" s="211" t="s">
        <v>1067</v>
      </c>
      <c r="J583" s="212" t="s">
        <v>290</v>
      </c>
      <c r="K583" s="211" t="s">
        <v>291</v>
      </c>
      <c r="L583" s="211" t="s">
        <v>1104</v>
      </c>
      <c r="AD583" s="213"/>
    </row>
    <row r="584" spans="1:30" s="211" customFormat="1" x14ac:dyDescent="0.25">
      <c r="A584" s="211" t="s">
        <v>149</v>
      </c>
      <c r="B584" s="211">
        <v>4756</v>
      </c>
      <c r="C584" s="211" t="s">
        <v>237</v>
      </c>
      <c r="D584" s="211">
        <v>400056129</v>
      </c>
      <c r="E584" s="211">
        <v>1060</v>
      </c>
      <c r="G584" s="211">
        <v>1004</v>
      </c>
      <c r="I584" s="211" t="s">
        <v>1068</v>
      </c>
      <c r="J584" s="212" t="s">
        <v>290</v>
      </c>
      <c r="K584" s="211" t="s">
        <v>268</v>
      </c>
      <c r="L584" s="211" t="s">
        <v>1090</v>
      </c>
      <c r="AD584" s="213"/>
    </row>
    <row r="585" spans="1:30" s="211" customFormat="1" x14ac:dyDescent="0.25">
      <c r="A585" s="211" t="s">
        <v>149</v>
      </c>
      <c r="B585" s="211">
        <v>4756</v>
      </c>
      <c r="C585" s="211" t="s">
        <v>237</v>
      </c>
      <c r="D585" s="211">
        <v>400056130</v>
      </c>
      <c r="E585" s="211">
        <v>1060</v>
      </c>
      <c r="G585" s="211">
        <v>1004</v>
      </c>
      <c r="I585" s="211" t="s">
        <v>1069</v>
      </c>
      <c r="J585" s="212" t="s">
        <v>290</v>
      </c>
      <c r="K585" s="211" t="s">
        <v>268</v>
      </c>
      <c r="L585" s="211" t="s">
        <v>1091</v>
      </c>
      <c r="AD585" s="213"/>
    </row>
    <row r="586" spans="1:30" s="211" customFormat="1" x14ac:dyDescent="0.25">
      <c r="A586" s="211" t="s">
        <v>149</v>
      </c>
      <c r="B586" s="211">
        <v>4761</v>
      </c>
      <c r="C586" s="211" t="s">
        <v>238</v>
      </c>
      <c r="D586" s="211">
        <v>191372210</v>
      </c>
      <c r="E586" s="211">
        <v>1060</v>
      </c>
      <c r="F586" s="211">
        <v>1242</v>
      </c>
      <c r="G586" s="211">
        <v>1004</v>
      </c>
      <c r="I586" s="211" t="s">
        <v>346</v>
      </c>
      <c r="J586" s="212" t="s">
        <v>290</v>
      </c>
      <c r="K586" s="211" t="s">
        <v>268</v>
      </c>
      <c r="L586" s="211" t="s">
        <v>474</v>
      </c>
      <c r="AD586" s="213"/>
    </row>
    <row r="587" spans="1:30" s="211" customFormat="1" x14ac:dyDescent="0.25">
      <c r="A587" s="211" t="s">
        <v>149</v>
      </c>
      <c r="B587" s="211">
        <v>4761</v>
      </c>
      <c r="C587" s="211" t="s">
        <v>238</v>
      </c>
      <c r="D587" s="211">
        <v>191526871</v>
      </c>
      <c r="E587" s="211">
        <v>1060</v>
      </c>
      <c r="F587" s="211">
        <v>1242</v>
      </c>
      <c r="G587" s="211">
        <v>1004</v>
      </c>
      <c r="I587" s="211" t="s">
        <v>347</v>
      </c>
      <c r="J587" s="212" t="s">
        <v>290</v>
      </c>
      <c r="K587" s="211" t="s">
        <v>291</v>
      </c>
      <c r="L587" s="211" t="s">
        <v>532</v>
      </c>
      <c r="AD587" s="213"/>
    </row>
    <row r="588" spans="1:30" s="211" customFormat="1" x14ac:dyDescent="0.25">
      <c r="A588" s="211" t="s">
        <v>149</v>
      </c>
      <c r="B588" s="211">
        <v>4761</v>
      </c>
      <c r="C588" s="211" t="s">
        <v>238</v>
      </c>
      <c r="D588" s="211">
        <v>191964930</v>
      </c>
      <c r="E588" s="211">
        <v>1060</v>
      </c>
      <c r="F588" s="211">
        <v>1274</v>
      </c>
      <c r="G588" s="211">
        <v>1004</v>
      </c>
      <c r="I588" s="211" t="s">
        <v>348</v>
      </c>
      <c r="J588" s="212" t="s">
        <v>290</v>
      </c>
      <c r="K588" s="211" t="s">
        <v>268</v>
      </c>
      <c r="L588" s="211" t="s">
        <v>475</v>
      </c>
      <c r="AD588" s="213"/>
    </row>
    <row r="589" spans="1:30" s="211" customFormat="1" x14ac:dyDescent="0.25">
      <c r="A589" s="211" t="s">
        <v>149</v>
      </c>
      <c r="B589" s="211">
        <v>4761</v>
      </c>
      <c r="C589" s="211" t="s">
        <v>238</v>
      </c>
      <c r="D589" s="211">
        <v>191965791</v>
      </c>
      <c r="E589" s="211">
        <v>1060</v>
      </c>
      <c r="G589" s="211">
        <v>1004</v>
      </c>
      <c r="I589" s="211" t="s">
        <v>349</v>
      </c>
      <c r="J589" s="212" t="s">
        <v>290</v>
      </c>
      <c r="K589" s="211" t="s">
        <v>268</v>
      </c>
      <c r="L589" s="211" t="s">
        <v>476</v>
      </c>
      <c r="AD589" s="213"/>
    </row>
    <row r="590" spans="1:30" s="211" customFormat="1" x14ac:dyDescent="0.25">
      <c r="A590" s="211" t="s">
        <v>149</v>
      </c>
      <c r="B590" s="211">
        <v>4761</v>
      </c>
      <c r="C590" s="211" t="s">
        <v>238</v>
      </c>
      <c r="D590" s="211">
        <v>191965792</v>
      </c>
      <c r="E590" s="211">
        <v>1060</v>
      </c>
      <c r="G590" s="211">
        <v>1004</v>
      </c>
      <c r="I590" s="211" t="s">
        <v>350</v>
      </c>
      <c r="J590" s="212" t="s">
        <v>290</v>
      </c>
      <c r="K590" s="211" t="s">
        <v>268</v>
      </c>
      <c r="L590" s="211" t="s">
        <v>477</v>
      </c>
      <c r="AD590" s="213"/>
    </row>
    <row r="591" spans="1:30" s="211" customFormat="1" x14ac:dyDescent="0.25">
      <c r="A591" s="211" t="s">
        <v>149</v>
      </c>
      <c r="B591" s="211">
        <v>4761</v>
      </c>
      <c r="C591" s="211" t="s">
        <v>238</v>
      </c>
      <c r="D591" s="211">
        <v>191965793</v>
      </c>
      <c r="E591" s="211">
        <v>1060</v>
      </c>
      <c r="G591" s="211">
        <v>1004</v>
      </c>
      <c r="I591" s="211" t="s">
        <v>351</v>
      </c>
      <c r="J591" s="212" t="s">
        <v>290</v>
      </c>
      <c r="K591" s="211" t="s">
        <v>268</v>
      </c>
      <c r="L591" s="211" t="s">
        <v>478</v>
      </c>
      <c r="AD591" s="213"/>
    </row>
    <row r="592" spans="1:30" s="211" customFormat="1" x14ac:dyDescent="0.25">
      <c r="A592" s="211" t="s">
        <v>149</v>
      </c>
      <c r="B592" s="211">
        <v>4761</v>
      </c>
      <c r="C592" s="211" t="s">
        <v>238</v>
      </c>
      <c r="D592" s="211">
        <v>191965794</v>
      </c>
      <c r="E592" s="211">
        <v>1060</v>
      </c>
      <c r="G592" s="211">
        <v>1004</v>
      </c>
      <c r="I592" s="211" t="s">
        <v>352</v>
      </c>
      <c r="J592" s="212" t="s">
        <v>290</v>
      </c>
      <c r="K592" s="211" t="s">
        <v>268</v>
      </c>
      <c r="L592" s="211" t="s">
        <v>479</v>
      </c>
      <c r="AD592" s="213"/>
    </row>
    <row r="593" spans="1:30" s="211" customFormat="1" x14ac:dyDescent="0.25">
      <c r="A593" s="211" t="s">
        <v>149</v>
      </c>
      <c r="B593" s="211">
        <v>4761</v>
      </c>
      <c r="C593" s="211" t="s">
        <v>238</v>
      </c>
      <c r="D593" s="211">
        <v>191969376</v>
      </c>
      <c r="E593" s="211">
        <v>1020</v>
      </c>
      <c r="F593" s="211">
        <v>1110</v>
      </c>
      <c r="G593" s="211">
        <v>1004</v>
      </c>
      <c r="I593" s="211" t="s">
        <v>2099</v>
      </c>
      <c r="J593" s="212" t="s">
        <v>290</v>
      </c>
      <c r="K593" s="211" t="s">
        <v>268</v>
      </c>
      <c r="L593" s="211" t="s">
        <v>2111</v>
      </c>
      <c r="AD593" s="213"/>
    </row>
    <row r="594" spans="1:30" s="211" customFormat="1" x14ac:dyDescent="0.25">
      <c r="A594" s="211" t="s">
        <v>149</v>
      </c>
      <c r="B594" s="211">
        <v>4761</v>
      </c>
      <c r="C594" s="211" t="s">
        <v>238</v>
      </c>
      <c r="D594" s="211">
        <v>191975164</v>
      </c>
      <c r="E594" s="211">
        <v>1020</v>
      </c>
      <c r="F594" s="211">
        <v>1122</v>
      </c>
      <c r="G594" s="211">
        <v>1004</v>
      </c>
      <c r="I594" s="211" t="s">
        <v>662</v>
      </c>
      <c r="J594" s="212" t="s">
        <v>290</v>
      </c>
      <c r="K594" s="211" t="s">
        <v>270</v>
      </c>
      <c r="L594" s="211" t="s">
        <v>665</v>
      </c>
      <c r="AD594" s="213"/>
    </row>
    <row r="595" spans="1:30" s="211" customFormat="1" x14ac:dyDescent="0.25">
      <c r="A595" s="211" t="s">
        <v>149</v>
      </c>
      <c r="B595" s="211">
        <v>4761</v>
      </c>
      <c r="C595" s="211" t="s">
        <v>238</v>
      </c>
      <c r="D595" s="211">
        <v>192005864</v>
      </c>
      <c r="E595" s="211">
        <v>1060</v>
      </c>
      <c r="F595" s="211">
        <v>1242</v>
      </c>
      <c r="G595" s="211">
        <v>1004</v>
      </c>
      <c r="I595" s="211" t="s">
        <v>2100</v>
      </c>
      <c r="J595" s="212" t="s">
        <v>290</v>
      </c>
      <c r="K595" s="211" t="s">
        <v>291</v>
      </c>
      <c r="L595" s="211" t="s">
        <v>2115</v>
      </c>
      <c r="AD595" s="213"/>
    </row>
    <row r="596" spans="1:30" s="211" customFormat="1" x14ac:dyDescent="0.25">
      <c r="A596" s="211" t="s">
        <v>149</v>
      </c>
      <c r="B596" s="211">
        <v>4761</v>
      </c>
      <c r="C596" s="211" t="s">
        <v>238</v>
      </c>
      <c r="D596" s="211">
        <v>400074368</v>
      </c>
      <c r="E596" s="211">
        <v>1060</v>
      </c>
      <c r="F596" s="211">
        <v>1251</v>
      </c>
      <c r="G596" s="211">
        <v>1004</v>
      </c>
      <c r="I596" s="211" t="s">
        <v>435</v>
      </c>
      <c r="J596" s="212" t="s">
        <v>290</v>
      </c>
      <c r="K596" s="211" t="s">
        <v>268</v>
      </c>
      <c r="L596" s="211" t="s">
        <v>480</v>
      </c>
      <c r="AD596" s="213"/>
    </row>
    <row r="597" spans="1:30" s="211" customFormat="1" x14ac:dyDescent="0.25">
      <c r="A597" s="211" t="s">
        <v>149</v>
      </c>
      <c r="B597" s="211">
        <v>4761</v>
      </c>
      <c r="C597" s="211" t="s">
        <v>238</v>
      </c>
      <c r="D597" s="211">
        <v>400074584</v>
      </c>
      <c r="E597" s="211">
        <v>1060</v>
      </c>
      <c r="G597" s="211">
        <v>1004</v>
      </c>
      <c r="I597" s="211" t="s">
        <v>353</v>
      </c>
      <c r="J597" s="212" t="s">
        <v>290</v>
      </c>
      <c r="K597" s="211" t="s">
        <v>291</v>
      </c>
      <c r="L597" s="211" t="s">
        <v>533</v>
      </c>
      <c r="AD597" s="213"/>
    </row>
    <row r="598" spans="1:30" s="211" customFormat="1" x14ac:dyDescent="0.25">
      <c r="A598" s="211" t="s">
        <v>149</v>
      </c>
      <c r="B598" s="211">
        <v>4761</v>
      </c>
      <c r="C598" s="211" t="s">
        <v>238</v>
      </c>
      <c r="D598" s="211">
        <v>400074914</v>
      </c>
      <c r="E598" s="211">
        <v>1060</v>
      </c>
      <c r="F598" s="211">
        <v>1122</v>
      </c>
      <c r="G598" s="211">
        <v>1004</v>
      </c>
      <c r="I598" s="211" t="s">
        <v>560</v>
      </c>
      <c r="J598" s="212" t="s">
        <v>290</v>
      </c>
      <c r="K598" s="211" t="s">
        <v>270</v>
      </c>
      <c r="L598" s="211" t="s">
        <v>665</v>
      </c>
      <c r="AD598" s="213"/>
    </row>
    <row r="599" spans="1:30" s="211" customFormat="1" x14ac:dyDescent="0.25">
      <c r="A599" s="211" t="s">
        <v>149</v>
      </c>
      <c r="B599" s="211">
        <v>4781</v>
      </c>
      <c r="C599" s="211" t="s">
        <v>240</v>
      </c>
      <c r="D599" s="211">
        <v>191844935</v>
      </c>
      <c r="E599" s="211">
        <v>1060</v>
      </c>
      <c r="F599" s="211">
        <v>1220</v>
      </c>
      <c r="G599" s="211">
        <v>1004</v>
      </c>
      <c r="I599" s="211" t="s">
        <v>354</v>
      </c>
      <c r="J599" s="212" t="s">
        <v>290</v>
      </c>
      <c r="K599" s="211" t="s">
        <v>268</v>
      </c>
      <c r="L599" s="211" t="s">
        <v>481</v>
      </c>
      <c r="AD599" s="213"/>
    </row>
    <row r="600" spans="1:30" s="211" customFormat="1" x14ac:dyDescent="0.25">
      <c r="A600" s="211" t="s">
        <v>149</v>
      </c>
      <c r="B600" s="211">
        <v>4781</v>
      </c>
      <c r="C600" s="211" t="s">
        <v>240</v>
      </c>
      <c r="D600" s="211">
        <v>191873585</v>
      </c>
      <c r="E600" s="211">
        <v>1060</v>
      </c>
      <c r="F600" s="211">
        <v>1242</v>
      </c>
      <c r="G600" s="211">
        <v>1004</v>
      </c>
      <c r="I600" s="211" t="s">
        <v>355</v>
      </c>
      <c r="J600" s="212" t="s">
        <v>290</v>
      </c>
      <c r="K600" s="211" t="s">
        <v>291</v>
      </c>
      <c r="L600" s="211" t="s">
        <v>534</v>
      </c>
      <c r="AD600" s="213"/>
    </row>
    <row r="601" spans="1:30" s="211" customFormat="1" x14ac:dyDescent="0.25">
      <c r="A601" s="211" t="s">
        <v>149</v>
      </c>
      <c r="B601" s="211">
        <v>4781</v>
      </c>
      <c r="C601" s="211" t="s">
        <v>240</v>
      </c>
      <c r="D601" s="211">
        <v>191949172</v>
      </c>
      <c r="E601" s="211">
        <v>1020</v>
      </c>
      <c r="F601" s="211">
        <v>1122</v>
      </c>
      <c r="G601" s="211">
        <v>1004</v>
      </c>
      <c r="I601" s="211" t="s">
        <v>1571</v>
      </c>
      <c r="J601" s="212" t="s">
        <v>290</v>
      </c>
      <c r="K601" s="211" t="s">
        <v>270</v>
      </c>
      <c r="L601" s="211" t="s">
        <v>1935</v>
      </c>
      <c r="AD601" s="213"/>
    </row>
    <row r="602" spans="1:30" s="211" customFormat="1" x14ac:dyDescent="0.25">
      <c r="A602" s="211" t="s">
        <v>149</v>
      </c>
      <c r="B602" s="211">
        <v>4781</v>
      </c>
      <c r="C602" s="211" t="s">
        <v>240</v>
      </c>
      <c r="D602" s="211">
        <v>191949352</v>
      </c>
      <c r="E602" s="211">
        <v>1060</v>
      </c>
      <c r="F602" s="211">
        <v>1252</v>
      </c>
      <c r="G602" s="211">
        <v>1004</v>
      </c>
      <c r="I602" s="211" t="s">
        <v>356</v>
      </c>
      <c r="J602" s="212" t="s">
        <v>290</v>
      </c>
      <c r="K602" s="211" t="s">
        <v>291</v>
      </c>
      <c r="L602" s="211" t="s">
        <v>535</v>
      </c>
      <c r="AD602" s="213"/>
    </row>
    <row r="603" spans="1:30" s="211" customFormat="1" x14ac:dyDescent="0.25">
      <c r="A603" s="211" t="s">
        <v>149</v>
      </c>
      <c r="B603" s="211">
        <v>4781</v>
      </c>
      <c r="C603" s="211" t="s">
        <v>240</v>
      </c>
      <c r="D603" s="211">
        <v>191951610</v>
      </c>
      <c r="E603" s="211">
        <v>1060</v>
      </c>
      <c r="F603" s="211">
        <v>1242</v>
      </c>
      <c r="G603" s="211">
        <v>1004</v>
      </c>
      <c r="I603" s="211" t="s">
        <v>1596</v>
      </c>
      <c r="J603" s="212" t="s">
        <v>290</v>
      </c>
      <c r="K603" s="211" t="s">
        <v>291</v>
      </c>
      <c r="L603" s="211" t="s">
        <v>1644</v>
      </c>
      <c r="AD603" s="213"/>
    </row>
    <row r="604" spans="1:30" s="211" customFormat="1" x14ac:dyDescent="0.25">
      <c r="A604" s="211" t="s">
        <v>149</v>
      </c>
      <c r="B604" s="211">
        <v>4781</v>
      </c>
      <c r="C604" s="211" t="s">
        <v>240</v>
      </c>
      <c r="D604" s="211">
        <v>191970972</v>
      </c>
      <c r="E604" s="211">
        <v>1020</v>
      </c>
      <c r="F604" s="211">
        <v>1110</v>
      </c>
      <c r="G604" s="211">
        <v>1004</v>
      </c>
      <c r="I604" s="211" t="s">
        <v>1934</v>
      </c>
      <c r="J604" s="212" t="s">
        <v>290</v>
      </c>
      <c r="K604" s="211" t="s">
        <v>268</v>
      </c>
      <c r="L604" s="211" t="s">
        <v>1939</v>
      </c>
      <c r="AD604" s="213"/>
    </row>
    <row r="605" spans="1:30" s="211" customFormat="1" x14ac:dyDescent="0.25">
      <c r="A605" s="211" t="s">
        <v>149</v>
      </c>
      <c r="B605" s="211">
        <v>4781</v>
      </c>
      <c r="C605" s="211" t="s">
        <v>240</v>
      </c>
      <c r="D605" s="211">
        <v>192004442</v>
      </c>
      <c r="E605" s="211">
        <v>1060</v>
      </c>
      <c r="F605" s="211">
        <v>1251</v>
      </c>
      <c r="G605" s="211">
        <v>1004</v>
      </c>
      <c r="I605" s="211" t="s">
        <v>1406</v>
      </c>
      <c r="J605" s="212" t="s">
        <v>290</v>
      </c>
      <c r="K605" s="211" t="s">
        <v>291</v>
      </c>
      <c r="L605" s="211" t="s">
        <v>1415</v>
      </c>
      <c r="AD605" s="213"/>
    </row>
    <row r="606" spans="1:30" s="211" customFormat="1" x14ac:dyDescent="0.25">
      <c r="A606" s="211" t="s">
        <v>149</v>
      </c>
      <c r="B606" s="211">
        <v>4781</v>
      </c>
      <c r="C606" s="211" t="s">
        <v>240</v>
      </c>
      <c r="D606" s="211">
        <v>192006804</v>
      </c>
      <c r="E606" s="211">
        <v>1020</v>
      </c>
      <c r="F606" s="211">
        <v>1122</v>
      </c>
      <c r="G606" s="211">
        <v>1004</v>
      </c>
      <c r="I606" s="211" t="s">
        <v>1944</v>
      </c>
      <c r="J606" s="212" t="s">
        <v>290</v>
      </c>
      <c r="K606" s="211" t="s">
        <v>270</v>
      </c>
      <c r="L606" s="211" t="s">
        <v>1935</v>
      </c>
      <c r="AD606" s="213"/>
    </row>
    <row r="607" spans="1:30" s="211" customFormat="1" x14ac:dyDescent="0.25">
      <c r="A607" s="211" t="s">
        <v>149</v>
      </c>
      <c r="B607" s="211">
        <v>4781</v>
      </c>
      <c r="C607" s="211" t="s">
        <v>240</v>
      </c>
      <c r="D607" s="211">
        <v>192006922</v>
      </c>
      <c r="E607" s="211">
        <v>1020</v>
      </c>
      <c r="F607" s="211">
        <v>1122</v>
      </c>
      <c r="G607" s="211">
        <v>1004</v>
      </c>
      <c r="I607" s="211" t="s">
        <v>2124</v>
      </c>
      <c r="J607" s="212" t="s">
        <v>290</v>
      </c>
      <c r="K607" s="211" t="s">
        <v>270</v>
      </c>
      <c r="L607" s="211" t="s">
        <v>1935</v>
      </c>
      <c r="AD607" s="213"/>
    </row>
    <row r="608" spans="1:30" s="211" customFormat="1" x14ac:dyDescent="0.25">
      <c r="A608" s="211" t="s">
        <v>149</v>
      </c>
      <c r="B608" s="211">
        <v>4781</v>
      </c>
      <c r="C608" s="211" t="s">
        <v>240</v>
      </c>
      <c r="D608" s="211">
        <v>192022063</v>
      </c>
      <c r="E608" s="211">
        <v>1020</v>
      </c>
      <c r="F608" s="211">
        <v>1110</v>
      </c>
      <c r="G608" s="211">
        <v>1003</v>
      </c>
      <c r="I608" s="211" t="s">
        <v>2146</v>
      </c>
      <c r="J608" s="212" t="s">
        <v>290</v>
      </c>
      <c r="K608" s="211" t="s">
        <v>268</v>
      </c>
      <c r="L608" s="211" t="s">
        <v>2167</v>
      </c>
      <c r="AD608" s="213"/>
    </row>
    <row r="609" spans="1:30" s="211" customFormat="1" x14ac:dyDescent="0.25">
      <c r="A609" s="211" t="s">
        <v>149</v>
      </c>
      <c r="B609" s="211">
        <v>4781</v>
      </c>
      <c r="C609" s="211" t="s">
        <v>240</v>
      </c>
      <c r="D609" s="211">
        <v>192025938</v>
      </c>
      <c r="E609" s="211">
        <v>1060</v>
      </c>
      <c r="F609" s="211">
        <v>1242</v>
      </c>
      <c r="G609" s="211">
        <v>1003</v>
      </c>
      <c r="I609" s="211" t="s">
        <v>1945</v>
      </c>
      <c r="J609" s="212" t="s">
        <v>290</v>
      </c>
      <c r="K609" s="211" t="s">
        <v>291</v>
      </c>
      <c r="L609" s="211" t="s">
        <v>1951</v>
      </c>
      <c r="AD609" s="213"/>
    </row>
    <row r="610" spans="1:30" s="211" customFormat="1" x14ac:dyDescent="0.25">
      <c r="A610" s="211" t="s">
        <v>149</v>
      </c>
      <c r="B610" s="211">
        <v>4781</v>
      </c>
      <c r="C610" s="211" t="s">
        <v>240</v>
      </c>
      <c r="D610" s="211">
        <v>400063159</v>
      </c>
      <c r="E610" s="211">
        <v>1060</v>
      </c>
      <c r="F610" s="211">
        <v>1242</v>
      </c>
      <c r="G610" s="211">
        <v>1004</v>
      </c>
      <c r="I610" s="211" t="s">
        <v>436</v>
      </c>
      <c r="J610" s="212" t="s">
        <v>290</v>
      </c>
      <c r="K610" s="211" t="s">
        <v>268</v>
      </c>
      <c r="L610" s="211" t="s">
        <v>482</v>
      </c>
      <c r="AD610" s="213"/>
    </row>
    <row r="611" spans="1:30" s="211" customFormat="1" x14ac:dyDescent="0.25">
      <c r="A611" s="211" t="s">
        <v>149</v>
      </c>
      <c r="B611" s="211">
        <v>4781</v>
      </c>
      <c r="C611" s="211" t="s">
        <v>240</v>
      </c>
      <c r="D611" s="211">
        <v>400065697</v>
      </c>
      <c r="E611" s="211">
        <v>1060</v>
      </c>
      <c r="G611" s="211">
        <v>1004</v>
      </c>
      <c r="I611" s="211" t="s">
        <v>538</v>
      </c>
      <c r="J611" s="212" t="s">
        <v>290</v>
      </c>
      <c r="K611" s="211" t="s">
        <v>291</v>
      </c>
      <c r="L611" s="211" t="s">
        <v>541</v>
      </c>
      <c r="AD611" s="213"/>
    </row>
    <row r="612" spans="1:30" s="211" customFormat="1" x14ac:dyDescent="0.25">
      <c r="A612" s="211" t="s">
        <v>149</v>
      </c>
      <c r="B612" s="211">
        <v>4781</v>
      </c>
      <c r="C612" s="211" t="s">
        <v>240</v>
      </c>
      <c r="D612" s="211">
        <v>400066893</v>
      </c>
      <c r="E612" s="211">
        <v>1060</v>
      </c>
      <c r="G612" s="211">
        <v>1004</v>
      </c>
      <c r="I612" s="211" t="s">
        <v>357</v>
      </c>
      <c r="J612" s="212" t="s">
        <v>290</v>
      </c>
      <c r="K612" s="211" t="s">
        <v>268</v>
      </c>
      <c r="L612" s="211" t="s">
        <v>483</v>
      </c>
      <c r="AD612" s="213"/>
    </row>
    <row r="613" spans="1:30" s="211" customFormat="1" x14ac:dyDescent="0.25">
      <c r="A613" s="211" t="s">
        <v>149</v>
      </c>
      <c r="B613" s="211">
        <v>4781</v>
      </c>
      <c r="C613" s="211" t="s">
        <v>240</v>
      </c>
      <c r="D613" s="211">
        <v>400068219</v>
      </c>
      <c r="E613" s="211">
        <v>1060</v>
      </c>
      <c r="G613" s="211">
        <v>1004</v>
      </c>
      <c r="I613" s="211" t="s">
        <v>358</v>
      </c>
      <c r="J613" s="212" t="s">
        <v>290</v>
      </c>
      <c r="K613" s="211" t="s">
        <v>268</v>
      </c>
      <c r="L613" s="211" t="s">
        <v>484</v>
      </c>
      <c r="AD613" s="213"/>
    </row>
    <row r="614" spans="1:30" s="211" customFormat="1" x14ac:dyDescent="0.25">
      <c r="A614" s="211" t="s">
        <v>149</v>
      </c>
      <c r="B614" s="211">
        <v>4781</v>
      </c>
      <c r="C614" s="211" t="s">
        <v>240</v>
      </c>
      <c r="D614" s="211">
        <v>400068793</v>
      </c>
      <c r="E614" s="211">
        <v>1060</v>
      </c>
      <c r="G614" s="211">
        <v>1004</v>
      </c>
      <c r="I614" s="211" t="s">
        <v>1407</v>
      </c>
      <c r="J614" s="212" t="s">
        <v>290</v>
      </c>
      <c r="K614" s="211" t="s">
        <v>291</v>
      </c>
      <c r="L614" s="211" t="s">
        <v>1416</v>
      </c>
      <c r="AD614" s="213"/>
    </row>
    <row r="615" spans="1:30" s="211" customFormat="1" x14ac:dyDescent="0.25">
      <c r="A615" s="211" t="s">
        <v>149</v>
      </c>
      <c r="B615" s="211">
        <v>4786</v>
      </c>
      <c r="C615" s="211" t="s">
        <v>241</v>
      </c>
      <c r="D615" s="211">
        <v>191946879</v>
      </c>
      <c r="E615" s="211">
        <v>1060</v>
      </c>
      <c r="F615" s="211">
        <v>1242</v>
      </c>
      <c r="G615" s="211">
        <v>1004</v>
      </c>
      <c r="I615" s="211" t="s">
        <v>1448</v>
      </c>
      <c r="J615" s="212" t="s">
        <v>290</v>
      </c>
      <c r="K615" s="211" t="s">
        <v>291</v>
      </c>
      <c r="L615" s="211" t="s">
        <v>1494</v>
      </c>
      <c r="AD615" s="213"/>
    </row>
    <row r="616" spans="1:30" s="211" customFormat="1" x14ac:dyDescent="0.25">
      <c r="A616" s="211" t="s">
        <v>149</v>
      </c>
      <c r="B616" s="211">
        <v>4786</v>
      </c>
      <c r="C616" s="211" t="s">
        <v>241</v>
      </c>
      <c r="D616" s="211">
        <v>191955238</v>
      </c>
      <c r="E616" s="211">
        <v>1060</v>
      </c>
      <c r="F616" s="211">
        <v>1274</v>
      </c>
      <c r="G616" s="211">
        <v>1004</v>
      </c>
      <c r="I616" s="211" t="s">
        <v>1449</v>
      </c>
      <c r="J616" s="212" t="s">
        <v>290</v>
      </c>
      <c r="K616" s="211" t="s">
        <v>268</v>
      </c>
      <c r="L616" s="211" t="s">
        <v>1475</v>
      </c>
      <c r="AD616" s="213"/>
    </row>
    <row r="617" spans="1:30" s="211" customFormat="1" x14ac:dyDescent="0.25">
      <c r="A617" s="211" t="s">
        <v>149</v>
      </c>
      <c r="B617" s="211">
        <v>4786</v>
      </c>
      <c r="C617" s="211" t="s">
        <v>241</v>
      </c>
      <c r="D617" s="211">
        <v>191967649</v>
      </c>
      <c r="E617" s="211">
        <v>1020</v>
      </c>
      <c r="F617" s="211">
        <v>1110</v>
      </c>
      <c r="G617" s="211">
        <v>1004</v>
      </c>
      <c r="I617" s="211" t="s">
        <v>1450</v>
      </c>
      <c r="J617" s="212" t="s">
        <v>290</v>
      </c>
      <c r="K617" s="211" t="s">
        <v>268</v>
      </c>
      <c r="L617" s="211" t="s">
        <v>1476</v>
      </c>
      <c r="AD617" s="213"/>
    </row>
    <row r="618" spans="1:30" s="211" customFormat="1" x14ac:dyDescent="0.25">
      <c r="A618" s="211" t="s">
        <v>149</v>
      </c>
      <c r="B618" s="211">
        <v>4786</v>
      </c>
      <c r="C618" s="211" t="s">
        <v>241</v>
      </c>
      <c r="D618" s="211">
        <v>192050666</v>
      </c>
      <c r="E618" s="211">
        <v>1060</v>
      </c>
      <c r="F618" s="211">
        <v>1220</v>
      </c>
      <c r="G618" s="211">
        <v>1004</v>
      </c>
      <c r="I618" s="211" t="s">
        <v>2313</v>
      </c>
      <c r="J618" s="212" t="s">
        <v>290</v>
      </c>
      <c r="K618" s="211" t="s">
        <v>268</v>
      </c>
      <c r="L618" s="211" t="s">
        <v>2318</v>
      </c>
      <c r="AD618" s="213"/>
    </row>
    <row r="619" spans="1:30" s="211" customFormat="1" x14ac:dyDescent="0.25">
      <c r="A619" s="211" t="s">
        <v>149</v>
      </c>
      <c r="B619" s="211">
        <v>4786</v>
      </c>
      <c r="C619" s="211" t="s">
        <v>241</v>
      </c>
      <c r="D619" s="211">
        <v>400040642</v>
      </c>
      <c r="E619" s="211">
        <v>1060</v>
      </c>
      <c r="G619" s="211">
        <v>1004</v>
      </c>
      <c r="I619" s="211" t="s">
        <v>1451</v>
      </c>
      <c r="J619" s="212" t="s">
        <v>290</v>
      </c>
      <c r="K619" s="211" t="s">
        <v>268</v>
      </c>
      <c r="L619" s="211" t="s">
        <v>1477</v>
      </c>
      <c r="AD619" s="213"/>
    </row>
    <row r="620" spans="1:30" s="211" customFormat="1" x14ac:dyDescent="0.25">
      <c r="A620" s="211" t="s">
        <v>149</v>
      </c>
      <c r="B620" s="211">
        <v>4786</v>
      </c>
      <c r="C620" s="211" t="s">
        <v>241</v>
      </c>
      <c r="D620" s="211">
        <v>400040684</v>
      </c>
      <c r="E620" s="211">
        <v>1060</v>
      </c>
      <c r="G620" s="211">
        <v>1004</v>
      </c>
      <c r="I620" s="211" t="s">
        <v>1452</v>
      </c>
      <c r="J620" s="212" t="s">
        <v>290</v>
      </c>
      <c r="K620" s="211" t="s">
        <v>268</v>
      </c>
      <c r="L620" s="211" t="s">
        <v>1478</v>
      </c>
      <c r="AD620" s="213"/>
    </row>
    <row r="621" spans="1:30" s="211" customFormat="1" x14ac:dyDescent="0.25">
      <c r="A621" s="211" t="s">
        <v>149</v>
      </c>
      <c r="B621" s="211">
        <v>4786</v>
      </c>
      <c r="C621" s="211" t="s">
        <v>241</v>
      </c>
      <c r="D621" s="211">
        <v>400040726</v>
      </c>
      <c r="E621" s="211">
        <v>1060</v>
      </c>
      <c r="G621" s="211">
        <v>1004</v>
      </c>
      <c r="I621" s="211" t="s">
        <v>1453</v>
      </c>
      <c r="J621" s="212" t="s">
        <v>290</v>
      </c>
      <c r="K621" s="211" t="s">
        <v>268</v>
      </c>
      <c r="L621" s="211" t="s">
        <v>1479</v>
      </c>
      <c r="AD621" s="213"/>
    </row>
    <row r="622" spans="1:30" s="211" customFormat="1" x14ac:dyDescent="0.25">
      <c r="A622" s="211" t="s">
        <v>149</v>
      </c>
      <c r="B622" s="211">
        <v>4786</v>
      </c>
      <c r="C622" s="211" t="s">
        <v>241</v>
      </c>
      <c r="D622" s="211">
        <v>400040727</v>
      </c>
      <c r="E622" s="211">
        <v>1060</v>
      </c>
      <c r="G622" s="211">
        <v>1004</v>
      </c>
      <c r="I622" s="211" t="s">
        <v>1454</v>
      </c>
      <c r="J622" s="212" t="s">
        <v>290</v>
      </c>
      <c r="K622" s="211" t="s">
        <v>268</v>
      </c>
      <c r="L622" s="211" t="s">
        <v>1480</v>
      </c>
      <c r="AD622" s="213"/>
    </row>
    <row r="623" spans="1:30" s="211" customFormat="1" x14ac:dyDescent="0.25">
      <c r="A623" s="211" t="s">
        <v>149</v>
      </c>
      <c r="B623" s="211">
        <v>4786</v>
      </c>
      <c r="C623" s="211" t="s">
        <v>241</v>
      </c>
      <c r="D623" s="211">
        <v>400040778</v>
      </c>
      <c r="E623" s="211">
        <v>1060</v>
      </c>
      <c r="F623" s="211">
        <v>1242</v>
      </c>
      <c r="G623" s="211">
        <v>1004</v>
      </c>
      <c r="I623" s="211" t="s">
        <v>1455</v>
      </c>
      <c r="J623" s="212" t="s">
        <v>290</v>
      </c>
      <c r="K623" s="211" t="s">
        <v>291</v>
      </c>
      <c r="L623" s="211" t="s">
        <v>1495</v>
      </c>
      <c r="AD623" s="213"/>
    </row>
    <row r="624" spans="1:30" s="211" customFormat="1" x14ac:dyDescent="0.25">
      <c r="A624" s="211" t="s">
        <v>149</v>
      </c>
      <c r="B624" s="211">
        <v>4786</v>
      </c>
      <c r="C624" s="211" t="s">
        <v>241</v>
      </c>
      <c r="D624" s="211">
        <v>400040798</v>
      </c>
      <c r="E624" s="211">
        <v>1060</v>
      </c>
      <c r="G624" s="211">
        <v>1004</v>
      </c>
      <c r="I624" s="211" t="s">
        <v>1456</v>
      </c>
      <c r="J624" s="212" t="s">
        <v>290</v>
      </c>
      <c r="K624" s="211" t="s">
        <v>268</v>
      </c>
      <c r="L624" s="211" t="s">
        <v>1481</v>
      </c>
      <c r="AD624" s="213"/>
    </row>
    <row r="625" spans="1:30" s="211" customFormat="1" x14ac:dyDescent="0.25">
      <c r="A625" s="211" t="s">
        <v>149</v>
      </c>
      <c r="B625" s="211">
        <v>4786</v>
      </c>
      <c r="C625" s="211" t="s">
        <v>241</v>
      </c>
      <c r="D625" s="211">
        <v>400040850</v>
      </c>
      <c r="E625" s="211">
        <v>1060</v>
      </c>
      <c r="G625" s="211">
        <v>1004</v>
      </c>
      <c r="I625" s="211" t="s">
        <v>1457</v>
      </c>
      <c r="J625" s="212" t="s">
        <v>290</v>
      </c>
      <c r="K625" s="211" t="s">
        <v>268</v>
      </c>
      <c r="L625" s="211" t="s">
        <v>1482</v>
      </c>
      <c r="AD625" s="213"/>
    </row>
    <row r="626" spans="1:30" s="211" customFormat="1" x14ac:dyDescent="0.25">
      <c r="A626" s="211" t="s">
        <v>149</v>
      </c>
      <c r="B626" s="211">
        <v>4791</v>
      </c>
      <c r="C626" s="211" t="s">
        <v>242</v>
      </c>
      <c r="D626" s="211">
        <v>191898113</v>
      </c>
      <c r="E626" s="211">
        <v>1080</v>
      </c>
      <c r="F626" s="211">
        <v>1252</v>
      </c>
      <c r="G626" s="211">
        <v>1004</v>
      </c>
      <c r="I626" s="211" t="s">
        <v>816</v>
      </c>
      <c r="J626" s="212" t="s">
        <v>290</v>
      </c>
      <c r="K626" s="211" t="s">
        <v>268</v>
      </c>
      <c r="L626" s="211" t="s">
        <v>946</v>
      </c>
      <c r="AD626" s="213"/>
    </row>
    <row r="627" spans="1:30" s="211" customFormat="1" x14ac:dyDescent="0.25">
      <c r="A627" s="211" t="s">
        <v>149</v>
      </c>
      <c r="B627" s="211">
        <v>4791</v>
      </c>
      <c r="C627" s="211" t="s">
        <v>242</v>
      </c>
      <c r="D627" s="211">
        <v>191957631</v>
      </c>
      <c r="E627" s="211">
        <v>1060</v>
      </c>
      <c r="F627" s="211">
        <v>1271</v>
      </c>
      <c r="G627" s="211">
        <v>1004</v>
      </c>
      <c r="I627" s="211" t="s">
        <v>817</v>
      </c>
      <c r="J627" s="212" t="s">
        <v>290</v>
      </c>
      <c r="K627" s="211" t="s">
        <v>291</v>
      </c>
      <c r="L627" s="211" t="s">
        <v>1017</v>
      </c>
      <c r="AD627" s="213"/>
    </row>
    <row r="628" spans="1:30" s="211" customFormat="1" x14ac:dyDescent="0.25">
      <c r="A628" s="211" t="s">
        <v>149</v>
      </c>
      <c r="B628" s="211">
        <v>4791</v>
      </c>
      <c r="C628" s="211" t="s">
        <v>242</v>
      </c>
      <c r="D628" s="211">
        <v>191993245</v>
      </c>
      <c r="E628" s="211">
        <v>1060</v>
      </c>
      <c r="F628" s="211">
        <v>1271</v>
      </c>
      <c r="G628" s="211">
        <v>1004</v>
      </c>
      <c r="I628" s="211" t="s">
        <v>2147</v>
      </c>
      <c r="J628" s="212" t="s">
        <v>290</v>
      </c>
      <c r="K628" s="211" t="s">
        <v>268</v>
      </c>
      <c r="L628" s="211" t="s">
        <v>2168</v>
      </c>
      <c r="AD628" s="213"/>
    </row>
    <row r="629" spans="1:30" s="211" customFormat="1" x14ac:dyDescent="0.25">
      <c r="A629" s="211" t="s">
        <v>149</v>
      </c>
      <c r="B629" s="211">
        <v>4791</v>
      </c>
      <c r="C629" s="211" t="s">
        <v>242</v>
      </c>
      <c r="D629" s="211">
        <v>192024023</v>
      </c>
      <c r="E629" s="211">
        <v>1060</v>
      </c>
      <c r="F629" s="211">
        <v>1271</v>
      </c>
      <c r="G629" s="211">
        <v>1004</v>
      </c>
      <c r="I629" s="211" t="s">
        <v>2148</v>
      </c>
      <c r="J629" s="212" t="s">
        <v>290</v>
      </c>
      <c r="K629" s="211" t="s">
        <v>268</v>
      </c>
      <c r="L629" s="211" t="s">
        <v>2169</v>
      </c>
      <c r="AD629" s="213"/>
    </row>
    <row r="630" spans="1:30" s="211" customFormat="1" x14ac:dyDescent="0.25">
      <c r="A630" s="211" t="s">
        <v>149</v>
      </c>
      <c r="B630" s="211">
        <v>4791</v>
      </c>
      <c r="C630" s="211" t="s">
        <v>242</v>
      </c>
      <c r="D630" s="211">
        <v>192038851</v>
      </c>
      <c r="E630" s="211">
        <v>1080</v>
      </c>
      <c r="F630" s="211">
        <v>1271</v>
      </c>
      <c r="G630" s="211">
        <v>1004</v>
      </c>
      <c r="I630" s="211" t="s">
        <v>2007</v>
      </c>
      <c r="J630" s="212" t="s">
        <v>290</v>
      </c>
      <c r="K630" s="211" t="s">
        <v>270</v>
      </c>
      <c r="L630" s="211" t="s">
        <v>2010</v>
      </c>
      <c r="AD630" s="213"/>
    </row>
    <row r="631" spans="1:30" s="211" customFormat="1" x14ac:dyDescent="0.25">
      <c r="A631" s="211" t="s">
        <v>149</v>
      </c>
      <c r="B631" s="211">
        <v>4791</v>
      </c>
      <c r="C631" s="211" t="s">
        <v>242</v>
      </c>
      <c r="D631" s="211">
        <v>192038852</v>
      </c>
      <c r="E631" s="211">
        <v>1080</v>
      </c>
      <c r="F631" s="211">
        <v>1271</v>
      </c>
      <c r="G631" s="211">
        <v>1004</v>
      </c>
      <c r="I631" s="211" t="s">
        <v>2008</v>
      </c>
      <c r="J631" s="212" t="s">
        <v>290</v>
      </c>
      <c r="K631" s="211" t="s">
        <v>270</v>
      </c>
      <c r="L631" s="211" t="s">
        <v>2010</v>
      </c>
      <c r="AD631" s="213"/>
    </row>
    <row r="632" spans="1:30" s="211" customFormat="1" x14ac:dyDescent="0.25">
      <c r="A632" s="211" t="s">
        <v>149</v>
      </c>
      <c r="B632" s="211">
        <v>4791</v>
      </c>
      <c r="C632" s="211" t="s">
        <v>242</v>
      </c>
      <c r="D632" s="211">
        <v>400052355</v>
      </c>
      <c r="E632" s="211">
        <v>1060</v>
      </c>
      <c r="G632" s="211">
        <v>1004</v>
      </c>
      <c r="I632" s="211" t="s">
        <v>1857</v>
      </c>
      <c r="J632" s="212" t="s">
        <v>290</v>
      </c>
      <c r="K632" s="211" t="s">
        <v>268</v>
      </c>
      <c r="L632" s="211" t="s">
        <v>1862</v>
      </c>
      <c r="AD632" s="213"/>
    </row>
    <row r="633" spans="1:30" s="211" customFormat="1" x14ac:dyDescent="0.25">
      <c r="A633" s="211" t="s">
        <v>149</v>
      </c>
      <c r="B633" s="211">
        <v>4791</v>
      </c>
      <c r="C633" s="211" t="s">
        <v>242</v>
      </c>
      <c r="D633" s="211">
        <v>400057087</v>
      </c>
      <c r="E633" s="211">
        <v>1060</v>
      </c>
      <c r="F633" s="211">
        <v>1242</v>
      </c>
      <c r="G633" s="211">
        <v>1004</v>
      </c>
      <c r="I633" s="211" t="s">
        <v>818</v>
      </c>
      <c r="J633" s="212" t="s">
        <v>290</v>
      </c>
      <c r="K633" s="211" t="s">
        <v>291</v>
      </c>
      <c r="L633" s="211" t="s">
        <v>1018</v>
      </c>
      <c r="AD633" s="213"/>
    </row>
    <row r="634" spans="1:30" s="211" customFormat="1" x14ac:dyDescent="0.25">
      <c r="A634" s="211" t="s">
        <v>149</v>
      </c>
      <c r="B634" s="211">
        <v>4791</v>
      </c>
      <c r="C634" s="211" t="s">
        <v>242</v>
      </c>
      <c r="D634" s="211">
        <v>400057514</v>
      </c>
      <c r="E634" s="211">
        <v>1060</v>
      </c>
      <c r="G634" s="211">
        <v>1004</v>
      </c>
      <c r="I634" s="211" t="s">
        <v>819</v>
      </c>
      <c r="J634" s="212" t="s">
        <v>290</v>
      </c>
      <c r="K634" s="211" t="s">
        <v>268</v>
      </c>
      <c r="L634" s="211" t="s">
        <v>947</v>
      </c>
      <c r="AD634" s="213"/>
    </row>
    <row r="635" spans="1:30" s="211" customFormat="1" x14ac:dyDescent="0.25">
      <c r="A635" s="211" t="s">
        <v>149</v>
      </c>
      <c r="B635" s="211">
        <v>4801</v>
      </c>
      <c r="C635" s="211" t="s">
        <v>243</v>
      </c>
      <c r="D635" s="211">
        <v>191735512</v>
      </c>
      <c r="E635" s="211">
        <v>1080</v>
      </c>
      <c r="F635" s="211">
        <v>1274</v>
      </c>
      <c r="G635" s="211">
        <v>1004</v>
      </c>
      <c r="I635" s="211" t="s">
        <v>1186</v>
      </c>
      <c r="J635" s="212" t="s">
        <v>290</v>
      </c>
      <c r="K635" s="211" t="s">
        <v>268</v>
      </c>
      <c r="L635" s="211" t="s">
        <v>1209</v>
      </c>
      <c r="AD635" s="213"/>
    </row>
    <row r="636" spans="1:30" s="211" customFormat="1" x14ac:dyDescent="0.25">
      <c r="A636" s="211" t="s">
        <v>149</v>
      </c>
      <c r="B636" s="211">
        <v>4801</v>
      </c>
      <c r="C636" s="211" t="s">
        <v>243</v>
      </c>
      <c r="D636" s="211">
        <v>191869195</v>
      </c>
      <c r="E636" s="211">
        <v>1080</v>
      </c>
      <c r="F636" s="211">
        <v>1274</v>
      </c>
      <c r="G636" s="211">
        <v>1004</v>
      </c>
      <c r="I636" s="211" t="s">
        <v>1187</v>
      </c>
      <c r="J636" s="212" t="s">
        <v>290</v>
      </c>
      <c r="K636" s="211" t="s">
        <v>268</v>
      </c>
      <c r="L636" s="211" t="s">
        <v>1210</v>
      </c>
      <c r="AD636" s="213"/>
    </row>
    <row r="637" spans="1:30" s="211" customFormat="1" x14ac:dyDescent="0.25">
      <c r="A637" s="211" t="s">
        <v>149</v>
      </c>
      <c r="B637" s="211">
        <v>4801</v>
      </c>
      <c r="C637" s="211" t="s">
        <v>243</v>
      </c>
      <c r="D637" s="211">
        <v>191985433</v>
      </c>
      <c r="E637" s="211">
        <v>1020</v>
      </c>
      <c r="F637" s="211">
        <v>1110</v>
      </c>
      <c r="G637" s="211">
        <v>1004</v>
      </c>
      <c r="I637" s="211" t="s">
        <v>2383</v>
      </c>
      <c r="J637" s="212" t="s">
        <v>290</v>
      </c>
      <c r="K637" s="211" t="s">
        <v>270</v>
      </c>
      <c r="L637" s="211" t="s">
        <v>2392</v>
      </c>
      <c r="AD637" s="213"/>
    </row>
    <row r="638" spans="1:30" s="211" customFormat="1" x14ac:dyDescent="0.25">
      <c r="A638" s="211" t="s">
        <v>149</v>
      </c>
      <c r="B638" s="211">
        <v>4801</v>
      </c>
      <c r="C638" s="211" t="s">
        <v>243</v>
      </c>
      <c r="D638" s="211">
        <v>192028485</v>
      </c>
      <c r="E638" s="211">
        <v>1020</v>
      </c>
      <c r="F638" s="211">
        <v>1121</v>
      </c>
      <c r="G638" s="211">
        <v>1003</v>
      </c>
      <c r="I638" s="211" t="s">
        <v>2237</v>
      </c>
      <c r="J638" s="212" t="s">
        <v>290</v>
      </c>
      <c r="K638" s="211" t="s">
        <v>291</v>
      </c>
      <c r="L638" s="211" t="s">
        <v>2246</v>
      </c>
      <c r="AD638" s="213"/>
    </row>
    <row r="639" spans="1:30" s="211" customFormat="1" x14ac:dyDescent="0.25">
      <c r="A639" s="211" t="s">
        <v>149</v>
      </c>
      <c r="B639" s="211">
        <v>4806</v>
      </c>
      <c r="C639" s="211" t="s">
        <v>244</v>
      </c>
      <c r="D639" s="211">
        <v>191975896</v>
      </c>
      <c r="E639" s="211">
        <v>1020</v>
      </c>
      <c r="F639" s="211">
        <v>1110</v>
      </c>
      <c r="G639" s="211">
        <v>1003</v>
      </c>
      <c r="I639" s="211" t="s">
        <v>1884</v>
      </c>
      <c r="J639" s="212" t="s">
        <v>290</v>
      </c>
      <c r="K639" s="211" t="s">
        <v>268</v>
      </c>
      <c r="L639" s="211" t="s">
        <v>1896</v>
      </c>
      <c r="AD639" s="213"/>
    </row>
    <row r="640" spans="1:30" s="211" customFormat="1" x14ac:dyDescent="0.25">
      <c r="A640" s="211" t="s">
        <v>149</v>
      </c>
      <c r="B640" s="211">
        <v>4806</v>
      </c>
      <c r="C640" s="211" t="s">
        <v>244</v>
      </c>
      <c r="D640" s="211">
        <v>400045044</v>
      </c>
      <c r="E640" s="211">
        <v>1060</v>
      </c>
      <c r="F640" s="211">
        <v>1261</v>
      </c>
      <c r="G640" s="211">
        <v>1004</v>
      </c>
      <c r="I640" s="211" t="s">
        <v>408</v>
      </c>
      <c r="J640" s="212" t="s">
        <v>290</v>
      </c>
      <c r="K640" s="211" t="s">
        <v>291</v>
      </c>
      <c r="L640" s="211" t="s">
        <v>1534</v>
      </c>
      <c r="AD640" s="213"/>
    </row>
    <row r="641" spans="1:30" s="211" customFormat="1" x14ac:dyDescent="0.25">
      <c r="A641" s="211" t="s">
        <v>149</v>
      </c>
      <c r="B641" s="211">
        <v>4806</v>
      </c>
      <c r="C641" s="211" t="s">
        <v>244</v>
      </c>
      <c r="D641" s="211">
        <v>400053214</v>
      </c>
      <c r="E641" s="211">
        <v>1060</v>
      </c>
      <c r="G641" s="211">
        <v>1004</v>
      </c>
      <c r="I641" s="211" t="s">
        <v>1264</v>
      </c>
      <c r="J641" s="212" t="s">
        <v>290</v>
      </c>
      <c r="K641" s="211" t="s">
        <v>268</v>
      </c>
      <c r="L641" s="211" t="s">
        <v>1283</v>
      </c>
      <c r="AD641" s="213"/>
    </row>
    <row r="642" spans="1:30" s="211" customFormat="1" x14ac:dyDescent="0.25">
      <c r="A642" s="211" t="s">
        <v>149</v>
      </c>
      <c r="B642" s="211">
        <v>4806</v>
      </c>
      <c r="C642" s="211" t="s">
        <v>244</v>
      </c>
      <c r="D642" s="211">
        <v>400054772</v>
      </c>
      <c r="E642" s="211">
        <v>1060</v>
      </c>
      <c r="G642" s="211">
        <v>1004</v>
      </c>
      <c r="I642" s="211" t="s">
        <v>1265</v>
      </c>
      <c r="J642" s="212" t="s">
        <v>290</v>
      </c>
      <c r="K642" s="211" t="s">
        <v>291</v>
      </c>
      <c r="L642" s="211" t="s">
        <v>2079</v>
      </c>
      <c r="AD642" s="213"/>
    </row>
    <row r="643" spans="1:30" s="211" customFormat="1" x14ac:dyDescent="0.25">
      <c r="A643" s="211" t="s">
        <v>149</v>
      </c>
      <c r="B643" s="211">
        <v>4806</v>
      </c>
      <c r="C643" s="211" t="s">
        <v>244</v>
      </c>
      <c r="D643" s="211">
        <v>400054773</v>
      </c>
      <c r="E643" s="211">
        <v>1060</v>
      </c>
      <c r="G643" s="211">
        <v>1004</v>
      </c>
      <c r="I643" s="211" t="s">
        <v>1266</v>
      </c>
      <c r="J643" s="212" t="s">
        <v>290</v>
      </c>
      <c r="K643" s="211" t="s">
        <v>291</v>
      </c>
      <c r="L643" s="211" t="s">
        <v>2079</v>
      </c>
      <c r="AD643" s="213"/>
    </row>
    <row r="644" spans="1:30" s="211" customFormat="1" x14ac:dyDescent="0.25">
      <c r="A644" s="211" t="s">
        <v>149</v>
      </c>
      <c r="B644" s="211">
        <v>4811</v>
      </c>
      <c r="C644" s="211" t="s">
        <v>245</v>
      </c>
      <c r="D644" s="211">
        <v>191656692</v>
      </c>
      <c r="E644" s="211">
        <v>1080</v>
      </c>
      <c r="F644" s="211">
        <v>1271</v>
      </c>
      <c r="G644" s="211">
        <v>1003</v>
      </c>
      <c r="I644" s="211" t="s">
        <v>1354</v>
      </c>
      <c r="J644" s="212" t="s">
        <v>290</v>
      </c>
      <c r="K644" s="211" t="s">
        <v>268</v>
      </c>
      <c r="L644" s="211" t="s">
        <v>1378</v>
      </c>
      <c r="AD644" s="213"/>
    </row>
    <row r="645" spans="1:30" s="211" customFormat="1" x14ac:dyDescent="0.25">
      <c r="A645" s="211" t="s">
        <v>149</v>
      </c>
      <c r="B645" s="211">
        <v>4811</v>
      </c>
      <c r="C645" s="211" t="s">
        <v>245</v>
      </c>
      <c r="D645" s="211">
        <v>191672171</v>
      </c>
      <c r="E645" s="211">
        <v>1020</v>
      </c>
      <c r="F645" s="211">
        <v>1121</v>
      </c>
      <c r="G645" s="211">
        <v>1003</v>
      </c>
      <c r="I645" s="211" t="s">
        <v>1355</v>
      </c>
      <c r="J645" s="212" t="s">
        <v>290</v>
      </c>
      <c r="K645" s="211" t="s">
        <v>291</v>
      </c>
      <c r="L645" s="211" t="s">
        <v>1390</v>
      </c>
      <c r="AD645" s="213"/>
    </row>
    <row r="646" spans="1:30" s="211" customFormat="1" x14ac:dyDescent="0.25">
      <c r="A646" s="211" t="s">
        <v>149</v>
      </c>
      <c r="B646" s="211">
        <v>4816</v>
      </c>
      <c r="C646" s="211" t="s">
        <v>246</v>
      </c>
      <c r="D646" s="211">
        <v>678031</v>
      </c>
      <c r="E646" s="211">
        <v>1020</v>
      </c>
      <c r="F646" s="211">
        <v>1121</v>
      </c>
      <c r="G646" s="211">
        <v>1004</v>
      </c>
      <c r="I646" s="211" t="s">
        <v>1821</v>
      </c>
      <c r="J646" s="212" t="s">
        <v>290</v>
      </c>
      <c r="K646" s="211" t="s">
        <v>270</v>
      </c>
      <c r="L646" s="211" t="s">
        <v>1825</v>
      </c>
      <c r="AD646" s="213"/>
    </row>
    <row r="647" spans="1:30" s="211" customFormat="1" x14ac:dyDescent="0.25">
      <c r="A647" s="211" t="s">
        <v>149</v>
      </c>
      <c r="B647" s="211">
        <v>4816</v>
      </c>
      <c r="C647" s="211" t="s">
        <v>246</v>
      </c>
      <c r="D647" s="211">
        <v>191247171</v>
      </c>
      <c r="E647" s="211">
        <v>1060</v>
      </c>
      <c r="F647" s="211">
        <v>1271</v>
      </c>
      <c r="G647" s="211">
        <v>1004</v>
      </c>
      <c r="I647" s="211" t="s">
        <v>820</v>
      </c>
      <c r="J647" s="212" t="s">
        <v>290</v>
      </c>
      <c r="K647" s="211" t="s">
        <v>268</v>
      </c>
      <c r="L647" s="211" t="s">
        <v>948</v>
      </c>
      <c r="AD647" s="213"/>
    </row>
    <row r="648" spans="1:30" s="211" customFormat="1" x14ac:dyDescent="0.25">
      <c r="A648" s="211" t="s">
        <v>149</v>
      </c>
      <c r="B648" s="211">
        <v>4816</v>
      </c>
      <c r="C648" s="211" t="s">
        <v>246</v>
      </c>
      <c r="D648" s="211">
        <v>191489231</v>
      </c>
      <c r="E648" s="211">
        <v>1080</v>
      </c>
      <c r="F648" s="211">
        <v>1242</v>
      </c>
      <c r="G648" s="211">
        <v>1004</v>
      </c>
      <c r="I648" s="211" t="s">
        <v>821</v>
      </c>
      <c r="J648" s="212" t="s">
        <v>290</v>
      </c>
      <c r="K648" s="211" t="s">
        <v>291</v>
      </c>
      <c r="L648" s="211" t="s">
        <v>1019</v>
      </c>
      <c r="AD648" s="213"/>
    </row>
    <row r="649" spans="1:30" s="211" customFormat="1" x14ac:dyDescent="0.25">
      <c r="A649" s="211" t="s">
        <v>149</v>
      </c>
      <c r="B649" s="211">
        <v>4816</v>
      </c>
      <c r="C649" s="211" t="s">
        <v>246</v>
      </c>
      <c r="D649" s="211">
        <v>191601612</v>
      </c>
      <c r="E649" s="211">
        <v>1080</v>
      </c>
      <c r="F649" s="211">
        <v>1242</v>
      </c>
      <c r="G649" s="211">
        <v>1004</v>
      </c>
      <c r="I649" s="211" t="s">
        <v>822</v>
      </c>
      <c r="J649" s="212" t="s">
        <v>290</v>
      </c>
      <c r="K649" s="211" t="s">
        <v>291</v>
      </c>
      <c r="L649" s="211" t="s">
        <v>1020</v>
      </c>
      <c r="AD649" s="213"/>
    </row>
    <row r="650" spans="1:30" s="211" customFormat="1" x14ac:dyDescent="0.25">
      <c r="A650" s="211" t="s">
        <v>149</v>
      </c>
      <c r="B650" s="211">
        <v>4816</v>
      </c>
      <c r="C650" s="211" t="s">
        <v>246</v>
      </c>
      <c r="D650" s="211">
        <v>191649735</v>
      </c>
      <c r="E650" s="211">
        <v>1080</v>
      </c>
      <c r="F650" s="211">
        <v>1274</v>
      </c>
      <c r="G650" s="211">
        <v>1004</v>
      </c>
      <c r="I650" s="211" t="s">
        <v>823</v>
      </c>
      <c r="J650" s="212" t="s">
        <v>290</v>
      </c>
      <c r="K650" s="211" t="s">
        <v>291</v>
      </c>
      <c r="L650" s="211" t="s">
        <v>1021</v>
      </c>
      <c r="AD650" s="213"/>
    </row>
    <row r="651" spans="1:30" s="211" customFormat="1" x14ac:dyDescent="0.25">
      <c r="A651" s="211" t="s">
        <v>149</v>
      </c>
      <c r="B651" s="211">
        <v>4816</v>
      </c>
      <c r="C651" s="211" t="s">
        <v>246</v>
      </c>
      <c r="D651" s="211">
        <v>191737246</v>
      </c>
      <c r="E651" s="211">
        <v>1060</v>
      </c>
      <c r="F651" s="211">
        <v>1252</v>
      </c>
      <c r="G651" s="211">
        <v>1004</v>
      </c>
      <c r="I651" s="211" t="s">
        <v>824</v>
      </c>
      <c r="J651" s="212" t="s">
        <v>290</v>
      </c>
      <c r="K651" s="211" t="s">
        <v>268</v>
      </c>
      <c r="L651" s="211" t="s">
        <v>949</v>
      </c>
      <c r="AD651" s="213"/>
    </row>
    <row r="652" spans="1:30" s="211" customFormat="1" x14ac:dyDescent="0.25">
      <c r="A652" s="211" t="s">
        <v>149</v>
      </c>
      <c r="B652" s="211">
        <v>4816</v>
      </c>
      <c r="C652" s="211" t="s">
        <v>246</v>
      </c>
      <c r="D652" s="211">
        <v>191791958</v>
      </c>
      <c r="E652" s="211">
        <v>1080</v>
      </c>
      <c r="F652" s="211">
        <v>1274</v>
      </c>
      <c r="G652" s="211">
        <v>1004</v>
      </c>
      <c r="I652" s="211" t="s">
        <v>825</v>
      </c>
      <c r="J652" s="212" t="s">
        <v>290</v>
      </c>
      <c r="K652" s="211" t="s">
        <v>268</v>
      </c>
      <c r="L652" s="211" t="s">
        <v>950</v>
      </c>
      <c r="AD652" s="213"/>
    </row>
    <row r="653" spans="1:30" s="211" customFormat="1" x14ac:dyDescent="0.25">
      <c r="A653" s="211" t="s">
        <v>149</v>
      </c>
      <c r="B653" s="211">
        <v>4816</v>
      </c>
      <c r="C653" s="211" t="s">
        <v>246</v>
      </c>
      <c r="D653" s="211">
        <v>191853987</v>
      </c>
      <c r="E653" s="211">
        <v>1080</v>
      </c>
      <c r="F653" s="211">
        <v>1274</v>
      </c>
      <c r="G653" s="211">
        <v>1004</v>
      </c>
      <c r="I653" s="211" t="s">
        <v>826</v>
      </c>
      <c r="J653" s="212" t="s">
        <v>290</v>
      </c>
      <c r="K653" s="211" t="s">
        <v>268</v>
      </c>
      <c r="L653" s="211" t="s">
        <v>951</v>
      </c>
      <c r="AD653" s="213"/>
    </row>
    <row r="654" spans="1:30" s="211" customFormat="1" x14ac:dyDescent="0.25">
      <c r="A654" s="211" t="s">
        <v>149</v>
      </c>
      <c r="B654" s="211">
        <v>4816</v>
      </c>
      <c r="C654" s="211" t="s">
        <v>246</v>
      </c>
      <c r="D654" s="211">
        <v>191883648</v>
      </c>
      <c r="E654" s="211">
        <v>1060</v>
      </c>
      <c r="F654" s="211">
        <v>1271</v>
      </c>
      <c r="G654" s="211">
        <v>1004</v>
      </c>
      <c r="I654" s="211" t="s">
        <v>827</v>
      </c>
      <c r="J654" s="212" t="s">
        <v>290</v>
      </c>
      <c r="K654" s="211" t="s">
        <v>291</v>
      </c>
      <c r="L654" s="211" t="s">
        <v>1022</v>
      </c>
      <c r="AD654" s="213"/>
    </row>
    <row r="655" spans="1:30" s="211" customFormat="1" x14ac:dyDescent="0.25">
      <c r="A655" s="211" t="s">
        <v>149</v>
      </c>
      <c r="B655" s="211">
        <v>4816</v>
      </c>
      <c r="C655" s="211" t="s">
        <v>246</v>
      </c>
      <c r="D655" s="211">
        <v>191953729</v>
      </c>
      <c r="E655" s="211">
        <v>1060</v>
      </c>
      <c r="F655" s="211">
        <v>1274</v>
      </c>
      <c r="G655" s="211">
        <v>1004</v>
      </c>
      <c r="I655" s="211" t="s">
        <v>2149</v>
      </c>
      <c r="J655" s="212" t="s">
        <v>290</v>
      </c>
      <c r="K655" s="211" t="s">
        <v>268</v>
      </c>
      <c r="L655" s="211" t="s">
        <v>2170</v>
      </c>
      <c r="AD655" s="213"/>
    </row>
    <row r="656" spans="1:30" s="211" customFormat="1" x14ac:dyDescent="0.25">
      <c r="A656" s="211" t="s">
        <v>149</v>
      </c>
      <c r="B656" s="211">
        <v>4816</v>
      </c>
      <c r="C656" s="211" t="s">
        <v>246</v>
      </c>
      <c r="D656" s="211">
        <v>191960439</v>
      </c>
      <c r="E656" s="211">
        <v>1060</v>
      </c>
      <c r="F656" s="211">
        <v>1242</v>
      </c>
      <c r="G656" s="211">
        <v>1004</v>
      </c>
      <c r="I656" s="211" t="s">
        <v>2082</v>
      </c>
      <c r="J656" s="212" t="s">
        <v>290</v>
      </c>
      <c r="K656" s="211" t="s">
        <v>268</v>
      </c>
      <c r="L656" s="211" t="s">
        <v>2086</v>
      </c>
      <c r="AD656" s="213"/>
    </row>
    <row r="657" spans="1:30" s="211" customFormat="1" x14ac:dyDescent="0.25">
      <c r="A657" s="211" t="s">
        <v>149</v>
      </c>
      <c r="B657" s="211">
        <v>4816</v>
      </c>
      <c r="C657" s="211" t="s">
        <v>246</v>
      </c>
      <c r="D657" s="211">
        <v>191960440</v>
      </c>
      <c r="E657" s="211">
        <v>1060</v>
      </c>
      <c r="F657" s="211">
        <v>1274</v>
      </c>
      <c r="G657" s="211">
        <v>1004</v>
      </c>
      <c r="I657" s="211" t="s">
        <v>1739</v>
      </c>
      <c r="J657" s="212" t="s">
        <v>290</v>
      </c>
      <c r="K657" s="211" t="s">
        <v>268</v>
      </c>
      <c r="L657" s="211" t="s">
        <v>1744</v>
      </c>
      <c r="AD657" s="213"/>
    </row>
    <row r="658" spans="1:30" s="211" customFormat="1" x14ac:dyDescent="0.25">
      <c r="A658" s="211" t="s">
        <v>149</v>
      </c>
      <c r="B658" s="211">
        <v>4816</v>
      </c>
      <c r="C658" s="211" t="s">
        <v>246</v>
      </c>
      <c r="D658" s="211">
        <v>191997264</v>
      </c>
      <c r="E658" s="211">
        <v>1060</v>
      </c>
      <c r="F658" s="211">
        <v>1251</v>
      </c>
      <c r="G658" s="211">
        <v>1003</v>
      </c>
      <c r="I658" s="211" t="s">
        <v>1785</v>
      </c>
      <c r="J658" s="212" t="s">
        <v>290</v>
      </c>
      <c r="K658" s="211" t="s">
        <v>291</v>
      </c>
      <c r="L658" s="211" t="s">
        <v>1806</v>
      </c>
      <c r="AD658" s="213"/>
    </row>
    <row r="659" spans="1:30" s="211" customFormat="1" x14ac:dyDescent="0.25">
      <c r="A659" s="211" t="s">
        <v>149</v>
      </c>
      <c r="B659" s="211">
        <v>4816</v>
      </c>
      <c r="C659" s="211" t="s">
        <v>246</v>
      </c>
      <c r="D659" s="211">
        <v>400044558</v>
      </c>
      <c r="E659" s="211">
        <v>1060</v>
      </c>
      <c r="G659" s="211">
        <v>1004</v>
      </c>
      <c r="I659" s="211" t="s">
        <v>1113</v>
      </c>
      <c r="J659" s="212" t="s">
        <v>290</v>
      </c>
      <c r="K659" s="211" t="s">
        <v>291</v>
      </c>
      <c r="L659" s="211" t="s">
        <v>1164</v>
      </c>
      <c r="AD659" s="213"/>
    </row>
    <row r="660" spans="1:30" s="211" customFormat="1" x14ac:dyDescent="0.25">
      <c r="A660" s="211" t="s">
        <v>149</v>
      </c>
      <c r="B660" s="211">
        <v>4816</v>
      </c>
      <c r="C660" s="211" t="s">
        <v>246</v>
      </c>
      <c r="D660" s="211">
        <v>400044943</v>
      </c>
      <c r="E660" s="211">
        <v>1060</v>
      </c>
      <c r="F660" s="211">
        <v>1274</v>
      </c>
      <c r="G660" s="211">
        <v>1004</v>
      </c>
      <c r="I660" s="211" t="s">
        <v>828</v>
      </c>
      <c r="J660" s="212" t="s">
        <v>290</v>
      </c>
      <c r="K660" s="211" t="s">
        <v>268</v>
      </c>
      <c r="L660" s="211" t="s">
        <v>952</v>
      </c>
      <c r="AD660" s="213"/>
    </row>
    <row r="661" spans="1:30" s="211" customFormat="1" x14ac:dyDescent="0.25">
      <c r="A661" s="211" t="s">
        <v>149</v>
      </c>
      <c r="B661" s="211">
        <v>4816</v>
      </c>
      <c r="C661" s="211" t="s">
        <v>246</v>
      </c>
      <c r="D661" s="211">
        <v>400045220</v>
      </c>
      <c r="E661" s="211">
        <v>1060</v>
      </c>
      <c r="F661" s="211">
        <v>1251</v>
      </c>
      <c r="G661" s="211">
        <v>1004</v>
      </c>
      <c r="I661" s="211" t="s">
        <v>2150</v>
      </c>
      <c r="J661" s="212" t="s">
        <v>290</v>
      </c>
      <c r="K661" s="211" t="s">
        <v>268</v>
      </c>
      <c r="L661" s="211" t="s">
        <v>2171</v>
      </c>
      <c r="AD661" s="213"/>
    </row>
    <row r="662" spans="1:30" s="211" customFormat="1" x14ac:dyDescent="0.25">
      <c r="A662" s="211" t="s">
        <v>149</v>
      </c>
      <c r="B662" s="211">
        <v>4816</v>
      </c>
      <c r="C662" s="211" t="s">
        <v>246</v>
      </c>
      <c r="D662" s="211">
        <v>400045243</v>
      </c>
      <c r="E662" s="211">
        <v>1060</v>
      </c>
      <c r="F662" s="211">
        <v>1242</v>
      </c>
      <c r="G662" s="211">
        <v>1004</v>
      </c>
      <c r="I662" s="211" t="s">
        <v>1822</v>
      </c>
      <c r="J662" s="212" t="s">
        <v>290</v>
      </c>
      <c r="K662" s="211" t="s">
        <v>268</v>
      </c>
      <c r="L662" s="211" t="s">
        <v>1830</v>
      </c>
      <c r="AD662" s="213"/>
    </row>
    <row r="663" spans="1:30" s="211" customFormat="1" x14ac:dyDescent="0.25">
      <c r="A663" s="211" t="s">
        <v>149</v>
      </c>
      <c r="B663" s="211">
        <v>4821</v>
      </c>
      <c r="C663" s="211" t="s">
        <v>247</v>
      </c>
      <c r="D663" s="211">
        <v>191871551</v>
      </c>
      <c r="E663" s="211">
        <v>1060</v>
      </c>
      <c r="F663" s="211">
        <v>1274</v>
      </c>
      <c r="G663" s="211">
        <v>1004</v>
      </c>
      <c r="I663" s="211" t="s">
        <v>359</v>
      </c>
      <c r="J663" s="212" t="s">
        <v>290</v>
      </c>
      <c r="K663" s="211" t="s">
        <v>268</v>
      </c>
      <c r="L663" s="211" t="s">
        <v>485</v>
      </c>
      <c r="AD663" s="213"/>
    </row>
    <row r="664" spans="1:30" s="211" customFormat="1" x14ac:dyDescent="0.25">
      <c r="A664" s="211" t="s">
        <v>149</v>
      </c>
      <c r="B664" s="211">
        <v>4821</v>
      </c>
      <c r="C664" s="211" t="s">
        <v>247</v>
      </c>
      <c r="D664" s="211">
        <v>191960142</v>
      </c>
      <c r="E664" s="211">
        <v>1020</v>
      </c>
      <c r="F664" s="211">
        <v>1110</v>
      </c>
      <c r="G664" s="211">
        <v>1003</v>
      </c>
      <c r="I664" s="211" t="s">
        <v>1946</v>
      </c>
      <c r="J664" s="212" t="s">
        <v>290</v>
      </c>
      <c r="K664" s="211" t="s">
        <v>270</v>
      </c>
      <c r="L664" s="211" t="s">
        <v>1947</v>
      </c>
      <c r="AD664" s="213"/>
    </row>
    <row r="665" spans="1:30" s="211" customFormat="1" x14ac:dyDescent="0.25">
      <c r="A665" s="211" t="s">
        <v>149</v>
      </c>
      <c r="B665" s="211">
        <v>4821</v>
      </c>
      <c r="C665" s="211" t="s">
        <v>247</v>
      </c>
      <c r="D665" s="211">
        <v>191960143</v>
      </c>
      <c r="E665" s="211">
        <v>1020</v>
      </c>
      <c r="F665" s="211">
        <v>1110</v>
      </c>
      <c r="G665" s="211">
        <v>1003</v>
      </c>
      <c r="I665" s="211" t="s">
        <v>1946</v>
      </c>
      <c r="J665" s="212" t="s">
        <v>290</v>
      </c>
      <c r="K665" s="211" t="s">
        <v>270</v>
      </c>
      <c r="L665" s="211" t="s">
        <v>1947</v>
      </c>
      <c r="AD665" s="213"/>
    </row>
    <row r="666" spans="1:30" s="211" customFormat="1" x14ac:dyDescent="0.25">
      <c r="A666" s="211" t="s">
        <v>149</v>
      </c>
      <c r="B666" s="211">
        <v>4821</v>
      </c>
      <c r="C666" s="211" t="s">
        <v>247</v>
      </c>
      <c r="D666" s="211">
        <v>191960144</v>
      </c>
      <c r="E666" s="211">
        <v>1020</v>
      </c>
      <c r="F666" s="211">
        <v>1110</v>
      </c>
      <c r="G666" s="211">
        <v>1003</v>
      </c>
      <c r="I666" s="211" t="s">
        <v>1946</v>
      </c>
      <c r="J666" s="212" t="s">
        <v>290</v>
      </c>
      <c r="K666" s="211" t="s">
        <v>270</v>
      </c>
      <c r="L666" s="211" t="s">
        <v>1947</v>
      </c>
      <c r="AD666" s="213"/>
    </row>
    <row r="667" spans="1:30" s="211" customFormat="1" x14ac:dyDescent="0.25">
      <c r="A667" s="211" t="s">
        <v>149</v>
      </c>
      <c r="B667" s="211">
        <v>4821</v>
      </c>
      <c r="C667" s="211" t="s">
        <v>247</v>
      </c>
      <c r="D667" s="211">
        <v>191960166</v>
      </c>
      <c r="E667" s="211">
        <v>1060</v>
      </c>
      <c r="F667" s="211">
        <v>1263</v>
      </c>
      <c r="G667" s="211">
        <v>1004</v>
      </c>
      <c r="I667" s="211" t="s">
        <v>360</v>
      </c>
      <c r="J667" s="212" t="s">
        <v>290</v>
      </c>
      <c r="K667" s="211" t="s">
        <v>268</v>
      </c>
      <c r="L667" s="211" t="s">
        <v>486</v>
      </c>
      <c r="AD667" s="213"/>
    </row>
    <row r="668" spans="1:30" s="211" customFormat="1" x14ac:dyDescent="0.25">
      <c r="A668" s="211" t="s">
        <v>149</v>
      </c>
      <c r="B668" s="211">
        <v>4821</v>
      </c>
      <c r="C668" s="211" t="s">
        <v>247</v>
      </c>
      <c r="D668" s="211">
        <v>191995986</v>
      </c>
      <c r="E668" s="211">
        <v>1060</v>
      </c>
      <c r="F668" s="211">
        <v>1274</v>
      </c>
      <c r="G668" s="211">
        <v>1004</v>
      </c>
      <c r="I668" s="211" t="s">
        <v>2289</v>
      </c>
      <c r="J668" s="212" t="s">
        <v>290</v>
      </c>
      <c r="K668" s="211" t="s">
        <v>268</v>
      </c>
      <c r="L668" s="211" t="s">
        <v>2301</v>
      </c>
      <c r="AD668" s="213"/>
    </row>
    <row r="669" spans="1:30" s="211" customFormat="1" x14ac:dyDescent="0.25">
      <c r="A669" s="211" t="s">
        <v>149</v>
      </c>
      <c r="B669" s="211">
        <v>4821</v>
      </c>
      <c r="C669" s="211" t="s">
        <v>247</v>
      </c>
      <c r="D669" s="211">
        <v>192010001</v>
      </c>
      <c r="E669" s="211">
        <v>1060</v>
      </c>
      <c r="F669" s="211">
        <v>1274</v>
      </c>
      <c r="G669" s="211">
        <v>1004</v>
      </c>
      <c r="I669" s="211" t="s">
        <v>1903</v>
      </c>
      <c r="J669" s="212" t="s">
        <v>290</v>
      </c>
      <c r="K669" s="211" t="s">
        <v>268</v>
      </c>
      <c r="L669" s="211" t="s">
        <v>1910</v>
      </c>
      <c r="AD669" s="213"/>
    </row>
    <row r="670" spans="1:30" s="211" customFormat="1" x14ac:dyDescent="0.25">
      <c r="A670" s="211" t="s">
        <v>149</v>
      </c>
      <c r="B670" s="211">
        <v>4821</v>
      </c>
      <c r="C670" s="211" t="s">
        <v>247</v>
      </c>
      <c r="D670" s="211">
        <v>192032212</v>
      </c>
      <c r="E670" s="211">
        <v>1060</v>
      </c>
      <c r="F670" s="211">
        <v>1274</v>
      </c>
      <c r="G670" s="211">
        <v>1004</v>
      </c>
      <c r="I670" s="211" t="s">
        <v>1956</v>
      </c>
      <c r="J670" s="212" t="s">
        <v>290</v>
      </c>
      <c r="K670" s="211" t="s">
        <v>268</v>
      </c>
      <c r="L670" s="211" t="s">
        <v>1970</v>
      </c>
      <c r="AD670" s="213"/>
    </row>
    <row r="671" spans="1:30" s="211" customFormat="1" x14ac:dyDescent="0.25">
      <c r="A671" s="211" t="s">
        <v>149</v>
      </c>
      <c r="B671" s="211">
        <v>4826</v>
      </c>
      <c r="C671" s="211" t="s">
        <v>248</v>
      </c>
      <c r="D671" s="211">
        <v>191718459</v>
      </c>
      <c r="E671" s="211">
        <v>1060</v>
      </c>
      <c r="F671" s="211">
        <v>1242</v>
      </c>
      <c r="G671" s="211">
        <v>1004</v>
      </c>
      <c r="I671" s="211" t="s">
        <v>1517</v>
      </c>
      <c r="J671" s="212" t="s">
        <v>290</v>
      </c>
      <c r="K671" s="211" t="s">
        <v>291</v>
      </c>
      <c r="L671" s="211" t="s">
        <v>1528</v>
      </c>
      <c r="AD671" s="213"/>
    </row>
    <row r="672" spans="1:30" s="211" customFormat="1" x14ac:dyDescent="0.25">
      <c r="A672" s="211" t="s">
        <v>149</v>
      </c>
      <c r="B672" s="211">
        <v>4826</v>
      </c>
      <c r="C672" s="211" t="s">
        <v>248</v>
      </c>
      <c r="D672" s="211">
        <v>191965184</v>
      </c>
      <c r="E672" s="211">
        <v>1080</v>
      </c>
      <c r="F672" s="211">
        <v>1241</v>
      </c>
      <c r="G672" s="211">
        <v>1004</v>
      </c>
      <c r="I672" s="211" t="s">
        <v>1518</v>
      </c>
      <c r="J672" s="212" t="s">
        <v>290</v>
      </c>
      <c r="K672" s="211" t="s">
        <v>268</v>
      </c>
      <c r="L672" s="211" t="s">
        <v>1525</v>
      </c>
      <c r="AD672" s="213"/>
    </row>
    <row r="673" spans="1:30" s="211" customFormat="1" x14ac:dyDescent="0.25">
      <c r="A673" s="211" t="s">
        <v>149</v>
      </c>
      <c r="B673" s="211">
        <v>4826</v>
      </c>
      <c r="C673" s="211" t="s">
        <v>248</v>
      </c>
      <c r="D673" s="211">
        <v>191972586</v>
      </c>
      <c r="E673" s="211">
        <v>1060</v>
      </c>
      <c r="F673" s="211">
        <v>1264</v>
      </c>
      <c r="G673" s="211">
        <v>1004</v>
      </c>
      <c r="I673" s="211" t="s">
        <v>1519</v>
      </c>
      <c r="J673" s="212" t="s">
        <v>290</v>
      </c>
      <c r="K673" s="211" t="s">
        <v>268</v>
      </c>
      <c r="L673" s="211" t="s">
        <v>1526</v>
      </c>
      <c r="AD673" s="213"/>
    </row>
    <row r="674" spans="1:30" s="211" customFormat="1" x14ac:dyDescent="0.25">
      <c r="A674" s="211" t="s">
        <v>149</v>
      </c>
      <c r="B674" s="211">
        <v>4831</v>
      </c>
      <c r="C674" s="211" t="s">
        <v>249</v>
      </c>
      <c r="D674" s="211">
        <v>2346019</v>
      </c>
      <c r="E674" s="211">
        <v>1060</v>
      </c>
      <c r="G674" s="211">
        <v>1004</v>
      </c>
      <c r="I674" s="211" t="s">
        <v>829</v>
      </c>
      <c r="J674" s="212" t="s">
        <v>290</v>
      </c>
      <c r="K674" s="211" t="s">
        <v>291</v>
      </c>
      <c r="L674" s="211" t="s">
        <v>1023</v>
      </c>
      <c r="AD674" s="213"/>
    </row>
    <row r="675" spans="1:30" s="211" customFormat="1" x14ac:dyDescent="0.25">
      <c r="A675" s="211" t="s">
        <v>149</v>
      </c>
      <c r="B675" s="211">
        <v>4831</v>
      </c>
      <c r="C675" s="211" t="s">
        <v>249</v>
      </c>
      <c r="D675" s="211">
        <v>191733458</v>
      </c>
      <c r="E675" s="211">
        <v>1060</v>
      </c>
      <c r="F675" s="211">
        <v>1242</v>
      </c>
      <c r="G675" s="211">
        <v>1004</v>
      </c>
      <c r="I675" s="211" t="s">
        <v>830</v>
      </c>
      <c r="J675" s="212" t="s">
        <v>290</v>
      </c>
      <c r="K675" s="211" t="s">
        <v>268</v>
      </c>
      <c r="L675" s="211" t="s">
        <v>953</v>
      </c>
      <c r="AD675" s="213"/>
    </row>
    <row r="676" spans="1:30" s="211" customFormat="1" x14ac:dyDescent="0.25">
      <c r="A676" s="211" t="s">
        <v>149</v>
      </c>
      <c r="B676" s="211">
        <v>4831</v>
      </c>
      <c r="C676" s="211" t="s">
        <v>249</v>
      </c>
      <c r="D676" s="211">
        <v>191890191</v>
      </c>
      <c r="E676" s="211">
        <v>1020</v>
      </c>
      <c r="F676" s="211">
        <v>1110</v>
      </c>
      <c r="G676" s="211">
        <v>1004</v>
      </c>
      <c r="I676" s="211" t="s">
        <v>831</v>
      </c>
      <c r="J676" s="212" t="s">
        <v>290</v>
      </c>
      <c r="K676" s="211" t="s">
        <v>291</v>
      </c>
      <c r="L676" s="211" t="s">
        <v>1024</v>
      </c>
      <c r="AD676" s="213"/>
    </row>
    <row r="677" spans="1:30" s="211" customFormat="1" x14ac:dyDescent="0.25">
      <c r="A677" s="211" t="s">
        <v>149</v>
      </c>
      <c r="B677" s="211">
        <v>4831</v>
      </c>
      <c r="C677" s="211" t="s">
        <v>249</v>
      </c>
      <c r="D677" s="211">
        <v>191949631</v>
      </c>
      <c r="E677" s="211">
        <v>1020</v>
      </c>
      <c r="F677" s="211">
        <v>1110</v>
      </c>
      <c r="G677" s="211">
        <v>1004</v>
      </c>
      <c r="I677" s="211" t="s">
        <v>1904</v>
      </c>
      <c r="J677" s="212" t="s">
        <v>290</v>
      </c>
      <c r="K677" s="211" t="s">
        <v>270</v>
      </c>
      <c r="L677" s="211" t="s">
        <v>1922</v>
      </c>
      <c r="AD677" s="213"/>
    </row>
    <row r="678" spans="1:30" s="211" customFormat="1" x14ac:dyDescent="0.25">
      <c r="A678" s="211" t="s">
        <v>149</v>
      </c>
      <c r="B678" s="211">
        <v>4831</v>
      </c>
      <c r="C678" s="211" t="s">
        <v>249</v>
      </c>
      <c r="D678" s="211">
        <v>191949636</v>
      </c>
      <c r="E678" s="211">
        <v>1020</v>
      </c>
      <c r="F678" s="211">
        <v>1110</v>
      </c>
      <c r="G678" s="211">
        <v>1004</v>
      </c>
      <c r="I678" s="211" t="s">
        <v>1914</v>
      </c>
      <c r="J678" s="212" t="s">
        <v>290</v>
      </c>
      <c r="K678" s="211" t="s">
        <v>270</v>
      </c>
      <c r="L678" s="211" t="s">
        <v>1923</v>
      </c>
      <c r="AD678" s="213"/>
    </row>
    <row r="679" spans="1:30" s="211" customFormat="1" x14ac:dyDescent="0.25">
      <c r="A679" s="211" t="s">
        <v>149</v>
      </c>
      <c r="B679" s="211">
        <v>4831</v>
      </c>
      <c r="C679" s="211" t="s">
        <v>249</v>
      </c>
      <c r="D679" s="211">
        <v>191949687</v>
      </c>
      <c r="E679" s="211">
        <v>1020</v>
      </c>
      <c r="F679" s="211">
        <v>1110</v>
      </c>
      <c r="G679" s="211">
        <v>1004</v>
      </c>
      <c r="I679" s="211" t="s">
        <v>2125</v>
      </c>
      <c r="J679" s="212" t="s">
        <v>290</v>
      </c>
      <c r="K679" s="211" t="s">
        <v>270</v>
      </c>
      <c r="L679" s="211" t="s">
        <v>2129</v>
      </c>
      <c r="AD679" s="213"/>
    </row>
    <row r="680" spans="1:30" s="211" customFormat="1" x14ac:dyDescent="0.25">
      <c r="A680" s="211" t="s">
        <v>149</v>
      </c>
      <c r="B680" s="211">
        <v>4831</v>
      </c>
      <c r="C680" s="211" t="s">
        <v>249</v>
      </c>
      <c r="D680" s="211">
        <v>191949689</v>
      </c>
      <c r="E680" s="211">
        <v>1020</v>
      </c>
      <c r="F680" s="211">
        <v>1110</v>
      </c>
      <c r="G680" s="211">
        <v>1004</v>
      </c>
      <c r="I680" s="211" t="s">
        <v>2126</v>
      </c>
      <c r="J680" s="212" t="s">
        <v>290</v>
      </c>
      <c r="K680" s="211" t="s">
        <v>270</v>
      </c>
      <c r="L680" s="211" t="s">
        <v>2130</v>
      </c>
      <c r="AD680" s="213"/>
    </row>
    <row r="681" spans="1:30" s="211" customFormat="1" x14ac:dyDescent="0.25">
      <c r="A681" s="211" t="s">
        <v>149</v>
      </c>
      <c r="B681" s="211">
        <v>4831</v>
      </c>
      <c r="C681" s="211" t="s">
        <v>249</v>
      </c>
      <c r="D681" s="211">
        <v>191949728</v>
      </c>
      <c r="E681" s="211">
        <v>1060</v>
      </c>
      <c r="F681" s="211">
        <v>1211</v>
      </c>
      <c r="G681" s="211">
        <v>1004</v>
      </c>
      <c r="I681" s="211" t="s">
        <v>832</v>
      </c>
      <c r="J681" s="212" t="s">
        <v>290</v>
      </c>
      <c r="K681" s="211" t="s">
        <v>268</v>
      </c>
      <c r="L681" s="211" t="s">
        <v>954</v>
      </c>
      <c r="AD681" s="213"/>
    </row>
    <row r="682" spans="1:30" s="211" customFormat="1" x14ac:dyDescent="0.25">
      <c r="A682" s="211" t="s">
        <v>149</v>
      </c>
      <c r="B682" s="211">
        <v>4831</v>
      </c>
      <c r="C682" s="211" t="s">
        <v>249</v>
      </c>
      <c r="D682" s="211">
        <v>191962867</v>
      </c>
      <c r="E682" s="211">
        <v>1060</v>
      </c>
      <c r="F682" s="211">
        <v>1220</v>
      </c>
      <c r="G682" s="211">
        <v>1004</v>
      </c>
      <c r="I682" s="211" t="s">
        <v>833</v>
      </c>
      <c r="J682" s="212" t="s">
        <v>290</v>
      </c>
      <c r="K682" s="211" t="s">
        <v>268</v>
      </c>
      <c r="L682" s="211" t="s">
        <v>955</v>
      </c>
      <c r="AD682" s="213"/>
    </row>
    <row r="683" spans="1:30" s="211" customFormat="1" x14ac:dyDescent="0.25">
      <c r="A683" s="211" t="s">
        <v>149</v>
      </c>
      <c r="B683" s="211">
        <v>4831</v>
      </c>
      <c r="C683" s="211" t="s">
        <v>249</v>
      </c>
      <c r="D683" s="211">
        <v>192014188</v>
      </c>
      <c r="E683" s="211">
        <v>1020</v>
      </c>
      <c r="F683" s="211">
        <v>1121</v>
      </c>
      <c r="G683" s="211">
        <v>1004</v>
      </c>
      <c r="I683" s="211" t="s">
        <v>2290</v>
      </c>
      <c r="J683" s="212" t="s">
        <v>290</v>
      </c>
      <c r="K683" s="211" t="s">
        <v>268</v>
      </c>
      <c r="L683" s="211" t="s">
        <v>2302</v>
      </c>
      <c r="AD683" s="213"/>
    </row>
    <row r="684" spans="1:30" s="211" customFormat="1" x14ac:dyDescent="0.25">
      <c r="A684" s="211" t="s">
        <v>149</v>
      </c>
      <c r="B684" s="211">
        <v>4831</v>
      </c>
      <c r="C684" s="211" t="s">
        <v>249</v>
      </c>
      <c r="D684" s="211">
        <v>400074875</v>
      </c>
      <c r="E684" s="211">
        <v>1060</v>
      </c>
      <c r="F684" s="211">
        <v>1272</v>
      </c>
      <c r="G684" s="211">
        <v>1004</v>
      </c>
      <c r="I684" s="211" t="s">
        <v>834</v>
      </c>
      <c r="J684" s="212" t="s">
        <v>290</v>
      </c>
      <c r="K684" s="211" t="s">
        <v>291</v>
      </c>
      <c r="L684" s="211" t="s">
        <v>1025</v>
      </c>
      <c r="AD684" s="213"/>
    </row>
    <row r="685" spans="1:30" s="211" customFormat="1" x14ac:dyDescent="0.25">
      <c r="A685" s="211" t="s">
        <v>149</v>
      </c>
      <c r="B685" s="211">
        <v>4831</v>
      </c>
      <c r="C685" s="211" t="s">
        <v>249</v>
      </c>
      <c r="D685" s="211">
        <v>400075051</v>
      </c>
      <c r="E685" s="211">
        <v>1060</v>
      </c>
      <c r="F685" s="211">
        <v>1261</v>
      </c>
      <c r="G685" s="211">
        <v>1004</v>
      </c>
      <c r="I685" s="211" t="s">
        <v>835</v>
      </c>
      <c r="J685" s="212" t="s">
        <v>290</v>
      </c>
      <c r="K685" s="211" t="s">
        <v>268</v>
      </c>
      <c r="L685" s="211" t="s">
        <v>956</v>
      </c>
      <c r="AD685" s="213"/>
    </row>
    <row r="686" spans="1:30" s="211" customFormat="1" x14ac:dyDescent="0.25">
      <c r="A686" s="211" t="s">
        <v>149</v>
      </c>
      <c r="B686" s="211">
        <v>4841</v>
      </c>
      <c r="C686" s="211" t="s">
        <v>250</v>
      </c>
      <c r="D686" s="211">
        <v>191736551</v>
      </c>
      <c r="E686" s="211">
        <v>1080</v>
      </c>
      <c r="F686" s="211">
        <v>1252</v>
      </c>
      <c r="G686" s="211">
        <v>1004</v>
      </c>
      <c r="I686" s="211" t="s">
        <v>1114</v>
      </c>
      <c r="J686" s="212" t="s">
        <v>290</v>
      </c>
      <c r="K686" s="211" t="s">
        <v>268</v>
      </c>
      <c r="L686" s="211" t="s">
        <v>1145</v>
      </c>
      <c r="AD686" s="213"/>
    </row>
    <row r="687" spans="1:30" s="211" customFormat="1" x14ac:dyDescent="0.25">
      <c r="A687" s="211" t="s">
        <v>149</v>
      </c>
      <c r="B687" s="211">
        <v>4841</v>
      </c>
      <c r="C687" s="211" t="s">
        <v>250</v>
      </c>
      <c r="D687" s="211">
        <v>191736552</v>
      </c>
      <c r="E687" s="211">
        <v>1080</v>
      </c>
      <c r="F687" s="211">
        <v>1252</v>
      </c>
      <c r="G687" s="211">
        <v>1004</v>
      </c>
      <c r="I687" s="211" t="s">
        <v>1115</v>
      </c>
      <c r="J687" s="212" t="s">
        <v>290</v>
      </c>
      <c r="K687" s="211" t="s">
        <v>268</v>
      </c>
      <c r="L687" s="211" t="s">
        <v>1146</v>
      </c>
      <c r="AD687" s="213"/>
    </row>
    <row r="688" spans="1:30" s="211" customFormat="1" x14ac:dyDescent="0.25">
      <c r="A688" s="211" t="s">
        <v>149</v>
      </c>
      <c r="B688" s="211">
        <v>4841</v>
      </c>
      <c r="C688" s="211" t="s">
        <v>250</v>
      </c>
      <c r="D688" s="211">
        <v>191736554</v>
      </c>
      <c r="E688" s="211">
        <v>1080</v>
      </c>
      <c r="F688" s="211">
        <v>1252</v>
      </c>
      <c r="G688" s="211">
        <v>1004</v>
      </c>
      <c r="I688" s="211" t="s">
        <v>1116</v>
      </c>
      <c r="J688" s="212" t="s">
        <v>290</v>
      </c>
      <c r="K688" s="211" t="s">
        <v>268</v>
      </c>
      <c r="L688" s="211" t="s">
        <v>1147</v>
      </c>
      <c r="AD688" s="213"/>
    </row>
    <row r="689" spans="1:30" s="211" customFormat="1" x14ac:dyDescent="0.25">
      <c r="A689" s="211" t="s">
        <v>149</v>
      </c>
      <c r="B689" s="211">
        <v>4841</v>
      </c>
      <c r="C689" s="211" t="s">
        <v>250</v>
      </c>
      <c r="D689" s="211">
        <v>191999791</v>
      </c>
      <c r="E689" s="211">
        <v>1060</v>
      </c>
      <c r="F689" s="211">
        <v>1242</v>
      </c>
      <c r="G689" s="211">
        <v>1004</v>
      </c>
      <c r="I689" s="211" t="s">
        <v>1915</v>
      </c>
      <c r="J689" s="212" t="s">
        <v>290</v>
      </c>
      <c r="K689" s="211" t="s">
        <v>268</v>
      </c>
      <c r="L689" s="211" t="s">
        <v>1925</v>
      </c>
      <c r="AD689" s="213"/>
    </row>
    <row r="690" spans="1:30" s="211" customFormat="1" x14ac:dyDescent="0.25">
      <c r="A690" s="211" t="s">
        <v>149</v>
      </c>
      <c r="B690" s="211">
        <v>4841</v>
      </c>
      <c r="C690" s="211" t="s">
        <v>250</v>
      </c>
      <c r="D690" s="211">
        <v>191999795</v>
      </c>
      <c r="E690" s="211">
        <v>1060</v>
      </c>
      <c r="F690" s="211">
        <v>1274</v>
      </c>
      <c r="G690" s="211">
        <v>1004</v>
      </c>
      <c r="I690" s="211" t="s">
        <v>1247</v>
      </c>
      <c r="J690" s="212" t="s">
        <v>290</v>
      </c>
      <c r="K690" s="211" t="s">
        <v>291</v>
      </c>
      <c r="L690" s="211" t="s">
        <v>1259</v>
      </c>
      <c r="AD690" s="213"/>
    </row>
    <row r="691" spans="1:30" s="211" customFormat="1" x14ac:dyDescent="0.25">
      <c r="A691" s="211" t="s">
        <v>149</v>
      </c>
      <c r="B691" s="211">
        <v>4841</v>
      </c>
      <c r="C691" s="211" t="s">
        <v>250</v>
      </c>
      <c r="D691" s="211">
        <v>192019893</v>
      </c>
      <c r="E691" s="211">
        <v>1060</v>
      </c>
      <c r="F691" s="211">
        <v>1242</v>
      </c>
      <c r="G691" s="211">
        <v>1004</v>
      </c>
      <c r="I691" s="211" t="s">
        <v>1718</v>
      </c>
      <c r="J691" s="212" t="s">
        <v>290</v>
      </c>
      <c r="K691" s="211" t="s">
        <v>268</v>
      </c>
      <c r="L691" s="211" t="s">
        <v>1724</v>
      </c>
      <c r="AD691" s="213"/>
    </row>
    <row r="692" spans="1:30" s="211" customFormat="1" x14ac:dyDescent="0.25">
      <c r="A692" s="211" t="s">
        <v>149</v>
      </c>
      <c r="B692" s="211">
        <v>4841</v>
      </c>
      <c r="C692" s="211" t="s">
        <v>250</v>
      </c>
      <c r="D692" s="211">
        <v>192019895</v>
      </c>
      <c r="E692" s="211">
        <v>1060</v>
      </c>
      <c r="F692" s="211">
        <v>1274</v>
      </c>
      <c r="G692" s="211">
        <v>1004</v>
      </c>
      <c r="I692" s="211" t="s">
        <v>1719</v>
      </c>
      <c r="J692" s="212" t="s">
        <v>290</v>
      </c>
      <c r="K692" s="211" t="s">
        <v>268</v>
      </c>
      <c r="L692" s="211" t="s">
        <v>1725</v>
      </c>
      <c r="AD692" s="213"/>
    </row>
    <row r="693" spans="1:30" s="211" customFormat="1" x14ac:dyDescent="0.25">
      <c r="A693" s="211" t="s">
        <v>149</v>
      </c>
      <c r="B693" s="211">
        <v>4841</v>
      </c>
      <c r="C693" s="211" t="s">
        <v>250</v>
      </c>
      <c r="D693" s="211">
        <v>400073011</v>
      </c>
      <c r="E693" s="211">
        <v>1060</v>
      </c>
      <c r="G693" s="211">
        <v>1004</v>
      </c>
      <c r="I693" s="211" t="s">
        <v>1117</v>
      </c>
      <c r="J693" s="212" t="s">
        <v>290</v>
      </c>
      <c r="K693" s="211" t="s">
        <v>268</v>
      </c>
      <c r="L693" s="211" t="s">
        <v>1148</v>
      </c>
      <c r="AD693" s="213"/>
    </row>
    <row r="694" spans="1:30" s="211" customFormat="1" x14ac:dyDescent="0.25">
      <c r="A694" s="211" t="s">
        <v>149</v>
      </c>
      <c r="B694" s="211">
        <v>4841</v>
      </c>
      <c r="C694" s="211" t="s">
        <v>250</v>
      </c>
      <c r="D694" s="211">
        <v>400073576</v>
      </c>
      <c r="E694" s="211">
        <v>1060</v>
      </c>
      <c r="F694" s="211">
        <v>1242</v>
      </c>
      <c r="G694" s="211">
        <v>1004</v>
      </c>
      <c r="I694" s="211" t="s">
        <v>1118</v>
      </c>
      <c r="J694" s="212" t="s">
        <v>290</v>
      </c>
      <c r="K694" s="211" t="s">
        <v>291</v>
      </c>
      <c r="L694" s="211" t="s">
        <v>1165</v>
      </c>
      <c r="AD694" s="213"/>
    </row>
    <row r="695" spans="1:30" s="211" customFormat="1" x14ac:dyDescent="0.25">
      <c r="A695" s="211" t="s">
        <v>149</v>
      </c>
      <c r="B695" s="211">
        <v>4841</v>
      </c>
      <c r="C695" s="211" t="s">
        <v>250</v>
      </c>
      <c r="D695" s="211">
        <v>400073923</v>
      </c>
      <c r="E695" s="211">
        <v>1060</v>
      </c>
      <c r="G695" s="211">
        <v>1004</v>
      </c>
      <c r="I695" s="211" t="s">
        <v>1119</v>
      </c>
      <c r="J695" s="212" t="s">
        <v>290</v>
      </c>
      <c r="K695" s="211" t="s">
        <v>268</v>
      </c>
      <c r="L695" s="211" t="s">
        <v>1149</v>
      </c>
      <c r="AD695" s="213"/>
    </row>
    <row r="696" spans="1:30" s="211" customFormat="1" x14ac:dyDescent="0.25">
      <c r="A696" s="211" t="s">
        <v>149</v>
      </c>
      <c r="B696" s="211">
        <v>4841</v>
      </c>
      <c r="C696" s="211" t="s">
        <v>250</v>
      </c>
      <c r="D696" s="211">
        <v>400073930</v>
      </c>
      <c r="E696" s="211">
        <v>1060</v>
      </c>
      <c r="G696" s="211">
        <v>1004</v>
      </c>
      <c r="I696" s="211" t="s">
        <v>1120</v>
      </c>
      <c r="J696" s="212" t="s">
        <v>290</v>
      </c>
      <c r="K696" s="211" t="s">
        <v>268</v>
      </c>
      <c r="L696" s="211" t="s">
        <v>1150</v>
      </c>
      <c r="AD696" s="213"/>
    </row>
    <row r="697" spans="1:30" s="211" customFormat="1" x14ac:dyDescent="0.25">
      <c r="A697" s="211" t="s">
        <v>149</v>
      </c>
      <c r="B697" s="211">
        <v>4851</v>
      </c>
      <c r="C697" s="211" t="s">
        <v>252</v>
      </c>
      <c r="D697" s="211">
        <v>677572</v>
      </c>
      <c r="E697" s="211">
        <v>1020</v>
      </c>
      <c r="F697" s="211">
        <v>1110</v>
      </c>
      <c r="G697" s="211">
        <v>1004</v>
      </c>
      <c r="I697" s="211" t="s">
        <v>1616</v>
      </c>
      <c r="J697" s="212" t="s">
        <v>290</v>
      </c>
      <c r="K697" s="211" t="s">
        <v>268</v>
      </c>
      <c r="L697" s="211" t="s">
        <v>1622</v>
      </c>
      <c r="AD697" s="213"/>
    </row>
    <row r="698" spans="1:30" s="211" customFormat="1" x14ac:dyDescent="0.25">
      <c r="A698" s="211" t="s">
        <v>149</v>
      </c>
      <c r="B698" s="211">
        <v>4851</v>
      </c>
      <c r="C698" s="211" t="s">
        <v>252</v>
      </c>
      <c r="D698" s="211">
        <v>192045433</v>
      </c>
      <c r="E698" s="211">
        <v>1020</v>
      </c>
      <c r="F698" s="211">
        <v>1110</v>
      </c>
      <c r="G698" s="211">
        <v>1004</v>
      </c>
      <c r="I698" s="211" t="s">
        <v>2127</v>
      </c>
      <c r="J698" s="212" t="s">
        <v>290</v>
      </c>
      <c r="K698" s="211" t="s">
        <v>268</v>
      </c>
      <c r="L698" s="211" t="s">
        <v>2133</v>
      </c>
      <c r="AD698" s="213"/>
    </row>
    <row r="699" spans="1:30" s="211" customFormat="1" x14ac:dyDescent="0.25">
      <c r="A699" s="211" t="s">
        <v>149</v>
      </c>
      <c r="B699" s="211">
        <v>4864</v>
      </c>
      <c r="C699" s="211" t="s">
        <v>253</v>
      </c>
      <c r="D699" s="211">
        <v>191207570</v>
      </c>
      <c r="E699" s="211">
        <v>1040</v>
      </c>
      <c r="F699" s="211">
        <v>1110</v>
      </c>
      <c r="G699" s="211">
        <v>1004</v>
      </c>
      <c r="I699" s="211" t="s">
        <v>361</v>
      </c>
      <c r="J699" s="212" t="s">
        <v>290</v>
      </c>
      <c r="K699" s="211" t="s">
        <v>291</v>
      </c>
      <c r="L699" s="211" t="s">
        <v>536</v>
      </c>
      <c r="AD699" s="213"/>
    </row>
    <row r="700" spans="1:30" s="211" customFormat="1" x14ac:dyDescent="0.25">
      <c r="A700" s="211" t="s">
        <v>149</v>
      </c>
      <c r="B700" s="211">
        <v>4864</v>
      </c>
      <c r="C700" s="211" t="s">
        <v>253</v>
      </c>
      <c r="D700" s="211">
        <v>191609859</v>
      </c>
      <c r="E700" s="211">
        <v>1080</v>
      </c>
      <c r="F700" s="211">
        <v>1274</v>
      </c>
      <c r="G700" s="211">
        <v>1004</v>
      </c>
      <c r="I700" s="211" t="s">
        <v>362</v>
      </c>
      <c r="J700" s="212" t="s">
        <v>290</v>
      </c>
      <c r="K700" s="211" t="s">
        <v>268</v>
      </c>
      <c r="L700" s="211" t="s">
        <v>487</v>
      </c>
      <c r="AD700" s="213"/>
    </row>
    <row r="701" spans="1:30" s="211" customFormat="1" x14ac:dyDescent="0.25">
      <c r="A701" s="211" t="s">
        <v>149</v>
      </c>
      <c r="B701" s="211">
        <v>4864</v>
      </c>
      <c r="C701" s="211" t="s">
        <v>253</v>
      </c>
      <c r="D701" s="211">
        <v>191773391</v>
      </c>
      <c r="E701" s="211">
        <v>1080</v>
      </c>
      <c r="F701" s="211">
        <v>1274</v>
      </c>
      <c r="G701" s="211">
        <v>1004</v>
      </c>
      <c r="I701" s="211" t="s">
        <v>363</v>
      </c>
      <c r="J701" s="212" t="s">
        <v>290</v>
      </c>
      <c r="K701" s="211" t="s">
        <v>268</v>
      </c>
      <c r="L701" s="211" t="s">
        <v>488</v>
      </c>
      <c r="AD701" s="213"/>
    </row>
    <row r="702" spans="1:30" s="211" customFormat="1" x14ac:dyDescent="0.25">
      <c r="A702" s="211" t="s">
        <v>149</v>
      </c>
      <c r="B702" s="211">
        <v>4864</v>
      </c>
      <c r="C702" s="211" t="s">
        <v>253</v>
      </c>
      <c r="D702" s="211">
        <v>191803238</v>
      </c>
      <c r="E702" s="211">
        <v>1080</v>
      </c>
      <c r="F702" s="211">
        <v>1274</v>
      </c>
      <c r="G702" s="211">
        <v>1004</v>
      </c>
      <c r="I702" s="211" t="s">
        <v>364</v>
      </c>
      <c r="J702" s="212" t="s">
        <v>290</v>
      </c>
      <c r="K702" s="211" t="s">
        <v>268</v>
      </c>
      <c r="L702" s="211" t="s">
        <v>489</v>
      </c>
      <c r="AD702" s="213"/>
    </row>
    <row r="703" spans="1:30" s="211" customFormat="1" x14ac:dyDescent="0.25">
      <c r="A703" s="211" t="s">
        <v>149</v>
      </c>
      <c r="B703" s="211">
        <v>4864</v>
      </c>
      <c r="C703" s="211" t="s">
        <v>253</v>
      </c>
      <c r="D703" s="211">
        <v>191862613</v>
      </c>
      <c r="E703" s="211">
        <v>1060</v>
      </c>
      <c r="F703" s="211">
        <v>1263</v>
      </c>
      <c r="G703" s="211">
        <v>1004</v>
      </c>
      <c r="I703" s="211" t="s">
        <v>365</v>
      </c>
      <c r="J703" s="212" t="s">
        <v>290</v>
      </c>
      <c r="K703" s="211" t="s">
        <v>268</v>
      </c>
      <c r="L703" s="211" t="s">
        <v>490</v>
      </c>
      <c r="AD703" s="213"/>
    </row>
    <row r="704" spans="1:30" s="211" customFormat="1" x14ac:dyDescent="0.25">
      <c r="A704" s="211" t="s">
        <v>149</v>
      </c>
      <c r="B704" s="211">
        <v>4864</v>
      </c>
      <c r="C704" s="211" t="s">
        <v>253</v>
      </c>
      <c r="D704" s="211">
        <v>191892420</v>
      </c>
      <c r="E704" s="211">
        <v>1060</v>
      </c>
      <c r="F704" s="211">
        <v>1274</v>
      </c>
      <c r="G704" s="211">
        <v>1004</v>
      </c>
      <c r="I704" s="211" t="s">
        <v>366</v>
      </c>
      <c r="J704" s="212" t="s">
        <v>290</v>
      </c>
      <c r="K704" s="211" t="s">
        <v>268</v>
      </c>
      <c r="L704" s="211" t="s">
        <v>491</v>
      </c>
      <c r="AD704" s="213"/>
    </row>
    <row r="705" spans="1:30" s="211" customFormat="1" x14ac:dyDescent="0.25">
      <c r="A705" s="211" t="s">
        <v>149</v>
      </c>
      <c r="B705" s="211">
        <v>4864</v>
      </c>
      <c r="C705" s="211" t="s">
        <v>253</v>
      </c>
      <c r="D705" s="211">
        <v>191893688</v>
      </c>
      <c r="E705" s="211">
        <v>1020</v>
      </c>
      <c r="F705" s="211">
        <v>1122</v>
      </c>
      <c r="G705" s="211">
        <v>1004</v>
      </c>
      <c r="I705" s="211" t="s">
        <v>367</v>
      </c>
      <c r="J705" s="212" t="s">
        <v>290</v>
      </c>
      <c r="K705" s="211" t="s">
        <v>291</v>
      </c>
      <c r="L705" s="211" t="s">
        <v>537</v>
      </c>
      <c r="AD705" s="213"/>
    </row>
    <row r="706" spans="1:30" s="211" customFormat="1" x14ac:dyDescent="0.25">
      <c r="A706" s="211" t="s">
        <v>149</v>
      </c>
      <c r="B706" s="211">
        <v>4864</v>
      </c>
      <c r="C706" s="211" t="s">
        <v>253</v>
      </c>
      <c r="D706" s="211">
        <v>192016615</v>
      </c>
      <c r="E706" s="211">
        <v>1060</v>
      </c>
      <c r="F706" s="211">
        <v>1242</v>
      </c>
      <c r="G706" s="211">
        <v>1004</v>
      </c>
      <c r="I706" s="211" t="s">
        <v>2045</v>
      </c>
      <c r="J706" s="212" t="s">
        <v>290</v>
      </c>
      <c r="K706" s="211" t="s">
        <v>291</v>
      </c>
      <c r="L706" s="211" t="s">
        <v>2055</v>
      </c>
      <c r="AD706" s="213"/>
    </row>
    <row r="707" spans="1:30" s="211" customFormat="1" x14ac:dyDescent="0.25">
      <c r="A707" s="211" t="s">
        <v>149</v>
      </c>
      <c r="B707" s="211">
        <v>4864</v>
      </c>
      <c r="C707" s="211" t="s">
        <v>253</v>
      </c>
      <c r="D707" s="211">
        <v>192031812</v>
      </c>
      <c r="E707" s="211">
        <v>1060</v>
      </c>
      <c r="F707" s="211">
        <v>1274</v>
      </c>
      <c r="G707" s="211">
        <v>1004</v>
      </c>
      <c r="I707" s="211" t="s">
        <v>1875</v>
      </c>
      <c r="J707" s="212" t="s">
        <v>290</v>
      </c>
      <c r="K707" s="211" t="s">
        <v>291</v>
      </c>
      <c r="L707" s="211" t="s">
        <v>1877</v>
      </c>
      <c r="AD707" s="213"/>
    </row>
    <row r="708" spans="1:30" s="211" customFormat="1" x14ac:dyDescent="0.25">
      <c r="A708" s="211" t="s">
        <v>149</v>
      </c>
      <c r="B708" s="211">
        <v>4864</v>
      </c>
      <c r="C708" s="211" t="s">
        <v>253</v>
      </c>
      <c r="D708" s="211">
        <v>400047927</v>
      </c>
      <c r="E708" s="211">
        <v>1060</v>
      </c>
      <c r="G708" s="211">
        <v>1004</v>
      </c>
      <c r="I708" s="211" t="s">
        <v>1597</v>
      </c>
      <c r="J708" s="212" t="s">
        <v>290</v>
      </c>
      <c r="K708" s="211" t="s">
        <v>268</v>
      </c>
      <c r="L708" s="211" t="s">
        <v>1607</v>
      </c>
      <c r="AD708" s="213"/>
    </row>
    <row r="709" spans="1:30" s="211" customFormat="1" x14ac:dyDescent="0.25">
      <c r="A709" s="211" t="s">
        <v>149</v>
      </c>
      <c r="B709" s="211">
        <v>4871</v>
      </c>
      <c r="C709" s="211" t="s">
        <v>254</v>
      </c>
      <c r="D709" s="211">
        <v>191978742</v>
      </c>
      <c r="E709" s="211">
        <v>1020</v>
      </c>
      <c r="F709" s="211">
        <v>1121</v>
      </c>
      <c r="G709" s="211">
        <v>1004</v>
      </c>
      <c r="I709" s="211" t="s">
        <v>1846</v>
      </c>
      <c r="J709" s="212" t="s">
        <v>290</v>
      </c>
      <c r="K709" s="211" t="s">
        <v>268</v>
      </c>
      <c r="L709" s="211" t="s">
        <v>1849</v>
      </c>
      <c r="AD709" s="213"/>
    </row>
    <row r="710" spans="1:30" s="211" customFormat="1" x14ac:dyDescent="0.25">
      <c r="A710" s="211" t="s">
        <v>149</v>
      </c>
      <c r="B710" s="211">
        <v>4871</v>
      </c>
      <c r="C710" s="211" t="s">
        <v>254</v>
      </c>
      <c r="D710" s="211">
        <v>191993927</v>
      </c>
      <c r="E710" s="211">
        <v>1060</v>
      </c>
      <c r="F710" s="211">
        <v>1271</v>
      </c>
      <c r="G710" s="211">
        <v>1004</v>
      </c>
      <c r="I710" s="211" t="s">
        <v>1393</v>
      </c>
      <c r="J710" s="212" t="s">
        <v>290</v>
      </c>
      <c r="K710" s="211" t="s">
        <v>291</v>
      </c>
      <c r="L710" s="211" t="s">
        <v>1399</v>
      </c>
      <c r="AD710" s="213"/>
    </row>
    <row r="711" spans="1:30" s="211" customFormat="1" x14ac:dyDescent="0.25">
      <c r="A711" s="211" t="s">
        <v>149</v>
      </c>
      <c r="B711" s="211">
        <v>4871</v>
      </c>
      <c r="C711" s="211" t="s">
        <v>254</v>
      </c>
      <c r="D711" s="211">
        <v>192002098</v>
      </c>
      <c r="E711" s="211">
        <v>1060</v>
      </c>
      <c r="F711" s="211">
        <v>1242</v>
      </c>
      <c r="G711" s="211">
        <v>1004</v>
      </c>
      <c r="I711" s="211" t="s">
        <v>1990</v>
      </c>
      <c r="J711" s="212" t="s">
        <v>290</v>
      </c>
      <c r="K711" s="211" t="s">
        <v>268</v>
      </c>
      <c r="L711" s="211" t="s">
        <v>1998</v>
      </c>
      <c r="AD711" s="213"/>
    </row>
    <row r="712" spans="1:30" s="211" customFormat="1" x14ac:dyDescent="0.25">
      <c r="A712" s="211" t="s">
        <v>149</v>
      </c>
      <c r="B712" s="211">
        <v>4871</v>
      </c>
      <c r="C712" s="211" t="s">
        <v>254</v>
      </c>
      <c r="D712" s="211">
        <v>192006839</v>
      </c>
      <c r="E712" s="211">
        <v>1060</v>
      </c>
      <c r="F712" s="211">
        <v>1274</v>
      </c>
      <c r="G712" s="211">
        <v>1004</v>
      </c>
      <c r="I712" s="211" t="s">
        <v>1991</v>
      </c>
      <c r="J712" s="212" t="s">
        <v>290</v>
      </c>
      <c r="K712" s="211" t="s">
        <v>268</v>
      </c>
      <c r="L712" s="211" t="s">
        <v>1999</v>
      </c>
      <c r="AD712" s="213"/>
    </row>
    <row r="713" spans="1:30" s="211" customFormat="1" x14ac:dyDescent="0.25">
      <c r="A713" s="211" t="s">
        <v>149</v>
      </c>
      <c r="B713" s="211">
        <v>4871</v>
      </c>
      <c r="C713" s="211" t="s">
        <v>254</v>
      </c>
      <c r="D713" s="211">
        <v>400047244</v>
      </c>
      <c r="E713" s="211">
        <v>1060</v>
      </c>
      <c r="F713" s="211">
        <v>1271</v>
      </c>
      <c r="G713" s="211">
        <v>1004</v>
      </c>
      <c r="I713" s="211" t="s">
        <v>1753</v>
      </c>
      <c r="J713" s="212" t="s">
        <v>290</v>
      </c>
      <c r="K713" s="211" t="s">
        <v>291</v>
      </c>
      <c r="L713" s="211" t="s">
        <v>1765</v>
      </c>
      <c r="AD713" s="213"/>
    </row>
    <row r="714" spans="1:30" s="211" customFormat="1" x14ac:dyDescent="0.25">
      <c r="A714" s="211" t="s">
        <v>149</v>
      </c>
      <c r="B714" s="211">
        <v>4871</v>
      </c>
      <c r="C714" s="211" t="s">
        <v>254</v>
      </c>
      <c r="D714" s="211">
        <v>400047255</v>
      </c>
      <c r="E714" s="211">
        <v>1060</v>
      </c>
      <c r="G714" s="211">
        <v>1004</v>
      </c>
      <c r="I714" s="211" t="s">
        <v>1394</v>
      </c>
      <c r="J714" s="212" t="s">
        <v>290</v>
      </c>
      <c r="K714" s="211" t="s">
        <v>291</v>
      </c>
      <c r="L714" s="211" t="s">
        <v>1400</v>
      </c>
      <c r="AD714" s="213"/>
    </row>
    <row r="715" spans="1:30" s="211" customFormat="1" x14ac:dyDescent="0.25">
      <c r="A715" s="211" t="s">
        <v>149</v>
      </c>
      <c r="B715" s="211">
        <v>4871</v>
      </c>
      <c r="C715" s="211" t="s">
        <v>254</v>
      </c>
      <c r="D715" s="211">
        <v>400047423</v>
      </c>
      <c r="E715" s="211">
        <v>1060</v>
      </c>
      <c r="G715" s="211">
        <v>1004</v>
      </c>
      <c r="I715" s="211" t="s">
        <v>1395</v>
      </c>
      <c r="J715" s="212" t="s">
        <v>290</v>
      </c>
      <c r="K715" s="211" t="s">
        <v>268</v>
      </c>
      <c r="L715" s="211" t="s">
        <v>1398</v>
      </c>
      <c r="AD715" s="213"/>
    </row>
    <row r="716" spans="1:30" s="211" customFormat="1" x14ac:dyDescent="0.25">
      <c r="A716" s="211" t="s">
        <v>149</v>
      </c>
      <c r="B716" s="211">
        <v>4871</v>
      </c>
      <c r="C716" s="211" t="s">
        <v>254</v>
      </c>
      <c r="D716" s="211">
        <v>400050878</v>
      </c>
      <c r="E716" s="211">
        <v>1060</v>
      </c>
      <c r="G716" s="211">
        <v>1004</v>
      </c>
      <c r="I716" s="211" t="s">
        <v>1396</v>
      </c>
      <c r="J716" s="212" t="s">
        <v>290</v>
      </c>
      <c r="K716" s="211" t="s">
        <v>291</v>
      </c>
      <c r="L716" s="211" t="s">
        <v>1401</v>
      </c>
      <c r="AD716" s="213"/>
    </row>
    <row r="717" spans="1:30" s="211" customFormat="1" x14ac:dyDescent="0.25">
      <c r="A717" s="211" t="s">
        <v>149</v>
      </c>
      <c r="B717" s="211">
        <v>4881</v>
      </c>
      <c r="C717" s="211" t="s">
        <v>255</v>
      </c>
      <c r="D717" s="211">
        <v>190277569</v>
      </c>
      <c r="E717" s="211">
        <v>1060</v>
      </c>
      <c r="F717" s="211">
        <v>1252</v>
      </c>
      <c r="G717" s="211">
        <v>1004</v>
      </c>
      <c r="I717" s="211" t="s">
        <v>1267</v>
      </c>
      <c r="J717" s="212" t="s">
        <v>290</v>
      </c>
      <c r="K717" s="211" t="s">
        <v>268</v>
      </c>
      <c r="L717" s="211" t="s">
        <v>1284</v>
      </c>
      <c r="AD717" s="213"/>
    </row>
    <row r="718" spans="1:30" s="211" customFormat="1" x14ac:dyDescent="0.25">
      <c r="A718" s="211" t="s">
        <v>149</v>
      </c>
      <c r="B718" s="211">
        <v>4881</v>
      </c>
      <c r="C718" s="211" t="s">
        <v>255</v>
      </c>
      <c r="D718" s="211">
        <v>191108032</v>
      </c>
      <c r="E718" s="211">
        <v>1080</v>
      </c>
      <c r="F718" s="211">
        <v>1241</v>
      </c>
      <c r="G718" s="211">
        <v>1004</v>
      </c>
      <c r="I718" s="211" t="s">
        <v>1268</v>
      </c>
      <c r="J718" s="212" t="s">
        <v>290</v>
      </c>
      <c r="K718" s="211" t="s">
        <v>268</v>
      </c>
      <c r="L718" s="211" t="s">
        <v>1285</v>
      </c>
      <c r="AD718" s="213"/>
    </row>
    <row r="719" spans="1:30" s="211" customFormat="1" x14ac:dyDescent="0.25">
      <c r="A719" s="211" t="s">
        <v>149</v>
      </c>
      <c r="B719" s="211">
        <v>4881</v>
      </c>
      <c r="C719" s="211" t="s">
        <v>255</v>
      </c>
      <c r="D719" s="211">
        <v>191108791</v>
      </c>
      <c r="E719" s="211">
        <v>1060</v>
      </c>
      <c r="F719" s="211">
        <v>1274</v>
      </c>
      <c r="G719" s="211">
        <v>1004</v>
      </c>
      <c r="I719" s="211" t="s">
        <v>1598</v>
      </c>
      <c r="J719" s="212" t="s">
        <v>290</v>
      </c>
      <c r="K719" s="211" t="s">
        <v>291</v>
      </c>
      <c r="L719" s="211" t="s">
        <v>1645</v>
      </c>
      <c r="AD719" s="213"/>
    </row>
    <row r="720" spans="1:30" s="211" customFormat="1" x14ac:dyDescent="0.25">
      <c r="A720" s="211" t="s">
        <v>149</v>
      </c>
      <c r="B720" s="211">
        <v>4881</v>
      </c>
      <c r="C720" s="211" t="s">
        <v>255</v>
      </c>
      <c r="D720" s="211">
        <v>191870071</v>
      </c>
      <c r="E720" s="211">
        <v>1020</v>
      </c>
      <c r="F720" s="211">
        <v>1110</v>
      </c>
      <c r="G720" s="211">
        <v>1004</v>
      </c>
      <c r="I720" s="211" t="s">
        <v>1269</v>
      </c>
      <c r="J720" s="212" t="s">
        <v>290</v>
      </c>
      <c r="K720" s="211" t="s">
        <v>291</v>
      </c>
      <c r="L720" s="211" t="s">
        <v>1296</v>
      </c>
      <c r="AD720" s="213"/>
    </row>
    <row r="721" spans="1:30" s="211" customFormat="1" x14ac:dyDescent="0.25">
      <c r="A721" s="211" t="s">
        <v>149</v>
      </c>
      <c r="B721" s="211">
        <v>4881</v>
      </c>
      <c r="C721" s="211" t="s">
        <v>255</v>
      </c>
      <c r="D721" s="211">
        <v>191895218</v>
      </c>
      <c r="E721" s="211">
        <v>1060</v>
      </c>
      <c r="F721" s="211">
        <v>1242</v>
      </c>
      <c r="G721" s="211">
        <v>1004</v>
      </c>
      <c r="I721" s="211" t="s">
        <v>1270</v>
      </c>
      <c r="J721" s="212" t="s">
        <v>290</v>
      </c>
      <c r="K721" s="211" t="s">
        <v>268</v>
      </c>
      <c r="L721" s="211" t="s">
        <v>1286</v>
      </c>
      <c r="AD721" s="213"/>
    </row>
    <row r="722" spans="1:30" s="211" customFormat="1" x14ac:dyDescent="0.25">
      <c r="A722" s="211" t="s">
        <v>149</v>
      </c>
      <c r="B722" s="211">
        <v>4881</v>
      </c>
      <c r="C722" s="211" t="s">
        <v>255</v>
      </c>
      <c r="D722" s="211">
        <v>191914724</v>
      </c>
      <c r="E722" s="211">
        <v>1060</v>
      </c>
      <c r="F722" s="211">
        <v>1274</v>
      </c>
      <c r="G722" s="211">
        <v>1004</v>
      </c>
      <c r="I722" s="211" t="s">
        <v>1271</v>
      </c>
      <c r="J722" s="212" t="s">
        <v>290</v>
      </c>
      <c r="K722" s="211" t="s">
        <v>268</v>
      </c>
      <c r="L722" s="211" t="s">
        <v>1287</v>
      </c>
      <c r="AD722" s="213"/>
    </row>
    <row r="723" spans="1:30" s="211" customFormat="1" x14ac:dyDescent="0.25">
      <c r="A723" s="211" t="s">
        <v>149</v>
      </c>
      <c r="B723" s="211">
        <v>4881</v>
      </c>
      <c r="C723" s="211" t="s">
        <v>255</v>
      </c>
      <c r="D723" s="211">
        <v>191932356</v>
      </c>
      <c r="E723" s="211">
        <v>1060</v>
      </c>
      <c r="F723" s="211">
        <v>1271</v>
      </c>
      <c r="G723" s="211">
        <v>1004</v>
      </c>
      <c r="I723" s="211" t="s">
        <v>1272</v>
      </c>
      <c r="J723" s="212" t="s">
        <v>290</v>
      </c>
      <c r="K723" s="211" t="s">
        <v>291</v>
      </c>
      <c r="L723" s="211" t="s">
        <v>1297</v>
      </c>
      <c r="AD723" s="213"/>
    </row>
    <row r="724" spans="1:30" s="211" customFormat="1" x14ac:dyDescent="0.25">
      <c r="A724" s="211" t="s">
        <v>149</v>
      </c>
      <c r="B724" s="211">
        <v>4881</v>
      </c>
      <c r="C724" s="211" t="s">
        <v>255</v>
      </c>
      <c r="D724" s="211">
        <v>191967574</v>
      </c>
      <c r="E724" s="211">
        <v>1060</v>
      </c>
      <c r="F724" s="211">
        <v>1242</v>
      </c>
      <c r="G724" s="211">
        <v>1004</v>
      </c>
      <c r="I724" s="211" t="s">
        <v>1273</v>
      </c>
      <c r="J724" s="212" t="s">
        <v>290</v>
      </c>
      <c r="K724" s="211" t="s">
        <v>268</v>
      </c>
      <c r="L724" s="211" t="s">
        <v>1288</v>
      </c>
      <c r="AD724" s="213"/>
    </row>
    <row r="725" spans="1:30" s="211" customFormat="1" x14ac:dyDescent="0.25">
      <c r="A725" s="211" t="s">
        <v>149</v>
      </c>
      <c r="B725" s="211">
        <v>4881</v>
      </c>
      <c r="C725" s="211" t="s">
        <v>255</v>
      </c>
      <c r="D725" s="211">
        <v>191979511</v>
      </c>
      <c r="E725" s="211">
        <v>1020</v>
      </c>
      <c r="F725" s="211">
        <v>1110</v>
      </c>
      <c r="G725" s="211">
        <v>1004</v>
      </c>
      <c r="I725" s="211" t="s">
        <v>1720</v>
      </c>
      <c r="J725" s="212" t="s">
        <v>290</v>
      </c>
      <c r="K725" s="211" t="s">
        <v>268</v>
      </c>
      <c r="L725" s="211" t="s">
        <v>1726</v>
      </c>
      <c r="AD725" s="213"/>
    </row>
    <row r="726" spans="1:30" s="211" customFormat="1" x14ac:dyDescent="0.25">
      <c r="A726" s="211" t="s">
        <v>149</v>
      </c>
      <c r="B726" s="211">
        <v>4881</v>
      </c>
      <c r="C726" s="211" t="s">
        <v>255</v>
      </c>
      <c r="D726" s="211">
        <v>191994415</v>
      </c>
      <c r="E726" s="211">
        <v>1060</v>
      </c>
      <c r="F726" s="211">
        <v>1271</v>
      </c>
      <c r="G726" s="211">
        <v>1004</v>
      </c>
      <c r="I726" s="211" t="s">
        <v>1786</v>
      </c>
      <c r="J726" s="212" t="s">
        <v>290</v>
      </c>
      <c r="K726" s="211" t="s">
        <v>268</v>
      </c>
      <c r="L726" s="211" t="s">
        <v>1801</v>
      </c>
      <c r="AD726" s="213"/>
    </row>
    <row r="727" spans="1:30" s="211" customFormat="1" x14ac:dyDescent="0.25">
      <c r="A727" s="211" t="s">
        <v>149</v>
      </c>
      <c r="B727" s="211">
        <v>4881</v>
      </c>
      <c r="C727" s="211" t="s">
        <v>255</v>
      </c>
      <c r="D727" s="211">
        <v>192008616</v>
      </c>
      <c r="E727" s="211">
        <v>1060</v>
      </c>
      <c r="F727" s="211">
        <v>1252</v>
      </c>
      <c r="G727" s="211">
        <v>1004</v>
      </c>
      <c r="I727" s="211" t="s">
        <v>2101</v>
      </c>
      <c r="J727" s="212" t="s">
        <v>290</v>
      </c>
      <c r="K727" s="211" t="s">
        <v>268</v>
      </c>
      <c r="L727" s="211" t="s">
        <v>2112</v>
      </c>
      <c r="AD727" s="213"/>
    </row>
    <row r="728" spans="1:30" s="211" customFormat="1" x14ac:dyDescent="0.25">
      <c r="A728" s="211" t="s">
        <v>149</v>
      </c>
      <c r="B728" s="211">
        <v>4891</v>
      </c>
      <c r="C728" s="211" t="s">
        <v>256</v>
      </c>
      <c r="D728" s="211">
        <v>679908</v>
      </c>
      <c r="E728" s="211">
        <v>1020</v>
      </c>
      <c r="F728" s="211">
        <v>1110</v>
      </c>
      <c r="G728" s="211">
        <v>1004</v>
      </c>
      <c r="I728" s="211" t="s">
        <v>1957</v>
      </c>
      <c r="J728" s="212" t="s">
        <v>290</v>
      </c>
      <c r="K728" s="211" t="s">
        <v>268</v>
      </c>
      <c r="L728" s="211" t="s">
        <v>1971</v>
      </c>
      <c r="AD728" s="213"/>
    </row>
    <row r="729" spans="1:30" s="211" customFormat="1" x14ac:dyDescent="0.25">
      <c r="A729" s="211" t="s">
        <v>149</v>
      </c>
      <c r="B729" s="211">
        <v>4891</v>
      </c>
      <c r="C729" s="211" t="s">
        <v>256</v>
      </c>
      <c r="D729" s="211">
        <v>679909</v>
      </c>
      <c r="E729" s="211">
        <v>1020</v>
      </c>
      <c r="F729" s="211">
        <v>1110</v>
      </c>
      <c r="G729" s="211">
        <v>1004</v>
      </c>
      <c r="I729" s="211" t="s">
        <v>1958</v>
      </c>
      <c r="J729" s="212" t="s">
        <v>290</v>
      </c>
      <c r="K729" s="211" t="s">
        <v>268</v>
      </c>
      <c r="L729" s="211" t="s">
        <v>1972</v>
      </c>
      <c r="AD729" s="213"/>
    </row>
    <row r="730" spans="1:30" s="211" customFormat="1" x14ac:dyDescent="0.25">
      <c r="A730" s="211" t="s">
        <v>149</v>
      </c>
      <c r="B730" s="211">
        <v>4891</v>
      </c>
      <c r="C730" s="211" t="s">
        <v>256</v>
      </c>
      <c r="D730" s="211">
        <v>191833699</v>
      </c>
      <c r="E730" s="211">
        <v>1080</v>
      </c>
      <c r="F730" s="211">
        <v>1274</v>
      </c>
      <c r="G730" s="211">
        <v>1004</v>
      </c>
      <c r="I730" s="211" t="s">
        <v>1274</v>
      </c>
      <c r="J730" s="212" t="s">
        <v>290</v>
      </c>
      <c r="K730" s="211" t="s">
        <v>291</v>
      </c>
      <c r="L730" s="211" t="s">
        <v>1298</v>
      </c>
      <c r="AD730" s="213"/>
    </row>
    <row r="731" spans="1:30" s="211" customFormat="1" x14ac:dyDescent="0.25">
      <c r="A731" s="211" t="s">
        <v>149</v>
      </c>
      <c r="B731" s="211">
        <v>4891</v>
      </c>
      <c r="C731" s="211" t="s">
        <v>256</v>
      </c>
      <c r="D731" s="211">
        <v>191846513</v>
      </c>
      <c r="E731" s="211">
        <v>1060</v>
      </c>
      <c r="F731" s="211">
        <v>1274</v>
      </c>
      <c r="G731" s="211">
        <v>1004</v>
      </c>
      <c r="I731" s="211" t="s">
        <v>1458</v>
      </c>
      <c r="J731" s="212" t="s">
        <v>290</v>
      </c>
      <c r="K731" s="211" t="s">
        <v>268</v>
      </c>
      <c r="L731" s="211" t="s">
        <v>1483</v>
      </c>
      <c r="AD731" s="213"/>
    </row>
    <row r="732" spans="1:30" s="211" customFormat="1" x14ac:dyDescent="0.25">
      <c r="A732" s="211" t="s">
        <v>149</v>
      </c>
      <c r="B732" s="211">
        <v>4891</v>
      </c>
      <c r="C732" s="211" t="s">
        <v>256</v>
      </c>
      <c r="D732" s="211">
        <v>191863024</v>
      </c>
      <c r="E732" s="211">
        <v>1080</v>
      </c>
      <c r="F732" s="211">
        <v>1242</v>
      </c>
      <c r="G732" s="211">
        <v>1004</v>
      </c>
      <c r="I732" s="211" t="s">
        <v>1275</v>
      </c>
      <c r="J732" s="212" t="s">
        <v>290</v>
      </c>
      <c r="K732" s="211" t="s">
        <v>268</v>
      </c>
      <c r="L732" s="211" t="s">
        <v>1289</v>
      </c>
      <c r="AD732" s="213"/>
    </row>
    <row r="733" spans="1:30" s="211" customFormat="1" x14ac:dyDescent="0.25">
      <c r="A733" s="211" t="s">
        <v>149</v>
      </c>
      <c r="B733" s="211">
        <v>4891</v>
      </c>
      <c r="C733" s="211" t="s">
        <v>256</v>
      </c>
      <c r="D733" s="211">
        <v>191870051</v>
      </c>
      <c r="E733" s="211">
        <v>1080</v>
      </c>
      <c r="F733" s="211">
        <v>1274</v>
      </c>
      <c r="G733" s="211">
        <v>1004</v>
      </c>
      <c r="I733" s="211" t="s">
        <v>1276</v>
      </c>
      <c r="J733" s="212" t="s">
        <v>290</v>
      </c>
      <c r="K733" s="211" t="s">
        <v>268</v>
      </c>
      <c r="L733" s="211" t="s">
        <v>1290</v>
      </c>
      <c r="AD733" s="213"/>
    </row>
    <row r="734" spans="1:30" s="211" customFormat="1" x14ac:dyDescent="0.25">
      <c r="A734" s="211" t="s">
        <v>149</v>
      </c>
      <c r="B734" s="211">
        <v>4891</v>
      </c>
      <c r="C734" s="211" t="s">
        <v>256</v>
      </c>
      <c r="D734" s="211">
        <v>191887510</v>
      </c>
      <c r="E734" s="211">
        <v>1020</v>
      </c>
      <c r="F734" s="211">
        <v>1110</v>
      </c>
      <c r="G734" s="211">
        <v>1004</v>
      </c>
      <c r="I734" s="211" t="s">
        <v>1277</v>
      </c>
      <c r="J734" s="212" t="s">
        <v>290</v>
      </c>
      <c r="K734" s="211" t="s">
        <v>268</v>
      </c>
      <c r="L734" s="211" t="s">
        <v>1291</v>
      </c>
      <c r="AD734" s="213"/>
    </row>
    <row r="735" spans="1:30" s="211" customFormat="1" x14ac:dyDescent="0.25">
      <c r="A735" s="211" t="s">
        <v>149</v>
      </c>
      <c r="B735" s="211">
        <v>4891</v>
      </c>
      <c r="C735" s="211" t="s">
        <v>256</v>
      </c>
      <c r="D735" s="211">
        <v>191893622</v>
      </c>
      <c r="E735" s="211">
        <v>1060</v>
      </c>
      <c r="F735" s="211">
        <v>1274</v>
      </c>
      <c r="G735" s="211">
        <v>1004</v>
      </c>
      <c r="I735" s="211" t="s">
        <v>1740</v>
      </c>
      <c r="J735" s="212" t="s">
        <v>290</v>
      </c>
      <c r="K735" s="211" t="s">
        <v>268</v>
      </c>
      <c r="L735" s="211" t="s">
        <v>1745</v>
      </c>
      <c r="AD735" s="213"/>
    </row>
    <row r="736" spans="1:30" s="211" customFormat="1" x14ac:dyDescent="0.25">
      <c r="A736" s="211" t="s">
        <v>149</v>
      </c>
      <c r="B736" s="211">
        <v>4891</v>
      </c>
      <c r="C736" s="211" t="s">
        <v>256</v>
      </c>
      <c r="D736" s="211">
        <v>191906800</v>
      </c>
      <c r="E736" s="211">
        <v>1060</v>
      </c>
      <c r="F736" s="211">
        <v>1271</v>
      </c>
      <c r="G736" s="211">
        <v>1004</v>
      </c>
      <c r="I736" s="211" t="s">
        <v>1278</v>
      </c>
      <c r="J736" s="212" t="s">
        <v>290</v>
      </c>
      <c r="K736" s="211" t="s">
        <v>268</v>
      </c>
      <c r="L736" s="211" t="s">
        <v>1292</v>
      </c>
      <c r="AD736" s="213"/>
    </row>
    <row r="737" spans="1:30" s="211" customFormat="1" x14ac:dyDescent="0.25">
      <c r="A737" s="211" t="s">
        <v>149</v>
      </c>
      <c r="B737" s="211">
        <v>4891</v>
      </c>
      <c r="C737" s="211" t="s">
        <v>256</v>
      </c>
      <c r="D737" s="211">
        <v>191920027</v>
      </c>
      <c r="E737" s="211">
        <v>1060</v>
      </c>
      <c r="F737" s="211">
        <v>1274</v>
      </c>
      <c r="G737" s="211">
        <v>1004</v>
      </c>
      <c r="I737" s="211" t="s">
        <v>1279</v>
      </c>
      <c r="J737" s="212" t="s">
        <v>290</v>
      </c>
      <c r="K737" s="211" t="s">
        <v>268</v>
      </c>
      <c r="L737" s="211" t="s">
        <v>1293</v>
      </c>
      <c r="AD737" s="213"/>
    </row>
    <row r="738" spans="1:30" s="211" customFormat="1" x14ac:dyDescent="0.25">
      <c r="A738" s="211" t="s">
        <v>149</v>
      </c>
      <c r="B738" s="211">
        <v>4891</v>
      </c>
      <c r="C738" s="211" t="s">
        <v>256</v>
      </c>
      <c r="D738" s="211">
        <v>191956089</v>
      </c>
      <c r="E738" s="211">
        <v>1060</v>
      </c>
      <c r="F738" s="211">
        <v>1274</v>
      </c>
      <c r="G738" s="211">
        <v>1004</v>
      </c>
      <c r="I738" s="211" t="s">
        <v>1280</v>
      </c>
      <c r="J738" s="212" t="s">
        <v>290</v>
      </c>
      <c r="K738" s="211" t="s">
        <v>268</v>
      </c>
      <c r="L738" s="211" t="s">
        <v>1294</v>
      </c>
      <c r="AD738" s="213"/>
    </row>
    <row r="739" spans="1:30" s="211" customFormat="1" x14ac:dyDescent="0.25">
      <c r="A739" s="211" t="s">
        <v>149</v>
      </c>
      <c r="B739" s="211">
        <v>4891</v>
      </c>
      <c r="C739" s="211" t="s">
        <v>256</v>
      </c>
      <c r="D739" s="211">
        <v>191961368</v>
      </c>
      <c r="E739" s="211">
        <v>1020</v>
      </c>
      <c r="F739" s="211">
        <v>1110</v>
      </c>
      <c r="G739" s="211">
        <v>1004</v>
      </c>
      <c r="I739" s="211" t="s">
        <v>1858</v>
      </c>
      <c r="J739" s="212" t="s">
        <v>290</v>
      </c>
      <c r="K739" s="211" t="s">
        <v>268</v>
      </c>
      <c r="L739" s="211" t="s">
        <v>1863</v>
      </c>
      <c r="AD739" s="213"/>
    </row>
    <row r="740" spans="1:30" s="211" customFormat="1" x14ac:dyDescent="0.25">
      <c r="A740" s="211" t="s">
        <v>149</v>
      </c>
      <c r="B740" s="211">
        <v>4891</v>
      </c>
      <c r="C740" s="211" t="s">
        <v>256</v>
      </c>
      <c r="D740" s="211">
        <v>191984551</v>
      </c>
      <c r="E740" s="211">
        <v>1060</v>
      </c>
      <c r="F740" s="211">
        <v>1274</v>
      </c>
      <c r="G740" s="211">
        <v>1004</v>
      </c>
      <c r="I740" s="211" t="s">
        <v>1499</v>
      </c>
      <c r="J740" s="212" t="s">
        <v>290</v>
      </c>
      <c r="K740" s="211" t="s">
        <v>268</v>
      </c>
      <c r="L740" s="211" t="s">
        <v>1503</v>
      </c>
      <c r="AD740" s="213"/>
    </row>
    <row r="741" spans="1:30" s="211" customFormat="1" x14ac:dyDescent="0.25">
      <c r="A741" s="211" t="s">
        <v>149</v>
      </c>
      <c r="B741" s="211">
        <v>4891</v>
      </c>
      <c r="C741" s="211" t="s">
        <v>256</v>
      </c>
      <c r="D741" s="211">
        <v>192015168</v>
      </c>
      <c r="E741" s="211">
        <v>1060</v>
      </c>
      <c r="F741" s="211">
        <v>1242</v>
      </c>
      <c r="G741" s="211">
        <v>1004</v>
      </c>
      <c r="I741" s="211" t="s">
        <v>2128</v>
      </c>
      <c r="J741" s="212" t="s">
        <v>290</v>
      </c>
      <c r="K741" s="211" t="s">
        <v>268</v>
      </c>
      <c r="L741" s="211" t="s">
        <v>2134</v>
      </c>
      <c r="AD741" s="213"/>
    </row>
    <row r="742" spans="1:30" s="211" customFormat="1" x14ac:dyDescent="0.25">
      <c r="A742" s="211" t="s">
        <v>149</v>
      </c>
      <c r="B742" s="211">
        <v>4891</v>
      </c>
      <c r="C742" s="211" t="s">
        <v>256</v>
      </c>
      <c r="D742" s="211">
        <v>400052991</v>
      </c>
      <c r="E742" s="211">
        <v>1060</v>
      </c>
      <c r="F742" s="211">
        <v>1122</v>
      </c>
      <c r="G742" s="211">
        <v>1004</v>
      </c>
      <c r="I742" s="211" t="s">
        <v>1978</v>
      </c>
      <c r="J742" s="212" t="s">
        <v>290</v>
      </c>
      <c r="K742" s="211" t="s">
        <v>270</v>
      </c>
      <c r="L742" s="211" t="s">
        <v>1982</v>
      </c>
      <c r="AD742" s="213"/>
    </row>
    <row r="743" spans="1:30" s="211" customFormat="1" x14ac:dyDescent="0.25">
      <c r="A743" s="211" t="s">
        <v>149</v>
      </c>
      <c r="B743" s="211">
        <v>4891</v>
      </c>
      <c r="C743" s="211" t="s">
        <v>256</v>
      </c>
      <c r="D743" s="211">
        <v>400052992</v>
      </c>
      <c r="E743" s="211">
        <v>1060</v>
      </c>
      <c r="F743" s="211">
        <v>1122</v>
      </c>
      <c r="G743" s="211">
        <v>1004</v>
      </c>
      <c r="I743" s="211" t="s">
        <v>1979</v>
      </c>
      <c r="J743" s="212" t="s">
        <v>290</v>
      </c>
      <c r="K743" s="211" t="s">
        <v>270</v>
      </c>
      <c r="L743" s="211" t="s">
        <v>1983</v>
      </c>
      <c r="AD743" s="213"/>
    </row>
    <row r="744" spans="1:30" s="211" customFormat="1" x14ac:dyDescent="0.25">
      <c r="A744" s="211" t="s">
        <v>149</v>
      </c>
      <c r="B744" s="211">
        <v>4891</v>
      </c>
      <c r="C744" s="211" t="s">
        <v>256</v>
      </c>
      <c r="D744" s="211">
        <v>400052995</v>
      </c>
      <c r="E744" s="211">
        <v>1060</v>
      </c>
      <c r="F744" s="211">
        <v>1251</v>
      </c>
      <c r="G744" s="211">
        <v>1004</v>
      </c>
      <c r="I744" s="211" t="s">
        <v>1959</v>
      </c>
      <c r="J744" s="212" t="s">
        <v>290</v>
      </c>
      <c r="K744" s="211" t="s">
        <v>268</v>
      </c>
      <c r="L744" s="211" t="s">
        <v>1973</v>
      </c>
      <c r="AD744" s="213"/>
    </row>
    <row r="745" spans="1:30" s="211" customFormat="1" x14ac:dyDescent="0.25">
      <c r="A745" s="211" t="s">
        <v>149</v>
      </c>
      <c r="B745" s="211">
        <v>4891</v>
      </c>
      <c r="C745" s="211" t="s">
        <v>256</v>
      </c>
      <c r="D745" s="211">
        <v>400052997</v>
      </c>
      <c r="E745" s="211">
        <v>1060</v>
      </c>
      <c r="F745" s="211">
        <v>1242</v>
      </c>
      <c r="G745" s="211">
        <v>1004</v>
      </c>
      <c r="I745" s="211" t="s">
        <v>1960</v>
      </c>
      <c r="J745" s="212" t="s">
        <v>290</v>
      </c>
      <c r="K745" s="211" t="s">
        <v>268</v>
      </c>
      <c r="L745" s="211" t="s">
        <v>1974</v>
      </c>
      <c r="AD745" s="213"/>
    </row>
    <row r="746" spans="1:30" s="211" customFormat="1" x14ac:dyDescent="0.25">
      <c r="A746" s="211" t="s">
        <v>149</v>
      </c>
      <c r="B746" s="211">
        <v>4901</v>
      </c>
      <c r="C746" s="211" t="s">
        <v>257</v>
      </c>
      <c r="D746" s="211">
        <v>191729252</v>
      </c>
      <c r="E746" s="211">
        <v>1080</v>
      </c>
      <c r="F746" s="211">
        <v>1274</v>
      </c>
      <c r="G746" s="211">
        <v>1004</v>
      </c>
      <c r="I746" s="211" t="s">
        <v>1188</v>
      </c>
      <c r="J746" s="212" t="s">
        <v>290</v>
      </c>
      <c r="K746" s="211" t="s">
        <v>291</v>
      </c>
      <c r="L746" s="211" t="s">
        <v>1233</v>
      </c>
      <c r="AD746" s="213"/>
    </row>
    <row r="747" spans="1:30" s="211" customFormat="1" x14ac:dyDescent="0.25">
      <c r="A747" s="211" t="s">
        <v>149</v>
      </c>
      <c r="B747" s="211">
        <v>4901</v>
      </c>
      <c r="C747" s="211" t="s">
        <v>257</v>
      </c>
      <c r="D747" s="211">
        <v>191787015</v>
      </c>
      <c r="E747" s="211">
        <v>1080</v>
      </c>
      <c r="F747" s="211">
        <v>1274</v>
      </c>
      <c r="G747" s="211">
        <v>1004</v>
      </c>
      <c r="I747" s="211" t="s">
        <v>1189</v>
      </c>
      <c r="J747" s="212" t="s">
        <v>290</v>
      </c>
      <c r="K747" s="211" t="s">
        <v>268</v>
      </c>
      <c r="L747" s="211" t="s">
        <v>1211</v>
      </c>
      <c r="AD747" s="213"/>
    </row>
    <row r="748" spans="1:30" s="211" customFormat="1" x14ac:dyDescent="0.25">
      <c r="A748" s="211" t="s">
        <v>149</v>
      </c>
      <c r="B748" s="211">
        <v>4901</v>
      </c>
      <c r="C748" s="211" t="s">
        <v>257</v>
      </c>
      <c r="D748" s="211">
        <v>191819775</v>
      </c>
      <c r="E748" s="211">
        <v>1080</v>
      </c>
      <c r="F748" s="211">
        <v>1274</v>
      </c>
      <c r="G748" s="211">
        <v>1004</v>
      </c>
      <c r="I748" s="211" t="s">
        <v>1190</v>
      </c>
      <c r="J748" s="212" t="s">
        <v>290</v>
      </c>
      <c r="K748" s="211" t="s">
        <v>268</v>
      </c>
      <c r="L748" s="211" t="s">
        <v>1212</v>
      </c>
      <c r="AD748" s="213"/>
    </row>
    <row r="749" spans="1:30" s="211" customFormat="1" x14ac:dyDescent="0.25">
      <c r="A749" s="211" t="s">
        <v>149</v>
      </c>
      <c r="B749" s="211">
        <v>4901</v>
      </c>
      <c r="C749" s="211" t="s">
        <v>257</v>
      </c>
      <c r="D749" s="211">
        <v>191868003</v>
      </c>
      <c r="E749" s="211">
        <v>1060</v>
      </c>
      <c r="F749" s="211">
        <v>1274</v>
      </c>
      <c r="G749" s="211">
        <v>1004</v>
      </c>
      <c r="I749" s="211" t="s">
        <v>1191</v>
      </c>
      <c r="J749" s="212" t="s">
        <v>290</v>
      </c>
      <c r="K749" s="211" t="s">
        <v>268</v>
      </c>
      <c r="L749" s="211" t="s">
        <v>1213</v>
      </c>
      <c r="AD749" s="213"/>
    </row>
    <row r="750" spans="1:30" s="211" customFormat="1" x14ac:dyDescent="0.25">
      <c r="A750" s="211" t="s">
        <v>149</v>
      </c>
      <c r="B750" s="211">
        <v>4901</v>
      </c>
      <c r="C750" s="211" t="s">
        <v>257</v>
      </c>
      <c r="D750" s="211">
        <v>191869390</v>
      </c>
      <c r="E750" s="211">
        <v>1060</v>
      </c>
      <c r="F750" s="211">
        <v>1274</v>
      </c>
      <c r="G750" s="211">
        <v>1004</v>
      </c>
      <c r="I750" s="211" t="s">
        <v>1192</v>
      </c>
      <c r="J750" s="212" t="s">
        <v>290</v>
      </c>
      <c r="K750" s="211" t="s">
        <v>268</v>
      </c>
      <c r="L750" s="211" t="s">
        <v>1214</v>
      </c>
      <c r="AD750" s="213"/>
    </row>
    <row r="751" spans="1:30" s="211" customFormat="1" x14ac:dyDescent="0.25">
      <c r="A751" s="211" t="s">
        <v>149</v>
      </c>
      <c r="B751" s="211">
        <v>4901</v>
      </c>
      <c r="C751" s="211" t="s">
        <v>257</v>
      </c>
      <c r="D751" s="211">
        <v>191871135</v>
      </c>
      <c r="E751" s="211">
        <v>1080</v>
      </c>
      <c r="F751" s="211">
        <v>1274</v>
      </c>
      <c r="G751" s="211">
        <v>1004</v>
      </c>
      <c r="I751" s="211" t="s">
        <v>1193</v>
      </c>
      <c r="J751" s="212" t="s">
        <v>290</v>
      </c>
      <c r="K751" s="211" t="s">
        <v>268</v>
      </c>
      <c r="L751" s="211" t="s">
        <v>1215</v>
      </c>
      <c r="AD751" s="213"/>
    </row>
    <row r="752" spans="1:30" s="211" customFormat="1" x14ac:dyDescent="0.25">
      <c r="A752" s="211" t="s">
        <v>149</v>
      </c>
      <c r="B752" s="211">
        <v>4901</v>
      </c>
      <c r="C752" s="211" t="s">
        <v>257</v>
      </c>
      <c r="D752" s="211">
        <v>191871140</v>
      </c>
      <c r="E752" s="211">
        <v>1080</v>
      </c>
      <c r="F752" s="211">
        <v>1274</v>
      </c>
      <c r="G752" s="211">
        <v>1004</v>
      </c>
      <c r="I752" s="211" t="s">
        <v>1194</v>
      </c>
      <c r="J752" s="212" t="s">
        <v>290</v>
      </c>
      <c r="K752" s="211" t="s">
        <v>268</v>
      </c>
      <c r="L752" s="211" t="s">
        <v>1216</v>
      </c>
      <c r="AD752" s="213"/>
    </row>
    <row r="753" spans="1:30" s="211" customFormat="1" x14ac:dyDescent="0.25">
      <c r="A753" s="211" t="s">
        <v>149</v>
      </c>
      <c r="B753" s="211">
        <v>4901</v>
      </c>
      <c r="C753" s="211" t="s">
        <v>257</v>
      </c>
      <c r="D753" s="211">
        <v>191887255</v>
      </c>
      <c r="E753" s="211">
        <v>1060</v>
      </c>
      <c r="F753" s="211">
        <v>1274</v>
      </c>
      <c r="G753" s="211">
        <v>1004</v>
      </c>
      <c r="I753" s="211" t="s">
        <v>1195</v>
      </c>
      <c r="J753" s="212" t="s">
        <v>290</v>
      </c>
      <c r="K753" s="211" t="s">
        <v>268</v>
      </c>
      <c r="L753" s="211" t="s">
        <v>1217</v>
      </c>
      <c r="AD753" s="213"/>
    </row>
    <row r="754" spans="1:30" s="211" customFormat="1" x14ac:dyDescent="0.25">
      <c r="A754" s="211" t="s">
        <v>149</v>
      </c>
      <c r="B754" s="211">
        <v>4901</v>
      </c>
      <c r="C754" s="211" t="s">
        <v>257</v>
      </c>
      <c r="D754" s="211">
        <v>191894920</v>
      </c>
      <c r="E754" s="211">
        <v>1080</v>
      </c>
      <c r="F754" s="211">
        <v>1274</v>
      </c>
      <c r="G754" s="211">
        <v>1004</v>
      </c>
      <c r="I754" s="211" t="s">
        <v>1196</v>
      </c>
      <c r="J754" s="212" t="s">
        <v>290</v>
      </c>
      <c r="K754" s="211" t="s">
        <v>268</v>
      </c>
      <c r="L754" s="211" t="s">
        <v>1218</v>
      </c>
      <c r="AD754" s="213"/>
    </row>
    <row r="755" spans="1:30" s="211" customFormat="1" x14ac:dyDescent="0.25">
      <c r="A755" s="211" t="s">
        <v>149</v>
      </c>
      <c r="B755" s="211">
        <v>4901</v>
      </c>
      <c r="C755" s="211" t="s">
        <v>257</v>
      </c>
      <c r="D755" s="211">
        <v>191957609</v>
      </c>
      <c r="E755" s="211">
        <v>1060</v>
      </c>
      <c r="F755" s="211">
        <v>1274</v>
      </c>
      <c r="G755" s="211">
        <v>1004</v>
      </c>
      <c r="I755" s="211" t="s">
        <v>1787</v>
      </c>
      <c r="J755" s="212" t="s">
        <v>290</v>
      </c>
      <c r="K755" s="211" t="s">
        <v>268</v>
      </c>
      <c r="L755" s="211" t="s">
        <v>1802</v>
      </c>
      <c r="AD755" s="213"/>
    </row>
    <row r="756" spans="1:30" s="211" customFormat="1" x14ac:dyDescent="0.25">
      <c r="A756" s="211" t="s">
        <v>149</v>
      </c>
      <c r="B756" s="211">
        <v>4901</v>
      </c>
      <c r="C756" s="211" t="s">
        <v>257</v>
      </c>
      <c r="D756" s="211">
        <v>191987408</v>
      </c>
      <c r="E756" s="211">
        <v>1060</v>
      </c>
      <c r="F756" s="211">
        <v>1242</v>
      </c>
      <c r="G756" s="211">
        <v>1004</v>
      </c>
      <c r="I756" s="211" t="s">
        <v>2102</v>
      </c>
      <c r="J756" s="212" t="s">
        <v>290</v>
      </c>
      <c r="K756" s="211" t="s">
        <v>268</v>
      </c>
      <c r="L756" s="211" t="s">
        <v>2113</v>
      </c>
      <c r="AD756" s="213"/>
    </row>
    <row r="757" spans="1:30" s="211" customFormat="1" x14ac:dyDescent="0.25">
      <c r="A757" s="211" t="s">
        <v>149</v>
      </c>
      <c r="B757" s="211">
        <v>4901</v>
      </c>
      <c r="C757" s="211" t="s">
        <v>257</v>
      </c>
      <c r="D757" s="211">
        <v>192009596</v>
      </c>
      <c r="E757" s="211">
        <v>1060</v>
      </c>
      <c r="F757" s="211">
        <v>1274</v>
      </c>
      <c r="G757" s="211">
        <v>1004</v>
      </c>
      <c r="I757" s="211" t="s">
        <v>1730</v>
      </c>
      <c r="J757" s="212" t="s">
        <v>290</v>
      </c>
      <c r="K757" s="211" t="s">
        <v>268</v>
      </c>
      <c r="L757" s="211" t="s">
        <v>1732</v>
      </c>
      <c r="AD757" s="213"/>
    </row>
    <row r="758" spans="1:30" s="211" customFormat="1" x14ac:dyDescent="0.25">
      <c r="A758" s="211" t="s">
        <v>149</v>
      </c>
      <c r="B758" s="211">
        <v>4901</v>
      </c>
      <c r="C758" s="211" t="s">
        <v>257</v>
      </c>
      <c r="D758" s="211">
        <v>192021900</v>
      </c>
      <c r="E758" s="211">
        <v>1060</v>
      </c>
      <c r="F758" s="211">
        <v>1252</v>
      </c>
      <c r="G758" s="211">
        <v>1004</v>
      </c>
      <c r="I758" s="211" t="s">
        <v>2384</v>
      </c>
      <c r="J758" s="212" t="s">
        <v>290</v>
      </c>
      <c r="K758" s="211" t="s">
        <v>268</v>
      </c>
      <c r="L758" s="211" t="s">
        <v>2396</v>
      </c>
      <c r="AD758" s="213"/>
    </row>
    <row r="759" spans="1:30" s="211" customFormat="1" x14ac:dyDescent="0.25">
      <c r="A759" s="211" t="s">
        <v>149</v>
      </c>
      <c r="B759" s="211">
        <v>4901</v>
      </c>
      <c r="C759" s="211" t="s">
        <v>257</v>
      </c>
      <c r="D759" s="211">
        <v>192021901</v>
      </c>
      <c r="E759" s="211">
        <v>1060</v>
      </c>
      <c r="F759" s="211">
        <v>1252</v>
      </c>
      <c r="G759" s="211">
        <v>1004</v>
      </c>
      <c r="I759" s="211" t="s">
        <v>2385</v>
      </c>
      <c r="J759" s="212" t="s">
        <v>290</v>
      </c>
      <c r="K759" s="211" t="s">
        <v>268</v>
      </c>
      <c r="L759" s="211" t="s">
        <v>2397</v>
      </c>
      <c r="AD759" s="213"/>
    </row>
    <row r="760" spans="1:30" s="211" customFormat="1" x14ac:dyDescent="0.25">
      <c r="A760" s="211" t="s">
        <v>149</v>
      </c>
      <c r="B760" s="211">
        <v>4901</v>
      </c>
      <c r="C760" s="211" t="s">
        <v>257</v>
      </c>
      <c r="D760" s="211">
        <v>192021902</v>
      </c>
      <c r="E760" s="211">
        <v>1060</v>
      </c>
      <c r="F760" s="211">
        <v>1252</v>
      </c>
      <c r="G760" s="211">
        <v>1004</v>
      </c>
      <c r="I760" s="211" t="s">
        <v>2386</v>
      </c>
      <c r="J760" s="212" t="s">
        <v>290</v>
      </c>
      <c r="K760" s="211" t="s">
        <v>268</v>
      </c>
      <c r="L760" s="211" t="s">
        <v>2398</v>
      </c>
      <c r="AD760" s="213"/>
    </row>
    <row r="761" spans="1:30" s="211" customFormat="1" x14ac:dyDescent="0.25">
      <c r="A761" s="211" t="s">
        <v>149</v>
      </c>
      <c r="B761" s="211">
        <v>4901</v>
      </c>
      <c r="C761" s="211" t="s">
        <v>257</v>
      </c>
      <c r="D761" s="211">
        <v>192021903</v>
      </c>
      <c r="E761" s="211">
        <v>1060</v>
      </c>
      <c r="F761" s="211">
        <v>1252</v>
      </c>
      <c r="G761" s="211">
        <v>1004</v>
      </c>
      <c r="I761" s="211" t="s">
        <v>2384</v>
      </c>
      <c r="J761" s="212" t="s">
        <v>290</v>
      </c>
      <c r="K761" s="211" t="s">
        <v>268</v>
      </c>
      <c r="L761" s="211" t="s">
        <v>2399</v>
      </c>
      <c r="AD761" s="213"/>
    </row>
    <row r="762" spans="1:30" s="211" customFormat="1" x14ac:dyDescent="0.25">
      <c r="A762" s="211" t="s">
        <v>149</v>
      </c>
      <c r="B762" s="211">
        <v>4901</v>
      </c>
      <c r="C762" s="211" t="s">
        <v>257</v>
      </c>
      <c r="D762" s="211">
        <v>192051596</v>
      </c>
      <c r="E762" s="211">
        <v>1060</v>
      </c>
      <c r="F762" s="211">
        <v>1274</v>
      </c>
      <c r="G762" s="211">
        <v>1004</v>
      </c>
      <c r="I762" s="211" t="s">
        <v>2357</v>
      </c>
      <c r="J762" s="212" t="s">
        <v>290</v>
      </c>
      <c r="K762" s="211" t="s">
        <v>268</v>
      </c>
      <c r="L762" s="211" t="s">
        <v>2368</v>
      </c>
      <c r="AD762" s="213"/>
    </row>
    <row r="763" spans="1:30" s="211" customFormat="1" x14ac:dyDescent="0.25">
      <c r="A763" s="211" t="s">
        <v>149</v>
      </c>
      <c r="B763" s="211">
        <v>4911</v>
      </c>
      <c r="C763" s="211" t="s">
        <v>258</v>
      </c>
      <c r="D763" s="211">
        <v>190101938</v>
      </c>
      <c r="E763" s="211">
        <v>1060</v>
      </c>
      <c r="F763" s="211">
        <v>1251</v>
      </c>
      <c r="G763" s="211">
        <v>1004</v>
      </c>
      <c r="I763" s="211" t="s">
        <v>368</v>
      </c>
      <c r="J763" s="212" t="s">
        <v>290</v>
      </c>
      <c r="K763" s="211" t="s">
        <v>268</v>
      </c>
      <c r="L763" s="211" t="s">
        <v>492</v>
      </c>
      <c r="AD763" s="213"/>
    </row>
    <row r="764" spans="1:30" s="211" customFormat="1" x14ac:dyDescent="0.25">
      <c r="A764" s="211" t="s">
        <v>149</v>
      </c>
      <c r="B764" s="211">
        <v>4911</v>
      </c>
      <c r="C764" s="211" t="s">
        <v>258</v>
      </c>
      <c r="D764" s="211">
        <v>191858952</v>
      </c>
      <c r="E764" s="211">
        <v>1060</v>
      </c>
      <c r="F764" s="211">
        <v>1242</v>
      </c>
      <c r="G764" s="211">
        <v>1004</v>
      </c>
      <c r="I764" s="211" t="s">
        <v>1356</v>
      </c>
      <c r="J764" s="212" t="s">
        <v>290</v>
      </c>
      <c r="K764" s="211" t="s">
        <v>268</v>
      </c>
      <c r="L764" s="211" t="s">
        <v>1738</v>
      </c>
      <c r="AD764" s="213"/>
    </row>
    <row r="765" spans="1:30" s="211" customFormat="1" x14ac:dyDescent="0.25">
      <c r="A765" s="211" t="s">
        <v>149</v>
      </c>
      <c r="B765" s="211">
        <v>4911</v>
      </c>
      <c r="C765" s="211" t="s">
        <v>258</v>
      </c>
      <c r="D765" s="211">
        <v>191864243</v>
      </c>
      <c r="E765" s="211">
        <v>1060</v>
      </c>
      <c r="F765" s="211">
        <v>1274</v>
      </c>
      <c r="G765" s="211">
        <v>1004</v>
      </c>
      <c r="I765" s="211" t="s">
        <v>369</v>
      </c>
      <c r="J765" s="212" t="s">
        <v>290</v>
      </c>
      <c r="K765" s="211" t="s">
        <v>268</v>
      </c>
      <c r="L765" s="211" t="s">
        <v>493</v>
      </c>
      <c r="AD765" s="213"/>
    </row>
    <row r="766" spans="1:30" s="211" customFormat="1" x14ac:dyDescent="0.25">
      <c r="A766" s="211" t="s">
        <v>149</v>
      </c>
      <c r="B766" s="211">
        <v>4911</v>
      </c>
      <c r="C766" s="211" t="s">
        <v>258</v>
      </c>
      <c r="D766" s="211">
        <v>191887794</v>
      </c>
      <c r="E766" s="211">
        <v>1060</v>
      </c>
      <c r="F766" s="211">
        <v>1274</v>
      </c>
      <c r="G766" s="211">
        <v>1004</v>
      </c>
      <c r="I766" s="211" t="s">
        <v>370</v>
      </c>
      <c r="J766" s="212" t="s">
        <v>290</v>
      </c>
      <c r="K766" s="211" t="s">
        <v>268</v>
      </c>
      <c r="L766" s="211" t="s">
        <v>494</v>
      </c>
      <c r="AD766" s="213"/>
    </row>
    <row r="767" spans="1:30" s="211" customFormat="1" x14ac:dyDescent="0.25">
      <c r="A767" s="211" t="s">
        <v>149</v>
      </c>
      <c r="B767" s="211">
        <v>4911</v>
      </c>
      <c r="C767" s="211" t="s">
        <v>258</v>
      </c>
      <c r="D767" s="211">
        <v>191950738</v>
      </c>
      <c r="E767" s="211">
        <v>1060</v>
      </c>
      <c r="F767" s="211">
        <v>1230</v>
      </c>
      <c r="G767" s="211">
        <v>1004</v>
      </c>
      <c r="I767" s="211" t="s">
        <v>371</v>
      </c>
      <c r="J767" s="212" t="s">
        <v>290</v>
      </c>
      <c r="K767" s="211" t="s">
        <v>268</v>
      </c>
      <c r="L767" s="211" t="s">
        <v>495</v>
      </c>
      <c r="AD767" s="213"/>
    </row>
    <row r="768" spans="1:30" s="211" customFormat="1" x14ac:dyDescent="0.25">
      <c r="A768" s="211" t="s">
        <v>149</v>
      </c>
      <c r="B768" s="211">
        <v>4911</v>
      </c>
      <c r="C768" s="211" t="s">
        <v>258</v>
      </c>
      <c r="D768" s="211">
        <v>191950967</v>
      </c>
      <c r="E768" s="211">
        <v>1060</v>
      </c>
      <c r="F768" s="211">
        <v>1274</v>
      </c>
      <c r="G768" s="211">
        <v>1004</v>
      </c>
      <c r="I768" s="211" t="s">
        <v>372</v>
      </c>
      <c r="J768" s="212" t="s">
        <v>290</v>
      </c>
      <c r="K768" s="211" t="s">
        <v>268</v>
      </c>
      <c r="L768" s="211" t="s">
        <v>496</v>
      </c>
      <c r="AD768" s="213"/>
    </row>
    <row r="769" spans="1:30" s="211" customFormat="1" x14ac:dyDescent="0.25">
      <c r="A769" s="211" t="s">
        <v>149</v>
      </c>
      <c r="B769" s="211">
        <v>4911</v>
      </c>
      <c r="C769" s="211" t="s">
        <v>258</v>
      </c>
      <c r="D769" s="211">
        <v>191957440</v>
      </c>
      <c r="E769" s="211">
        <v>1060</v>
      </c>
      <c r="F769" s="211">
        <v>1274</v>
      </c>
      <c r="G769" s="211">
        <v>1004</v>
      </c>
      <c r="I769" s="211" t="s">
        <v>548</v>
      </c>
      <c r="J769" s="212" t="s">
        <v>290</v>
      </c>
      <c r="K769" s="211" t="s">
        <v>268</v>
      </c>
      <c r="L769" s="211" t="s">
        <v>550</v>
      </c>
      <c r="AD769" s="213"/>
    </row>
    <row r="770" spans="1:30" s="211" customFormat="1" x14ac:dyDescent="0.25">
      <c r="A770" s="211" t="s">
        <v>149</v>
      </c>
      <c r="B770" s="211">
        <v>4911</v>
      </c>
      <c r="C770" s="211" t="s">
        <v>258</v>
      </c>
      <c r="D770" s="211">
        <v>191957441</v>
      </c>
      <c r="E770" s="211">
        <v>1060</v>
      </c>
      <c r="F770" s="211">
        <v>1274</v>
      </c>
      <c r="G770" s="211">
        <v>1004</v>
      </c>
      <c r="I770" s="211" t="s">
        <v>549</v>
      </c>
      <c r="J770" s="212" t="s">
        <v>290</v>
      </c>
      <c r="K770" s="211" t="s">
        <v>268</v>
      </c>
      <c r="L770" s="211" t="s">
        <v>551</v>
      </c>
      <c r="AD770" s="213"/>
    </row>
    <row r="771" spans="1:30" s="211" customFormat="1" x14ac:dyDescent="0.25">
      <c r="A771" s="211" t="s">
        <v>149</v>
      </c>
      <c r="B771" s="211">
        <v>4911</v>
      </c>
      <c r="C771" s="211" t="s">
        <v>258</v>
      </c>
      <c r="D771" s="211">
        <v>191958034</v>
      </c>
      <c r="E771" s="211">
        <v>1060</v>
      </c>
      <c r="F771" s="211">
        <v>1271</v>
      </c>
      <c r="G771" s="211">
        <v>1004</v>
      </c>
      <c r="I771" s="211" t="s">
        <v>2083</v>
      </c>
      <c r="J771" s="212" t="s">
        <v>290</v>
      </c>
      <c r="K771" s="211" t="s">
        <v>268</v>
      </c>
      <c r="L771" s="211" t="s">
        <v>2087</v>
      </c>
      <c r="AD771" s="213"/>
    </row>
    <row r="772" spans="1:30" s="211" customFormat="1" x14ac:dyDescent="0.25">
      <c r="A772" s="211" t="s">
        <v>149</v>
      </c>
      <c r="B772" s="211">
        <v>4911</v>
      </c>
      <c r="C772" s="211" t="s">
        <v>258</v>
      </c>
      <c r="D772" s="211">
        <v>191958357</v>
      </c>
      <c r="E772" s="211">
        <v>1060</v>
      </c>
      <c r="F772" s="211">
        <v>1251</v>
      </c>
      <c r="G772" s="211">
        <v>1004</v>
      </c>
      <c r="I772" s="211" t="s">
        <v>672</v>
      </c>
      <c r="J772" s="212" t="s">
        <v>290</v>
      </c>
      <c r="K772" s="211" t="s">
        <v>268</v>
      </c>
      <c r="L772" s="211" t="s">
        <v>681</v>
      </c>
      <c r="AD772" s="213"/>
    </row>
    <row r="773" spans="1:30" s="211" customFormat="1" x14ac:dyDescent="0.25">
      <c r="A773" s="211" t="s">
        <v>149</v>
      </c>
      <c r="B773" s="211">
        <v>4911</v>
      </c>
      <c r="C773" s="211" t="s">
        <v>258</v>
      </c>
      <c r="D773" s="211">
        <v>191961782</v>
      </c>
      <c r="E773" s="211">
        <v>1060</v>
      </c>
      <c r="F773" s="211">
        <v>1220</v>
      </c>
      <c r="G773" s="211">
        <v>1004</v>
      </c>
      <c r="I773" s="211" t="s">
        <v>373</v>
      </c>
      <c r="J773" s="212" t="s">
        <v>290</v>
      </c>
      <c r="K773" s="211" t="s">
        <v>268</v>
      </c>
      <c r="L773" s="211" t="s">
        <v>497</v>
      </c>
      <c r="AD773" s="213"/>
    </row>
    <row r="774" spans="1:30" s="211" customFormat="1" x14ac:dyDescent="0.25">
      <c r="A774" s="211" t="s">
        <v>149</v>
      </c>
      <c r="B774" s="211">
        <v>4911</v>
      </c>
      <c r="C774" s="211" t="s">
        <v>258</v>
      </c>
      <c r="D774" s="211">
        <v>191974767</v>
      </c>
      <c r="E774" s="211">
        <v>1060</v>
      </c>
      <c r="F774" s="211">
        <v>1242</v>
      </c>
      <c r="G774" s="211">
        <v>1004</v>
      </c>
      <c r="I774" s="211" t="s">
        <v>1408</v>
      </c>
      <c r="J774" s="212" t="s">
        <v>290</v>
      </c>
      <c r="K774" s="211" t="s">
        <v>268</v>
      </c>
      <c r="L774" s="211" t="s">
        <v>1414</v>
      </c>
      <c r="AD774" s="213"/>
    </row>
    <row r="775" spans="1:30" s="211" customFormat="1" x14ac:dyDescent="0.25">
      <c r="A775" s="211" t="s">
        <v>149</v>
      </c>
      <c r="B775" s="211">
        <v>4911</v>
      </c>
      <c r="C775" s="211" t="s">
        <v>258</v>
      </c>
      <c r="D775" s="211">
        <v>191975518</v>
      </c>
      <c r="E775" s="211">
        <v>1060</v>
      </c>
      <c r="F775" s="211">
        <v>1274</v>
      </c>
      <c r="G775" s="211">
        <v>1004</v>
      </c>
      <c r="I775" s="211" t="s">
        <v>673</v>
      </c>
      <c r="J775" s="212" t="s">
        <v>290</v>
      </c>
      <c r="K775" s="211" t="s">
        <v>268</v>
      </c>
      <c r="L775" s="211" t="s">
        <v>682</v>
      </c>
      <c r="AD775" s="213"/>
    </row>
    <row r="776" spans="1:30" s="211" customFormat="1" x14ac:dyDescent="0.25">
      <c r="A776" s="211" t="s">
        <v>149</v>
      </c>
      <c r="B776" s="211">
        <v>4911</v>
      </c>
      <c r="C776" s="211" t="s">
        <v>258</v>
      </c>
      <c r="D776" s="211">
        <v>191981180</v>
      </c>
      <c r="E776" s="211">
        <v>1060</v>
      </c>
      <c r="F776" s="211">
        <v>1230</v>
      </c>
      <c r="G776" s="211">
        <v>1004</v>
      </c>
      <c r="I776" s="211" t="s">
        <v>663</v>
      </c>
      <c r="J776" s="212" t="s">
        <v>290</v>
      </c>
      <c r="K776" s="211" t="s">
        <v>291</v>
      </c>
      <c r="L776" s="211" t="s">
        <v>666</v>
      </c>
      <c r="AD776" s="213"/>
    </row>
    <row r="777" spans="1:30" s="211" customFormat="1" x14ac:dyDescent="0.25">
      <c r="A777" s="211" t="s">
        <v>149</v>
      </c>
      <c r="B777" s="211">
        <v>4921</v>
      </c>
      <c r="C777" s="211" t="s">
        <v>259</v>
      </c>
      <c r="D777" s="211">
        <v>681219</v>
      </c>
      <c r="E777" s="211">
        <v>1020</v>
      </c>
      <c r="F777" s="211">
        <v>1110</v>
      </c>
      <c r="G777" s="211">
        <v>1004</v>
      </c>
      <c r="I777" s="211" t="s">
        <v>2063</v>
      </c>
      <c r="J777" s="212" t="s">
        <v>290</v>
      </c>
      <c r="K777" s="211" t="s">
        <v>268</v>
      </c>
      <c r="L777" s="211" t="s">
        <v>2072</v>
      </c>
      <c r="AD777" s="213"/>
    </row>
    <row r="778" spans="1:30" s="211" customFormat="1" x14ac:dyDescent="0.25">
      <c r="A778" s="211" t="s">
        <v>149</v>
      </c>
      <c r="B778" s="211">
        <v>4921</v>
      </c>
      <c r="C778" s="211" t="s">
        <v>259</v>
      </c>
      <c r="D778" s="211">
        <v>681252</v>
      </c>
      <c r="E778" s="211">
        <v>1020</v>
      </c>
      <c r="F778" s="211">
        <v>1122</v>
      </c>
      <c r="G778" s="211">
        <v>1004</v>
      </c>
      <c r="I778" s="211" t="s">
        <v>1520</v>
      </c>
      <c r="J778" s="212" t="s">
        <v>290</v>
      </c>
      <c r="K778" s="211" t="s">
        <v>270</v>
      </c>
      <c r="L778" s="211" t="s">
        <v>1522</v>
      </c>
      <c r="AD778" s="213"/>
    </row>
    <row r="779" spans="1:30" s="211" customFormat="1" x14ac:dyDescent="0.25">
      <c r="A779" s="211" t="s">
        <v>149</v>
      </c>
      <c r="B779" s="211">
        <v>4921</v>
      </c>
      <c r="C779" s="211" t="s">
        <v>259</v>
      </c>
      <c r="D779" s="211">
        <v>681538</v>
      </c>
      <c r="E779" s="211">
        <v>1020</v>
      </c>
      <c r="F779" s="211">
        <v>1110</v>
      </c>
      <c r="G779" s="211">
        <v>1004</v>
      </c>
      <c r="I779" s="211" t="s">
        <v>1121</v>
      </c>
      <c r="J779" s="212" t="s">
        <v>290</v>
      </c>
      <c r="K779" s="211" t="s">
        <v>291</v>
      </c>
      <c r="L779" s="211" t="s">
        <v>1166</v>
      </c>
      <c r="AD779" s="213"/>
    </row>
    <row r="780" spans="1:30" s="211" customFormat="1" x14ac:dyDescent="0.25">
      <c r="A780" s="211" t="s">
        <v>149</v>
      </c>
      <c r="B780" s="211">
        <v>4921</v>
      </c>
      <c r="C780" s="211" t="s">
        <v>259</v>
      </c>
      <c r="D780" s="211">
        <v>190944649</v>
      </c>
      <c r="E780" s="211">
        <v>1020</v>
      </c>
      <c r="F780" s="211">
        <v>1110</v>
      </c>
      <c r="G780" s="211">
        <v>1004</v>
      </c>
      <c r="I780" s="211" t="s">
        <v>1122</v>
      </c>
      <c r="J780" s="212" t="s">
        <v>290</v>
      </c>
      <c r="K780" s="211" t="s">
        <v>268</v>
      </c>
      <c r="L780" s="211" t="s">
        <v>1151</v>
      </c>
      <c r="AD780" s="213"/>
    </row>
    <row r="781" spans="1:30" s="211" customFormat="1" x14ac:dyDescent="0.25">
      <c r="A781" s="211" t="s">
        <v>149</v>
      </c>
      <c r="B781" s="211">
        <v>4921</v>
      </c>
      <c r="C781" s="211" t="s">
        <v>259</v>
      </c>
      <c r="D781" s="211">
        <v>191414850</v>
      </c>
      <c r="E781" s="211">
        <v>1080</v>
      </c>
      <c r="F781" s="211">
        <v>1242</v>
      </c>
      <c r="G781" s="211">
        <v>1004</v>
      </c>
      <c r="I781" s="211" t="s">
        <v>1123</v>
      </c>
      <c r="J781" s="212" t="s">
        <v>290</v>
      </c>
      <c r="K781" s="211" t="s">
        <v>268</v>
      </c>
      <c r="L781" s="211" t="s">
        <v>1152</v>
      </c>
      <c r="AD781" s="213"/>
    </row>
    <row r="782" spans="1:30" s="211" customFormat="1" x14ac:dyDescent="0.25">
      <c r="A782" s="211" t="s">
        <v>149</v>
      </c>
      <c r="B782" s="211">
        <v>4921</v>
      </c>
      <c r="C782" s="211" t="s">
        <v>259</v>
      </c>
      <c r="D782" s="211">
        <v>191493351</v>
      </c>
      <c r="E782" s="211">
        <v>1060</v>
      </c>
      <c r="F782" s="211">
        <v>1274</v>
      </c>
      <c r="G782" s="211">
        <v>1004</v>
      </c>
      <c r="I782" s="211" t="s">
        <v>1124</v>
      </c>
      <c r="J782" s="212" t="s">
        <v>290</v>
      </c>
      <c r="K782" s="211" t="s">
        <v>268</v>
      </c>
      <c r="L782" s="211" t="s">
        <v>1153</v>
      </c>
      <c r="AD782" s="213"/>
    </row>
    <row r="783" spans="1:30" s="211" customFormat="1" x14ac:dyDescent="0.25">
      <c r="A783" s="211" t="s">
        <v>149</v>
      </c>
      <c r="B783" s="211">
        <v>4921</v>
      </c>
      <c r="C783" s="211" t="s">
        <v>259</v>
      </c>
      <c r="D783" s="211">
        <v>191499833</v>
      </c>
      <c r="E783" s="211">
        <v>1060</v>
      </c>
      <c r="F783" s="211">
        <v>1274</v>
      </c>
      <c r="G783" s="211">
        <v>1004</v>
      </c>
      <c r="I783" s="211" t="s">
        <v>1125</v>
      </c>
      <c r="J783" s="212" t="s">
        <v>290</v>
      </c>
      <c r="K783" s="211" t="s">
        <v>268</v>
      </c>
      <c r="L783" s="211" t="s">
        <v>1154</v>
      </c>
      <c r="AD783" s="213"/>
    </row>
    <row r="784" spans="1:30" s="211" customFormat="1" x14ac:dyDescent="0.25">
      <c r="A784" s="211" t="s">
        <v>149</v>
      </c>
      <c r="B784" s="211">
        <v>4921</v>
      </c>
      <c r="C784" s="211" t="s">
        <v>259</v>
      </c>
      <c r="D784" s="211">
        <v>191738993</v>
      </c>
      <c r="E784" s="211">
        <v>1060</v>
      </c>
      <c r="F784" s="211">
        <v>1274</v>
      </c>
      <c r="G784" s="211">
        <v>1004</v>
      </c>
      <c r="I784" s="211" t="s">
        <v>1126</v>
      </c>
      <c r="J784" s="212" t="s">
        <v>290</v>
      </c>
      <c r="K784" s="211" t="s">
        <v>291</v>
      </c>
      <c r="L784" s="211" t="s">
        <v>1167</v>
      </c>
      <c r="AD784" s="213"/>
    </row>
    <row r="785" spans="1:30" s="211" customFormat="1" x14ac:dyDescent="0.25">
      <c r="A785" s="211" t="s">
        <v>149</v>
      </c>
      <c r="B785" s="211">
        <v>4921</v>
      </c>
      <c r="C785" s="211" t="s">
        <v>259</v>
      </c>
      <c r="D785" s="211">
        <v>191795271</v>
      </c>
      <c r="E785" s="211">
        <v>1020</v>
      </c>
      <c r="F785" s="211">
        <v>1110</v>
      </c>
      <c r="G785" s="211">
        <v>1004</v>
      </c>
      <c r="I785" s="211" t="s">
        <v>1127</v>
      </c>
      <c r="J785" s="212" t="s">
        <v>290</v>
      </c>
      <c r="K785" s="211" t="s">
        <v>268</v>
      </c>
      <c r="L785" s="211" t="s">
        <v>1155</v>
      </c>
      <c r="AD785" s="213"/>
    </row>
    <row r="786" spans="1:30" s="211" customFormat="1" x14ac:dyDescent="0.25">
      <c r="A786" s="211" t="s">
        <v>149</v>
      </c>
      <c r="B786" s="211">
        <v>4921</v>
      </c>
      <c r="C786" s="211" t="s">
        <v>259</v>
      </c>
      <c r="D786" s="211">
        <v>191833835</v>
      </c>
      <c r="E786" s="211">
        <v>1060</v>
      </c>
      <c r="F786" s="211">
        <v>1274</v>
      </c>
      <c r="G786" s="211">
        <v>1004</v>
      </c>
      <c r="I786" s="211" t="s">
        <v>1128</v>
      </c>
      <c r="J786" s="212" t="s">
        <v>290</v>
      </c>
      <c r="K786" s="211" t="s">
        <v>291</v>
      </c>
      <c r="L786" s="211" t="s">
        <v>1168</v>
      </c>
      <c r="AD786" s="213"/>
    </row>
    <row r="787" spans="1:30" s="211" customFormat="1" x14ac:dyDescent="0.25">
      <c r="A787" s="211" t="s">
        <v>149</v>
      </c>
      <c r="B787" s="211">
        <v>4921</v>
      </c>
      <c r="C787" s="211" t="s">
        <v>259</v>
      </c>
      <c r="D787" s="211">
        <v>191851948</v>
      </c>
      <c r="E787" s="211">
        <v>1060</v>
      </c>
      <c r="F787" s="211">
        <v>1242</v>
      </c>
      <c r="G787" s="211">
        <v>1004</v>
      </c>
      <c r="I787" s="211" t="s">
        <v>1129</v>
      </c>
      <c r="J787" s="212" t="s">
        <v>290</v>
      </c>
      <c r="K787" s="211" t="s">
        <v>268</v>
      </c>
      <c r="L787" s="211" t="s">
        <v>1156</v>
      </c>
      <c r="AD787" s="213"/>
    </row>
    <row r="788" spans="1:30" s="211" customFormat="1" x14ac:dyDescent="0.25">
      <c r="A788" s="211" t="s">
        <v>149</v>
      </c>
      <c r="B788" s="211">
        <v>4921</v>
      </c>
      <c r="C788" s="211" t="s">
        <v>259</v>
      </c>
      <c r="D788" s="211">
        <v>191853585</v>
      </c>
      <c r="E788" s="211">
        <v>1080</v>
      </c>
      <c r="F788" s="211">
        <v>1274</v>
      </c>
      <c r="G788" s="211">
        <v>1004</v>
      </c>
      <c r="I788" s="211" t="s">
        <v>1130</v>
      </c>
      <c r="J788" s="212" t="s">
        <v>290</v>
      </c>
      <c r="K788" s="211" t="s">
        <v>268</v>
      </c>
      <c r="L788" s="211" t="s">
        <v>1157</v>
      </c>
      <c r="AD788" s="213"/>
    </row>
    <row r="789" spans="1:30" s="211" customFormat="1" x14ac:dyDescent="0.25">
      <c r="A789" s="211" t="s">
        <v>149</v>
      </c>
      <c r="B789" s="211">
        <v>4921</v>
      </c>
      <c r="C789" s="211" t="s">
        <v>259</v>
      </c>
      <c r="D789" s="211">
        <v>191855205</v>
      </c>
      <c r="E789" s="211">
        <v>1080</v>
      </c>
      <c r="F789" s="211">
        <v>1252</v>
      </c>
      <c r="G789" s="211">
        <v>1004</v>
      </c>
      <c r="I789" s="211" t="s">
        <v>1646</v>
      </c>
      <c r="J789" s="212" t="s">
        <v>290</v>
      </c>
      <c r="K789" s="211" t="s">
        <v>268</v>
      </c>
      <c r="L789" s="211" t="s">
        <v>1716</v>
      </c>
      <c r="AD789" s="213"/>
    </row>
    <row r="790" spans="1:30" s="211" customFormat="1" x14ac:dyDescent="0.25">
      <c r="A790" s="211" t="s">
        <v>149</v>
      </c>
      <c r="B790" s="211">
        <v>4921</v>
      </c>
      <c r="C790" s="211" t="s">
        <v>259</v>
      </c>
      <c r="D790" s="211">
        <v>191868345</v>
      </c>
      <c r="E790" s="211">
        <v>1060</v>
      </c>
      <c r="F790" s="211">
        <v>1251</v>
      </c>
      <c r="G790" s="211">
        <v>1004</v>
      </c>
      <c r="I790" s="211" t="s">
        <v>1131</v>
      </c>
      <c r="J790" s="212" t="s">
        <v>290</v>
      </c>
      <c r="K790" s="211" t="s">
        <v>291</v>
      </c>
      <c r="L790" s="211" t="s">
        <v>1169</v>
      </c>
      <c r="AD790" s="213"/>
    </row>
    <row r="791" spans="1:30" s="211" customFormat="1" x14ac:dyDescent="0.25">
      <c r="A791" s="211" t="s">
        <v>149</v>
      </c>
      <c r="B791" s="211">
        <v>4921</v>
      </c>
      <c r="C791" s="211" t="s">
        <v>259</v>
      </c>
      <c r="D791" s="211">
        <v>191931517</v>
      </c>
      <c r="E791" s="211">
        <v>1060</v>
      </c>
      <c r="F791" s="211">
        <v>1271</v>
      </c>
      <c r="G791" s="211">
        <v>1003</v>
      </c>
      <c r="I791" s="211" t="s">
        <v>1132</v>
      </c>
      <c r="J791" s="212" t="s">
        <v>290</v>
      </c>
      <c r="K791" s="211" t="s">
        <v>291</v>
      </c>
      <c r="L791" s="211" t="s">
        <v>1170</v>
      </c>
      <c r="AD791" s="213"/>
    </row>
    <row r="792" spans="1:30" s="211" customFormat="1" x14ac:dyDescent="0.25">
      <c r="A792" s="211" t="s">
        <v>149</v>
      </c>
      <c r="B792" s="211">
        <v>4921</v>
      </c>
      <c r="C792" s="211" t="s">
        <v>259</v>
      </c>
      <c r="D792" s="211">
        <v>191960538</v>
      </c>
      <c r="E792" s="211">
        <v>1060</v>
      </c>
      <c r="F792" s="211">
        <v>1242</v>
      </c>
      <c r="G792" s="211">
        <v>1004</v>
      </c>
      <c r="I792" s="211" t="s">
        <v>1133</v>
      </c>
      <c r="J792" s="212" t="s">
        <v>290</v>
      </c>
      <c r="K792" s="211" t="s">
        <v>268</v>
      </c>
      <c r="L792" s="211" t="s">
        <v>1158</v>
      </c>
      <c r="AD792" s="213"/>
    </row>
    <row r="793" spans="1:30" s="211" customFormat="1" x14ac:dyDescent="0.25">
      <c r="A793" s="211" t="s">
        <v>149</v>
      </c>
      <c r="B793" s="211">
        <v>4921</v>
      </c>
      <c r="C793" s="211" t="s">
        <v>259</v>
      </c>
      <c r="D793" s="211">
        <v>191989284</v>
      </c>
      <c r="E793" s="211">
        <v>1020</v>
      </c>
      <c r="F793" s="211">
        <v>1110</v>
      </c>
      <c r="G793" s="211">
        <v>1004</v>
      </c>
      <c r="I793" s="211" t="s">
        <v>1134</v>
      </c>
      <c r="J793" s="212" t="s">
        <v>290</v>
      </c>
      <c r="K793" s="211" t="s">
        <v>291</v>
      </c>
      <c r="L793" s="211" t="s">
        <v>1171</v>
      </c>
      <c r="AD793" s="213"/>
    </row>
    <row r="794" spans="1:30" s="211" customFormat="1" x14ac:dyDescent="0.25">
      <c r="A794" s="211" t="s">
        <v>149</v>
      </c>
      <c r="B794" s="211">
        <v>4921</v>
      </c>
      <c r="C794" s="211" t="s">
        <v>259</v>
      </c>
      <c r="D794" s="211">
        <v>191995325</v>
      </c>
      <c r="E794" s="211">
        <v>1020</v>
      </c>
      <c r="F794" s="211">
        <v>1110</v>
      </c>
      <c r="G794" s="211">
        <v>1004</v>
      </c>
      <c r="I794" s="211" t="s">
        <v>2046</v>
      </c>
      <c r="J794" s="212" t="s">
        <v>290</v>
      </c>
      <c r="K794" s="211" t="s">
        <v>291</v>
      </c>
      <c r="L794" s="211" t="s">
        <v>2056</v>
      </c>
      <c r="AD794" s="213"/>
    </row>
    <row r="795" spans="1:30" s="211" customFormat="1" x14ac:dyDescent="0.25">
      <c r="A795" s="211" t="s">
        <v>149</v>
      </c>
      <c r="B795" s="211">
        <v>4921</v>
      </c>
      <c r="C795" s="211" t="s">
        <v>259</v>
      </c>
      <c r="D795" s="211">
        <v>192004343</v>
      </c>
      <c r="E795" s="211">
        <v>1060</v>
      </c>
      <c r="F795" s="211">
        <v>1220</v>
      </c>
      <c r="G795" s="211">
        <v>1003</v>
      </c>
      <c r="I795" s="211" t="s">
        <v>1409</v>
      </c>
      <c r="J795" s="212" t="s">
        <v>290</v>
      </c>
      <c r="K795" s="211" t="s">
        <v>291</v>
      </c>
      <c r="L795" s="211" t="s">
        <v>1169</v>
      </c>
      <c r="AD795" s="213"/>
    </row>
    <row r="796" spans="1:30" s="211" customFormat="1" x14ac:dyDescent="0.25">
      <c r="A796" s="211" t="s">
        <v>149</v>
      </c>
      <c r="B796" s="211">
        <v>4921</v>
      </c>
      <c r="C796" s="211" t="s">
        <v>259</v>
      </c>
      <c r="D796" s="211">
        <v>400061482</v>
      </c>
      <c r="E796" s="211">
        <v>1060</v>
      </c>
      <c r="G796" s="211">
        <v>1004</v>
      </c>
      <c r="I796" s="211" t="s">
        <v>1135</v>
      </c>
      <c r="J796" s="212" t="s">
        <v>290</v>
      </c>
      <c r="K796" s="211" t="s">
        <v>268</v>
      </c>
      <c r="L796" s="211" t="s">
        <v>1159</v>
      </c>
      <c r="AD796" s="213"/>
    </row>
    <row r="797" spans="1:30" s="211" customFormat="1" x14ac:dyDescent="0.25">
      <c r="A797" s="211" t="s">
        <v>149</v>
      </c>
      <c r="B797" s="211">
        <v>4921</v>
      </c>
      <c r="C797" s="211" t="s">
        <v>259</v>
      </c>
      <c r="D797" s="211">
        <v>400065332</v>
      </c>
      <c r="E797" s="211">
        <v>1060</v>
      </c>
      <c r="F797" s="211">
        <v>1271</v>
      </c>
      <c r="G797" s="211">
        <v>1004</v>
      </c>
      <c r="I797" s="211" t="s">
        <v>1136</v>
      </c>
      <c r="J797" s="212" t="s">
        <v>290</v>
      </c>
      <c r="K797" s="211" t="s">
        <v>268</v>
      </c>
      <c r="L797" s="211" t="s">
        <v>1160</v>
      </c>
      <c r="AD797" s="213"/>
    </row>
    <row r="798" spans="1:30" s="211" customFormat="1" x14ac:dyDescent="0.25">
      <c r="A798" s="211" t="s">
        <v>149</v>
      </c>
      <c r="B798" s="211">
        <v>4921</v>
      </c>
      <c r="C798" s="211" t="s">
        <v>259</v>
      </c>
      <c r="D798" s="211">
        <v>400065347</v>
      </c>
      <c r="E798" s="211">
        <v>1060</v>
      </c>
      <c r="G798" s="211">
        <v>1004</v>
      </c>
      <c r="I798" s="211" t="s">
        <v>1137</v>
      </c>
      <c r="J798" s="212" t="s">
        <v>290</v>
      </c>
      <c r="K798" s="211" t="s">
        <v>268</v>
      </c>
      <c r="L798" s="211" t="s">
        <v>1161</v>
      </c>
      <c r="AD798" s="213"/>
    </row>
    <row r="799" spans="1:30" s="211" customFormat="1" x14ac:dyDescent="0.25">
      <c r="A799" s="211" t="s">
        <v>149</v>
      </c>
      <c r="B799" s="211">
        <v>4921</v>
      </c>
      <c r="C799" s="211" t="s">
        <v>259</v>
      </c>
      <c r="D799" s="211">
        <v>400066515</v>
      </c>
      <c r="E799" s="211">
        <v>1060</v>
      </c>
      <c r="G799" s="211">
        <v>1004</v>
      </c>
      <c r="I799" s="211" t="s">
        <v>1138</v>
      </c>
      <c r="J799" s="212" t="s">
        <v>290</v>
      </c>
      <c r="K799" s="211" t="s">
        <v>291</v>
      </c>
      <c r="L799" s="211" t="s">
        <v>1172</v>
      </c>
      <c r="AD799" s="213"/>
    </row>
    <row r="800" spans="1:30" s="211" customFormat="1" x14ac:dyDescent="0.25">
      <c r="A800" s="211" t="s">
        <v>149</v>
      </c>
      <c r="B800" s="211">
        <v>4921</v>
      </c>
      <c r="C800" s="211" t="s">
        <v>259</v>
      </c>
      <c r="D800" s="211">
        <v>400069625</v>
      </c>
      <c r="E800" s="211">
        <v>1060</v>
      </c>
      <c r="G800" s="211">
        <v>1004</v>
      </c>
      <c r="I800" s="211" t="s">
        <v>1521</v>
      </c>
      <c r="J800" s="212" t="s">
        <v>290</v>
      </c>
      <c r="K800" s="211" t="s">
        <v>268</v>
      </c>
      <c r="L800" s="211" t="s">
        <v>1527</v>
      </c>
      <c r="AD800" s="213"/>
    </row>
    <row r="801" spans="1:30" s="211" customFormat="1" x14ac:dyDescent="0.25">
      <c r="A801" s="211" t="s">
        <v>149</v>
      </c>
      <c r="B801" s="211">
        <v>4941</v>
      </c>
      <c r="C801" s="211" t="s">
        <v>260</v>
      </c>
      <c r="D801" s="211">
        <v>191803514</v>
      </c>
      <c r="E801" s="211">
        <v>1060</v>
      </c>
      <c r="F801" s="211">
        <v>1274</v>
      </c>
      <c r="G801" s="211">
        <v>1004</v>
      </c>
      <c r="I801" s="211" t="s">
        <v>1627</v>
      </c>
      <c r="J801" s="212" t="s">
        <v>290</v>
      </c>
      <c r="K801" s="211" t="s">
        <v>268</v>
      </c>
      <c r="L801" s="211" t="s">
        <v>1634</v>
      </c>
      <c r="AD801" s="213"/>
    </row>
    <row r="802" spans="1:30" s="211" customFormat="1" x14ac:dyDescent="0.25">
      <c r="A802" s="211" t="s">
        <v>149</v>
      </c>
      <c r="B802" s="211">
        <v>4941</v>
      </c>
      <c r="C802" s="211" t="s">
        <v>260</v>
      </c>
      <c r="D802" s="211">
        <v>191803539</v>
      </c>
      <c r="E802" s="211">
        <v>1060</v>
      </c>
      <c r="F802" s="211">
        <v>1274</v>
      </c>
      <c r="G802" s="211">
        <v>1004</v>
      </c>
      <c r="I802" s="211" t="s">
        <v>1628</v>
      </c>
      <c r="J802" s="212" t="s">
        <v>290</v>
      </c>
      <c r="K802" s="211" t="s">
        <v>268</v>
      </c>
      <c r="L802" s="211" t="s">
        <v>1635</v>
      </c>
      <c r="AD802" s="213"/>
    </row>
    <row r="803" spans="1:30" s="211" customFormat="1" x14ac:dyDescent="0.25">
      <c r="A803" s="211" t="s">
        <v>149</v>
      </c>
      <c r="B803" s="211">
        <v>4941</v>
      </c>
      <c r="C803" s="211" t="s">
        <v>260</v>
      </c>
      <c r="D803" s="211">
        <v>191803554</v>
      </c>
      <c r="E803" s="211">
        <v>1060</v>
      </c>
      <c r="F803" s="211">
        <v>1274</v>
      </c>
      <c r="G803" s="211">
        <v>1004</v>
      </c>
      <c r="I803" s="211" t="s">
        <v>1629</v>
      </c>
      <c r="J803" s="212" t="s">
        <v>290</v>
      </c>
      <c r="K803" s="211" t="s">
        <v>268</v>
      </c>
      <c r="L803" s="211" t="s">
        <v>1636</v>
      </c>
      <c r="AD803" s="213"/>
    </row>
    <row r="804" spans="1:30" s="211" customFormat="1" x14ac:dyDescent="0.25">
      <c r="A804" s="211" t="s">
        <v>149</v>
      </c>
      <c r="B804" s="211">
        <v>4941</v>
      </c>
      <c r="C804" s="211" t="s">
        <v>260</v>
      </c>
      <c r="D804" s="211">
        <v>191803816</v>
      </c>
      <c r="E804" s="211">
        <v>1060</v>
      </c>
      <c r="F804" s="211">
        <v>1274</v>
      </c>
      <c r="G804" s="211">
        <v>1004</v>
      </c>
      <c r="I804" s="211" t="s">
        <v>1630</v>
      </c>
      <c r="J804" s="212" t="s">
        <v>290</v>
      </c>
      <c r="K804" s="211" t="s">
        <v>268</v>
      </c>
      <c r="L804" s="211" t="s">
        <v>1637</v>
      </c>
      <c r="AD804" s="213"/>
    </row>
    <row r="805" spans="1:30" s="211" customFormat="1" x14ac:dyDescent="0.25">
      <c r="A805" s="211" t="s">
        <v>149</v>
      </c>
      <c r="B805" s="211">
        <v>4941</v>
      </c>
      <c r="C805" s="211" t="s">
        <v>260</v>
      </c>
      <c r="D805" s="211">
        <v>191871151</v>
      </c>
      <c r="E805" s="211">
        <v>1080</v>
      </c>
      <c r="F805" s="211">
        <v>1271</v>
      </c>
      <c r="G805" s="211">
        <v>1004</v>
      </c>
      <c r="I805" s="211" t="s">
        <v>374</v>
      </c>
      <c r="J805" s="212" t="s">
        <v>290</v>
      </c>
      <c r="K805" s="211" t="s">
        <v>268</v>
      </c>
      <c r="L805" s="211" t="s">
        <v>498</v>
      </c>
      <c r="AD805" s="213"/>
    </row>
    <row r="806" spans="1:30" s="211" customFormat="1" x14ac:dyDescent="0.25">
      <c r="A806" s="211" t="s">
        <v>149</v>
      </c>
      <c r="B806" s="211">
        <v>4941</v>
      </c>
      <c r="C806" s="211" t="s">
        <v>260</v>
      </c>
      <c r="D806" s="211">
        <v>191871152</v>
      </c>
      <c r="E806" s="211">
        <v>1080</v>
      </c>
      <c r="F806" s="211">
        <v>1271</v>
      </c>
      <c r="G806" s="211">
        <v>1004</v>
      </c>
      <c r="I806" s="211" t="s">
        <v>375</v>
      </c>
      <c r="J806" s="212" t="s">
        <v>290</v>
      </c>
      <c r="K806" s="211" t="s">
        <v>268</v>
      </c>
      <c r="L806" s="211" t="s">
        <v>499</v>
      </c>
      <c r="AD806" s="213"/>
    </row>
    <row r="807" spans="1:30" s="211" customFormat="1" x14ac:dyDescent="0.25">
      <c r="A807" s="211" t="s">
        <v>149</v>
      </c>
      <c r="B807" s="211">
        <v>4941</v>
      </c>
      <c r="C807" s="211" t="s">
        <v>260</v>
      </c>
      <c r="D807" s="211">
        <v>191871153</v>
      </c>
      <c r="E807" s="211">
        <v>1080</v>
      </c>
      <c r="F807" s="211">
        <v>1271</v>
      </c>
      <c r="G807" s="211">
        <v>1004</v>
      </c>
      <c r="I807" s="211" t="s">
        <v>376</v>
      </c>
      <c r="J807" s="212" t="s">
        <v>290</v>
      </c>
      <c r="K807" s="211" t="s">
        <v>268</v>
      </c>
      <c r="L807" s="211" t="s">
        <v>500</v>
      </c>
      <c r="AD807" s="213"/>
    </row>
    <row r="808" spans="1:30" s="211" customFormat="1" x14ac:dyDescent="0.25">
      <c r="A808" s="211" t="s">
        <v>149</v>
      </c>
      <c r="B808" s="211">
        <v>4941</v>
      </c>
      <c r="C808" s="211" t="s">
        <v>260</v>
      </c>
      <c r="D808" s="211">
        <v>191871154</v>
      </c>
      <c r="E808" s="211">
        <v>1080</v>
      </c>
      <c r="F808" s="211">
        <v>1271</v>
      </c>
      <c r="G808" s="211">
        <v>1004</v>
      </c>
      <c r="I808" s="211" t="s">
        <v>377</v>
      </c>
      <c r="J808" s="212" t="s">
        <v>290</v>
      </c>
      <c r="K808" s="211" t="s">
        <v>268</v>
      </c>
      <c r="L808" s="211" t="s">
        <v>501</v>
      </c>
      <c r="AD808" s="213"/>
    </row>
    <row r="809" spans="1:30" s="211" customFormat="1" x14ac:dyDescent="0.25">
      <c r="A809" s="211" t="s">
        <v>149</v>
      </c>
      <c r="B809" s="211">
        <v>4941</v>
      </c>
      <c r="C809" s="211" t="s">
        <v>260</v>
      </c>
      <c r="D809" s="211">
        <v>191871155</v>
      </c>
      <c r="E809" s="211">
        <v>1080</v>
      </c>
      <c r="F809" s="211">
        <v>1271</v>
      </c>
      <c r="G809" s="211">
        <v>1004</v>
      </c>
      <c r="I809" s="211" t="s">
        <v>378</v>
      </c>
      <c r="J809" s="212" t="s">
        <v>290</v>
      </c>
      <c r="K809" s="211" t="s">
        <v>268</v>
      </c>
      <c r="L809" s="211" t="s">
        <v>502</v>
      </c>
      <c r="AD809" s="213"/>
    </row>
    <row r="810" spans="1:30" s="211" customFormat="1" x14ac:dyDescent="0.25">
      <c r="A810" s="211" t="s">
        <v>149</v>
      </c>
      <c r="B810" s="211">
        <v>4941</v>
      </c>
      <c r="C810" s="211" t="s">
        <v>260</v>
      </c>
      <c r="D810" s="211">
        <v>191871156</v>
      </c>
      <c r="E810" s="211">
        <v>1080</v>
      </c>
      <c r="G810" s="211">
        <v>1004</v>
      </c>
      <c r="I810" s="211" t="s">
        <v>379</v>
      </c>
      <c r="J810" s="212" t="s">
        <v>290</v>
      </c>
      <c r="K810" s="211" t="s">
        <v>268</v>
      </c>
      <c r="L810" s="211" t="s">
        <v>503</v>
      </c>
      <c r="AD810" s="213"/>
    </row>
    <row r="811" spans="1:30" s="211" customFormat="1" x14ac:dyDescent="0.25">
      <c r="A811" s="211" t="s">
        <v>149</v>
      </c>
      <c r="B811" s="211">
        <v>4941</v>
      </c>
      <c r="C811" s="211" t="s">
        <v>260</v>
      </c>
      <c r="D811" s="211">
        <v>191871210</v>
      </c>
      <c r="E811" s="211">
        <v>1080</v>
      </c>
      <c r="F811" s="211">
        <v>1271</v>
      </c>
      <c r="G811" s="211">
        <v>1004</v>
      </c>
      <c r="I811" s="211" t="s">
        <v>380</v>
      </c>
      <c r="J811" s="212" t="s">
        <v>290</v>
      </c>
      <c r="K811" s="211" t="s">
        <v>268</v>
      </c>
      <c r="L811" s="211" t="s">
        <v>504</v>
      </c>
      <c r="AD811" s="213"/>
    </row>
    <row r="812" spans="1:30" s="211" customFormat="1" x14ac:dyDescent="0.25">
      <c r="A812" s="211" t="s">
        <v>149</v>
      </c>
      <c r="B812" s="211">
        <v>4941</v>
      </c>
      <c r="C812" s="211" t="s">
        <v>260</v>
      </c>
      <c r="D812" s="211">
        <v>191871211</v>
      </c>
      <c r="E812" s="211">
        <v>1080</v>
      </c>
      <c r="F812" s="211">
        <v>1271</v>
      </c>
      <c r="G812" s="211">
        <v>1004</v>
      </c>
      <c r="I812" s="211" t="s">
        <v>381</v>
      </c>
      <c r="J812" s="212" t="s">
        <v>290</v>
      </c>
      <c r="K812" s="211" t="s">
        <v>268</v>
      </c>
      <c r="L812" s="211" t="s">
        <v>505</v>
      </c>
      <c r="AD812" s="213"/>
    </row>
    <row r="813" spans="1:30" s="211" customFormat="1" x14ac:dyDescent="0.25">
      <c r="A813" s="211" t="s">
        <v>149</v>
      </c>
      <c r="B813" s="211">
        <v>4941</v>
      </c>
      <c r="C813" s="211" t="s">
        <v>260</v>
      </c>
      <c r="D813" s="211">
        <v>192035415</v>
      </c>
      <c r="E813" s="211">
        <v>1060</v>
      </c>
      <c r="F813" s="211">
        <v>1230</v>
      </c>
      <c r="G813" s="211">
        <v>1003</v>
      </c>
      <c r="I813" s="211" t="s">
        <v>2151</v>
      </c>
      <c r="J813" s="212" t="s">
        <v>290</v>
      </c>
      <c r="K813" s="211" t="s">
        <v>270</v>
      </c>
      <c r="L813" s="211" t="s">
        <v>2162</v>
      </c>
      <c r="AD813" s="213"/>
    </row>
    <row r="814" spans="1:30" s="211" customFormat="1" x14ac:dyDescent="0.25">
      <c r="A814" s="211" t="s">
        <v>149</v>
      </c>
      <c r="B814" s="211">
        <v>4941</v>
      </c>
      <c r="C814" s="211" t="s">
        <v>260</v>
      </c>
      <c r="D814" s="211">
        <v>192036174</v>
      </c>
      <c r="E814" s="211">
        <v>1020</v>
      </c>
      <c r="F814" s="211">
        <v>1110</v>
      </c>
      <c r="G814" s="211">
        <v>1003</v>
      </c>
      <c r="I814" s="211" t="s">
        <v>2152</v>
      </c>
      <c r="J814" s="212" t="s">
        <v>290</v>
      </c>
      <c r="K814" s="211" t="s">
        <v>291</v>
      </c>
      <c r="L814" s="211" t="s">
        <v>2174</v>
      </c>
      <c r="AD814" s="213"/>
    </row>
    <row r="815" spans="1:30" s="211" customFormat="1" x14ac:dyDescent="0.25">
      <c r="A815" s="211" t="s">
        <v>149</v>
      </c>
      <c r="B815" s="211">
        <v>4941</v>
      </c>
      <c r="C815" s="211" t="s">
        <v>260</v>
      </c>
      <c r="D815" s="211">
        <v>192042042</v>
      </c>
      <c r="E815" s="211">
        <v>1060</v>
      </c>
      <c r="F815" s="211">
        <v>1274</v>
      </c>
      <c r="G815" s="211">
        <v>1004</v>
      </c>
      <c r="I815" s="211" t="s">
        <v>2263</v>
      </c>
      <c r="J815" s="212" t="s">
        <v>290</v>
      </c>
      <c r="K815" s="211" t="s">
        <v>268</v>
      </c>
      <c r="L815" s="211" t="s">
        <v>2271</v>
      </c>
      <c r="AD815" s="213"/>
    </row>
    <row r="816" spans="1:30" s="211" customFormat="1" x14ac:dyDescent="0.25">
      <c r="A816" s="211" t="s">
        <v>149</v>
      </c>
      <c r="B816" s="211">
        <v>4941</v>
      </c>
      <c r="C816" s="211" t="s">
        <v>260</v>
      </c>
      <c r="D816" s="211">
        <v>400063052</v>
      </c>
      <c r="E816" s="211">
        <v>1060</v>
      </c>
      <c r="F816" s="211">
        <v>1242</v>
      </c>
      <c r="G816" s="211">
        <v>1004</v>
      </c>
      <c r="I816" s="211" t="s">
        <v>382</v>
      </c>
      <c r="J816" s="212" t="s">
        <v>290</v>
      </c>
      <c r="K816" s="211" t="s">
        <v>268</v>
      </c>
      <c r="L816" s="211" t="s">
        <v>506</v>
      </c>
      <c r="AD816" s="213"/>
    </row>
    <row r="817" spans="1:30" s="211" customFormat="1" x14ac:dyDescent="0.25">
      <c r="A817" s="211" t="s">
        <v>149</v>
      </c>
      <c r="B817" s="211">
        <v>4941</v>
      </c>
      <c r="C817" s="211" t="s">
        <v>260</v>
      </c>
      <c r="D817" s="211">
        <v>400067423</v>
      </c>
      <c r="E817" s="211">
        <v>1060</v>
      </c>
      <c r="F817" s="211">
        <v>1242</v>
      </c>
      <c r="G817" s="211">
        <v>1004</v>
      </c>
      <c r="I817" s="211" t="s">
        <v>383</v>
      </c>
      <c r="J817" s="212" t="s">
        <v>290</v>
      </c>
      <c r="K817" s="211" t="s">
        <v>268</v>
      </c>
      <c r="L817" s="211" t="s">
        <v>507</v>
      </c>
      <c r="AD817" s="213"/>
    </row>
    <row r="818" spans="1:30" s="211" customFormat="1" x14ac:dyDescent="0.25">
      <c r="A818" s="211" t="s">
        <v>149</v>
      </c>
      <c r="B818" s="211">
        <v>4941</v>
      </c>
      <c r="C818" s="211" t="s">
        <v>260</v>
      </c>
      <c r="D818" s="211">
        <v>400069361</v>
      </c>
      <c r="E818" s="211">
        <v>1060</v>
      </c>
      <c r="G818" s="211">
        <v>1004</v>
      </c>
      <c r="I818" s="211" t="s">
        <v>384</v>
      </c>
      <c r="J818" s="212" t="s">
        <v>290</v>
      </c>
      <c r="K818" s="211" t="s">
        <v>268</v>
      </c>
      <c r="L818" s="211" t="s">
        <v>508</v>
      </c>
      <c r="AD818" s="213"/>
    </row>
    <row r="819" spans="1:30" s="211" customFormat="1" x14ac:dyDescent="0.25">
      <c r="A819" s="211" t="s">
        <v>149</v>
      </c>
      <c r="B819" s="211">
        <v>4946</v>
      </c>
      <c r="C819" s="211" t="s">
        <v>261</v>
      </c>
      <c r="D819" s="211">
        <v>682427</v>
      </c>
      <c r="E819" s="211">
        <v>1020</v>
      </c>
      <c r="F819" s="211">
        <v>1122</v>
      </c>
      <c r="G819" s="211">
        <v>1004</v>
      </c>
      <c r="I819" s="211" t="s">
        <v>578</v>
      </c>
      <c r="J819" s="212" t="s">
        <v>290</v>
      </c>
      <c r="K819" s="211" t="s">
        <v>270</v>
      </c>
      <c r="L819" s="211" t="s">
        <v>579</v>
      </c>
      <c r="AD819" s="213"/>
    </row>
    <row r="820" spans="1:30" s="211" customFormat="1" x14ac:dyDescent="0.25">
      <c r="A820" s="211" t="s">
        <v>149</v>
      </c>
      <c r="B820" s="211">
        <v>4946</v>
      </c>
      <c r="C820" s="211" t="s">
        <v>261</v>
      </c>
      <c r="D820" s="211">
        <v>683102</v>
      </c>
      <c r="E820" s="211">
        <v>1020</v>
      </c>
      <c r="F820" s="211">
        <v>1110</v>
      </c>
      <c r="G820" s="211">
        <v>1004</v>
      </c>
      <c r="I820" s="211" t="s">
        <v>836</v>
      </c>
      <c r="J820" s="212" t="s">
        <v>290</v>
      </c>
      <c r="K820" s="211" t="s">
        <v>268</v>
      </c>
      <c r="L820" s="211" t="s">
        <v>957</v>
      </c>
      <c r="AD820" s="213"/>
    </row>
    <row r="821" spans="1:30" s="211" customFormat="1" x14ac:dyDescent="0.25">
      <c r="A821" s="211" t="s">
        <v>149</v>
      </c>
      <c r="B821" s="211">
        <v>4946</v>
      </c>
      <c r="C821" s="211" t="s">
        <v>261</v>
      </c>
      <c r="D821" s="211">
        <v>683804</v>
      </c>
      <c r="E821" s="211">
        <v>1060</v>
      </c>
      <c r="F821" s="211">
        <v>1251</v>
      </c>
      <c r="G821" s="211">
        <v>1004</v>
      </c>
      <c r="I821" s="211" t="s">
        <v>837</v>
      </c>
      <c r="J821" s="212" t="s">
        <v>290</v>
      </c>
      <c r="K821" s="211" t="s">
        <v>291</v>
      </c>
      <c r="L821" s="211" t="s">
        <v>1026</v>
      </c>
      <c r="AD821" s="213"/>
    </row>
    <row r="822" spans="1:30" s="211" customFormat="1" x14ac:dyDescent="0.25">
      <c r="A822" s="211" t="s">
        <v>149</v>
      </c>
      <c r="B822" s="211">
        <v>4946</v>
      </c>
      <c r="C822" s="211" t="s">
        <v>261</v>
      </c>
      <c r="D822" s="211">
        <v>2751320</v>
      </c>
      <c r="E822" s="211">
        <v>1040</v>
      </c>
      <c r="F822" s="211">
        <v>1130</v>
      </c>
      <c r="G822" s="211">
        <v>1004</v>
      </c>
      <c r="I822" s="211" t="s">
        <v>838</v>
      </c>
      <c r="J822" s="212" t="s">
        <v>290</v>
      </c>
      <c r="K822" s="211" t="s">
        <v>291</v>
      </c>
      <c r="L822" s="211" t="s">
        <v>1027</v>
      </c>
      <c r="AD822" s="213"/>
    </row>
    <row r="823" spans="1:30" s="211" customFormat="1" x14ac:dyDescent="0.25">
      <c r="A823" s="211" t="s">
        <v>149</v>
      </c>
      <c r="B823" s="211">
        <v>4946</v>
      </c>
      <c r="C823" s="211" t="s">
        <v>261</v>
      </c>
      <c r="D823" s="211">
        <v>190590909</v>
      </c>
      <c r="E823" s="211">
        <v>1080</v>
      </c>
      <c r="F823" s="211">
        <v>1242</v>
      </c>
      <c r="G823" s="211">
        <v>1004</v>
      </c>
      <c r="I823" s="211" t="s">
        <v>839</v>
      </c>
      <c r="J823" s="212" t="s">
        <v>290</v>
      </c>
      <c r="K823" s="211" t="s">
        <v>291</v>
      </c>
      <c r="L823" s="211" t="s">
        <v>1028</v>
      </c>
      <c r="AD823" s="213"/>
    </row>
    <row r="824" spans="1:30" s="211" customFormat="1" x14ac:dyDescent="0.25">
      <c r="A824" s="211" t="s">
        <v>149</v>
      </c>
      <c r="B824" s="211">
        <v>4946</v>
      </c>
      <c r="C824" s="211" t="s">
        <v>261</v>
      </c>
      <c r="D824" s="211">
        <v>190608150</v>
      </c>
      <c r="E824" s="211">
        <v>1080</v>
      </c>
      <c r="F824" s="211">
        <v>1274</v>
      </c>
      <c r="G824" s="211">
        <v>1004</v>
      </c>
      <c r="I824" s="211" t="s">
        <v>840</v>
      </c>
      <c r="J824" s="212" t="s">
        <v>290</v>
      </c>
      <c r="K824" s="211" t="s">
        <v>268</v>
      </c>
      <c r="L824" s="211" t="s">
        <v>958</v>
      </c>
      <c r="AD824" s="213"/>
    </row>
    <row r="825" spans="1:30" s="211" customFormat="1" x14ac:dyDescent="0.25">
      <c r="A825" s="211" t="s">
        <v>149</v>
      </c>
      <c r="B825" s="211">
        <v>4946</v>
      </c>
      <c r="C825" s="211" t="s">
        <v>261</v>
      </c>
      <c r="D825" s="211">
        <v>190985005</v>
      </c>
      <c r="E825" s="211">
        <v>1060</v>
      </c>
      <c r="F825" s="211">
        <v>1252</v>
      </c>
      <c r="G825" s="211">
        <v>1004</v>
      </c>
      <c r="I825" s="211" t="s">
        <v>841</v>
      </c>
      <c r="J825" s="212" t="s">
        <v>290</v>
      </c>
      <c r="K825" s="211" t="s">
        <v>268</v>
      </c>
      <c r="L825" s="211" t="s">
        <v>959</v>
      </c>
      <c r="AD825" s="213"/>
    </row>
    <row r="826" spans="1:30" s="211" customFormat="1" x14ac:dyDescent="0.25">
      <c r="A826" s="211" t="s">
        <v>149</v>
      </c>
      <c r="B826" s="211">
        <v>4946</v>
      </c>
      <c r="C826" s="211" t="s">
        <v>261</v>
      </c>
      <c r="D826" s="211">
        <v>191531176</v>
      </c>
      <c r="E826" s="211">
        <v>1080</v>
      </c>
      <c r="F826" s="211">
        <v>1274</v>
      </c>
      <c r="G826" s="211">
        <v>1004</v>
      </c>
      <c r="I826" s="211" t="s">
        <v>842</v>
      </c>
      <c r="J826" s="212" t="s">
        <v>290</v>
      </c>
      <c r="K826" s="211" t="s">
        <v>291</v>
      </c>
      <c r="L826" s="211" t="s">
        <v>1029</v>
      </c>
      <c r="AD826" s="213"/>
    </row>
    <row r="827" spans="1:30" s="211" customFormat="1" x14ac:dyDescent="0.25">
      <c r="A827" s="211" t="s">
        <v>149</v>
      </c>
      <c r="B827" s="211">
        <v>4946</v>
      </c>
      <c r="C827" s="211" t="s">
        <v>261</v>
      </c>
      <c r="D827" s="211">
        <v>191648501</v>
      </c>
      <c r="E827" s="211">
        <v>1060</v>
      </c>
      <c r="F827" s="211">
        <v>1263</v>
      </c>
      <c r="G827" s="211">
        <v>1004</v>
      </c>
      <c r="I827" s="211" t="s">
        <v>843</v>
      </c>
      <c r="J827" s="212" t="s">
        <v>290</v>
      </c>
      <c r="K827" s="211" t="s">
        <v>268</v>
      </c>
      <c r="L827" s="211" t="s">
        <v>960</v>
      </c>
      <c r="AD827" s="213"/>
    </row>
    <row r="828" spans="1:30" s="211" customFormat="1" x14ac:dyDescent="0.25">
      <c r="A828" s="211" t="s">
        <v>149</v>
      </c>
      <c r="B828" s="211">
        <v>4946</v>
      </c>
      <c r="C828" s="211" t="s">
        <v>261</v>
      </c>
      <c r="D828" s="211">
        <v>191798574</v>
      </c>
      <c r="E828" s="211">
        <v>1060</v>
      </c>
      <c r="F828" s="211">
        <v>1274</v>
      </c>
      <c r="G828" s="211">
        <v>1004</v>
      </c>
      <c r="I828" s="211" t="s">
        <v>1538</v>
      </c>
      <c r="J828" s="212" t="s">
        <v>290</v>
      </c>
      <c r="K828" s="211" t="s">
        <v>291</v>
      </c>
      <c r="L828" s="211" t="s">
        <v>1542</v>
      </c>
      <c r="AD828" s="213"/>
    </row>
    <row r="829" spans="1:30" s="211" customFormat="1" x14ac:dyDescent="0.25">
      <c r="A829" s="211" t="s">
        <v>149</v>
      </c>
      <c r="B829" s="211">
        <v>4946</v>
      </c>
      <c r="C829" s="211" t="s">
        <v>261</v>
      </c>
      <c r="D829" s="211">
        <v>191804116</v>
      </c>
      <c r="E829" s="211">
        <v>1040</v>
      </c>
      <c r="F829" s="211">
        <v>1130</v>
      </c>
      <c r="G829" s="211">
        <v>1004</v>
      </c>
      <c r="I829" s="211" t="s">
        <v>844</v>
      </c>
      <c r="J829" s="212" t="s">
        <v>290</v>
      </c>
      <c r="K829" s="211" t="s">
        <v>268</v>
      </c>
      <c r="L829" s="211" t="s">
        <v>961</v>
      </c>
      <c r="AD829" s="213"/>
    </row>
    <row r="830" spans="1:30" s="211" customFormat="1" x14ac:dyDescent="0.25">
      <c r="A830" s="211" t="s">
        <v>149</v>
      </c>
      <c r="B830" s="211">
        <v>4946</v>
      </c>
      <c r="C830" s="211" t="s">
        <v>261</v>
      </c>
      <c r="D830" s="211">
        <v>191811635</v>
      </c>
      <c r="E830" s="211">
        <v>1060</v>
      </c>
      <c r="F830" s="211">
        <v>1274</v>
      </c>
      <c r="G830" s="211">
        <v>1004</v>
      </c>
      <c r="I830" s="211" t="s">
        <v>845</v>
      </c>
      <c r="J830" s="212" t="s">
        <v>290</v>
      </c>
      <c r="K830" s="211" t="s">
        <v>291</v>
      </c>
      <c r="L830" s="211" t="s">
        <v>1030</v>
      </c>
      <c r="AD830" s="213"/>
    </row>
    <row r="831" spans="1:30" s="211" customFormat="1" x14ac:dyDescent="0.25">
      <c r="A831" s="211" t="s">
        <v>149</v>
      </c>
      <c r="B831" s="211">
        <v>4946</v>
      </c>
      <c r="C831" s="211" t="s">
        <v>261</v>
      </c>
      <c r="D831" s="211">
        <v>191843202</v>
      </c>
      <c r="E831" s="211">
        <v>1020</v>
      </c>
      <c r="F831" s="211">
        <v>1110</v>
      </c>
      <c r="G831" s="211">
        <v>1004</v>
      </c>
      <c r="I831" s="211" t="s">
        <v>542</v>
      </c>
      <c r="J831" s="212" t="s">
        <v>290</v>
      </c>
      <c r="K831" s="211" t="s">
        <v>270</v>
      </c>
      <c r="L831" s="211" t="s">
        <v>1754</v>
      </c>
      <c r="AD831" s="213"/>
    </row>
    <row r="832" spans="1:30" s="211" customFormat="1" x14ac:dyDescent="0.25">
      <c r="A832" s="211" t="s">
        <v>149</v>
      </c>
      <c r="B832" s="211">
        <v>4946</v>
      </c>
      <c r="C832" s="211" t="s">
        <v>261</v>
      </c>
      <c r="D832" s="211">
        <v>191843211</v>
      </c>
      <c r="E832" s="211">
        <v>1020</v>
      </c>
      <c r="F832" s="211">
        <v>1110</v>
      </c>
      <c r="G832" s="211">
        <v>1004</v>
      </c>
      <c r="I832" s="211" t="s">
        <v>543</v>
      </c>
      <c r="J832" s="212" t="s">
        <v>290</v>
      </c>
      <c r="K832" s="211" t="s">
        <v>270</v>
      </c>
      <c r="L832" s="211" t="s">
        <v>1755</v>
      </c>
      <c r="AD832" s="213"/>
    </row>
    <row r="833" spans="1:30" s="211" customFormat="1" x14ac:dyDescent="0.25">
      <c r="A833" s="211" t="s">
        <v>149</v>
      </c>
      <c r="B833" s="211">
        <v>4946</v>
      </c>
      <c r="C833" s="211" t="s">
        <v>261</v>
      </c>
      <c r="D833" s="211">
        <v>191843212</v>
      </c>
      <c r="E833" s="211">
        <v>1020</v>
      </c>
      <c r="F833" s="211">
        <v>1242</v>
      </c>
      <c r="G833" s="211">
        <v>1004</v>
      </c>
      <c r="I833" s="211" t="s">
        <v>1410</v>
      </c>
      <c r="J833" s="212" t="s">
        <v>290</v>
      </c>
      <c r="K833" s="211" t="s">
        <v>270</v>
      </c>
      <c r="L833" s="211" t="s">
        <v>2020</v>
      </c>
      <c r="AD833" s="213"/>
    </row>
    <row r="834" spans="1:30" s="211" customFormat="1" x14ac:dyDescent="0.25">
      <c r="A834" s="211" t="s">
        <v>149</v>
      </c>
      <c r="B834" s="211">
        <v>4946</v>
      </c>
      <c r="C834" s="211" t="s">
        <v>261</v>
      </c>
      <c r="D834" s="211">
        <v>191843221</v>
      </c>
      <c r="E834" s="211">
        <v>1060</v>
      </c>
      <c r="F834" s="211">
        <v>1242</v>
      </c>
      <c r="G834" s="211">
        <v>1003</v>
      </c>
      <c r="I834" s="211" t="s">
        <v>1410</v>
      </c>
      <c r="J834" s="212" t="s">
        <v>290</v>
      </c>
      <c r="K834" s="211" t="s">
        <v>270</v>
      </c>
      <c r="L834" s="211" t="s">
        <v>1411</v>
      </c>
      <c r="AD834" s="213"/>
    </row>
    <row r="835" spans="1:30" s="211" customFormat="1" x14ac:dyDescent="0.25">
      <c r="A835" s="211" t="s">
        <v>149</v>
      </c>
      <c r="B835" s="211">
        <v>4946</v>
      </c>
      <c r="C835" s="211" t="s">
        <v>261</v>
      </c>
      <c r="D835" s="211">
        <v>191911375</v>
      </c>
      <c r="E835" s="211">
        <v>1060</v>
      </c>
      <c r="F835" s="211">
        <v>1242</v>
      </c>
      <c r="G835" s="211">
        <v>1004</v>
      </c>
      <c r="I835" s="211" t="s">
        <v>1788</v>
      </c>
      <c r="J835" s="212" t="s">
        <v>290</v>
      </c>
      <c r="K835" s="211" t="s">
        <v>268</v>
      </c>
      <c r="L835" s="211" t="s">
        <v>1803</v>
      </c>
      <c r="AD835" s="213"/>
    </row>
    <row r="836" spans="1:30" s="211" customFormat="1" x14ac:dyDescent="0.25">
      <c r="A836" s="211" t="s">
        <v>149</v>
      </c>
      <c r="B836" s="211">
        <v>4946</v>
      </c>
      <c r="C836" s="211" t="s">
        <v>261</v>
      </c>
      <c r="D836" s="211">
        <v>191911376</v>
      </c>
      <c r="E836" s="211">
        <v>1020</v>
      </c>
      <c r="F836" s="211">
        <v>1122</v>
      </c>
      <c r="G836" s="211">
        <v>1004</v>
      </c>
      <c r="I836" s="211" t="s">
        <v>1789</v>
      </c>
      <c r="J836" s="212" t="s">
        <v>290</v>
      </c>
      <c r="K836" s="211" t="s">
        <v>270</v>
      </c>
      <c r="L836" s="211" t="s">
        <v>1794</v>
      </c>
      <c r="AD836" s="213"/>
    </row>
    <row r="837" spans="1:30" s="211" customFormat="1" x14ac:dyDescent="0.25">
      <c r="A837" s="211" t="s">
        <v>149</v>
      </c>
      <c r="B837" s="211">
        <v>4946</v>
      </c>
      <c r="C837" s="211" t="s">
        <v>261</v>
      </c>
      <c r="D837" s="211">
        <v>191911377</v>
      </c>
      <c r="E837" s="211">
        <v>1020</v>
      </c>
      <c r="F837" s="211">
        <v>1122</v>
      </c>
      <c r="G837" s="211">
        <v>1004</v>
      </c>
      <c r="I837" s="211" t="s">
        <v>1790</v>
      </c>
      <c r="J837" s="212" t="s">
        <v>290</v>
      </c>
      <c r="K837" s="211" t="s">
        <v>270</v>
      </c>
      <c r="L837" s="211" t="s">
        <v>1795</v>
      </c>
      <c r="AD837" s="213"/>
    </row>
    <row r="838" spans="1:30" s="211" customFormat="1" x14ac:dyDescent="0.25">
      <c r="A838" s="211" t="s">
        <v>149</v>
      </c>
      <c r="B838" s="211">
        <v>4946</v>
      </c>
      <c r="C838" s="211" t="s">
        <v>261</v>
      </c>
      <c r="D838" s="211">
        <v>191958715</v>
      </c>
      <c r="E838" s="211">
        <v>1060</v>
      </c>
      <c r="F838" s="211">
        <v>1274</v>
      </c>
      <c r="G838" s="211">
        <v>1004</v>
      </c>
      <c r="I838" s="211" t="s">
        <v>846</v>
      </c>
      <c r="J838" s="212" t="s">
        <v>290</v>
      </c>
      <c r="K838" s="211" t="s">
        <v>268</v>
      </c>
      <c r="L838" s="211" t="s">
        <v>962</v>
      </c>
      <c r="AD838" s="213"/>
    </row>
    <row r="839" spans="1:30" s="211" customFormat="1" x14ac:dyDescent="0.25">
      <c r="A839" s="211" t="s">
        <v>149</v>
      </c>
      <c r="B839" s="211">
        <v>4946</v>
      </c>
      <c r="C839" s="211" t="s">
        <v>261</v>
      </c>
      <c r="D839" s="211">
        <v>191959649</v>
      </c>
      <c r="E839" s="211">
        <v>1030</v>
      </c>
      <c r="F839" s="211">
        <v>1242</v>
      </c>
      <c r="G839" s="211">
        <v>1004</v>
      </c>
      <c r="I839" s="211" t="s">
        <v>674</v>
      </c>
      <c r="J839" s="212" t="s">
        <v>290</v>
      </c>
      <c r="K839" s="211" t="s">
        <v>270</v>
      </c>
      <c r="L839" s="211" t="s">
        <v>2297</v>
      </c>
      <c r="AD839" s="213"/>
    </row>
    <row r="840" spans="1:30" s="211" customFormat="1" x14ac:dyDescent="0.25">
      <c r="A840" s="211" t="s">
        <v>149</v>
      </c>
      <c r="B840" s="211">
        <v>4946</v>
      </c>
      <c r="C840" s="211" t="s">
        <v>261</v>
      </c>
      <c r="D840" s="211">
        <v>191959650</v>
      </c>
      <c r="E840" s="211">
        <v>1020</v>
      </c>
      <c r="F840" s="211">
        <v>1122</v>
      </c>
      <c r="G840" s="211">
        <v>1004</v>
      </c>
      <c r="I840" s="211" t="s">
        <v>675</v>
      </c>
      <c r="J840" s="212" t="s">
        <v>290</v>
      </c>
      <c r="K840" s="211" t="s">
        <v>270</v>
      </c>
      <c r="L840" s="211" t="s">
        <v>579</v>
      </c>
      <c r="AD840" s="213"/>
    </row>
    <row r="841" spans="1:30" s="211" customFormat="1" x14ac:dyDescent="0.25">
      <c r="A841" s="211" t="s">
        <v>149</v>
      </c>
      <c r="B841" s="211">
        <v>4946</v>
      </c>
      <c r="C841" s="211" t="s">
        <v>261</v>
      </c>
      <c r="D841" s="211">
        <v>191959651</v>
      </c>
      <c r="E841" s="211">
        <v>1060</v>
      </c>
      <c r="F841" s="211">
        <v>1242</v>
      </c>
      <c r="G841" s="211">
        <v>1003</v>
      </c>
      <c r="I841" s="211" t="s">
        <v>676</v>
      </c>
      <c r="J841" s="212" t="s">
        <v>290</v>
      </c>
      <c r="K841" s="211" t="s">
        <v>270</v>
      </c>
      <c r="L841" s="211" t="s">
        <v>679</v>
      </c>
      <c r="AD841" s="213"/>
    </row>
    <row r="842" spans="1:30" s="211" customFormat="1" x14ac:dyDescent="0.25">
      <c r="A842" s="211" t="s">
        <v>149</v>
      </c>
      <c r="B842" s="211">
        <v>4946</v>
      </c>
      <c r="C842" s="211" t="s">
        <v>261</v>
      </c>
      <c r="D842" s="211">
        <v>191971072</v>
      </c>
      <c r="E842" s="211">
        <v>1060</v>
      </c>
      <c r="F842" s="211">
        <v>1251</v>
      </c>
      <c r="G842" s="211">
        <v>1004</v>
      </c>
      <c r="I842" s="211" t="s">
        <v>2028</v>
      </c>
      <c r="J842" s="212" t="s">
        <v>290</v>
      </c>
      <c r="K842" s="211" t="s">
        <v>268</v>
      </c>
      <c r="L842" s="211" t="s">
        <v>2038</v>
      </c>
      <c r="AD842" s="213"/>
    </row>
    <row r="843" spans="1:30" s="211" customFormat="1" x14ac:dyDescent="0.25">
      <c r="A843" s="211" t="s">
        <v>149</v>
      </c>
      <c r="B843" s="211">
        <v>4946</v>
      </c>
      <c r="C843" s="211" t="s">
        <v>261</v>
      </c>
      <c r="D843" s="211">
        <v>191978463</v>
      </c>
      <c r="E843" s="211">
        <v>1060</v>
      </c>
      <c r="F843" s="211">
        <v>1242</v>
      </c>
      <c r="G843" s="211">
        <v>1004</v>
      </c>
      <c r="I843" s="211" t="s">
        <v>847</v>
      </c>
      <c r="J843" s="212" t="s">
        <v>290</v>
      </c>
      <c r="K843" s="211" t="s">
        <v>268</v>
      </c>
      <c r="L843" s="211" t="s">
        <v>963</v>
      </c>
      <c r="AD843" s="213"/>
    </row>
    <row r="844" spans="1:30" s="211" customFormat="1" x14ac:dyDescent="0.25">
      <c r="A844" s="211" t="s">
        <v>149</v>
      </c>
      <c r="B844" s="211">
        <v>4946</v>
      </c>
      <c r="C844" s="211" t="s">
        <v>261</v>
      </c>
      <c r="D844" s="211">
        <v>191978464</v>
      </c>
      <c r="E844" s="211">
        <v>1060</v>
      </c>
      <c r="F844" s="211">
        <v>1242</v>
      </c>
      <c r="G844" s="211">
        <v>1004</v>
      </c>
      <c r="I844" s="211" t="s">
        <v>848</v>
      </c>
      <c r="J844" s="212" t="s">
        <v>290</v>
      </c>
      <c r="K844" s="211" t="s">
        <v>268</v>
      </c>
      <c r="L844" s="211" t="s">
        <v>964</v>
      </c>
      <c r="AD844" s="213"/>
    </row>
    <row r="845" spans="1:30" s="211" customFormat="1" x14ac:dyDescent="0.25">
      <c r="A845" s="211" t="s">
        <v>149</v>
      </c>
      <c r="B845" s="211">
        <v>4946</v>
      </c>
      <c r="C845" s="211" t="s">
        <v>261</v>
      </c>
      <c r="D845" s="211">
        <v>191991656</v>
      </c>
      <c r="E845" s="211">
        <v>1060</v>
      </c>
      <c r="F845" s="211">
        <v>1274</v>
      </c>
      <c r="G845" s="211">
        <v>1004</v>
      </c>
      <c r="I845" s="211" t="s">
        <v>849</v>
      </c>
      <c r="J845" s="212" t="s">
        <v>290</v>
      </c>
      <c r="K845" s="211" t="s">
        <v>268</v>
      </c>
      <c r="L845" s="211" t="s">
        <v>965</v>
      </c>
      <c r="AD845" s="213"/>
    </row>
    <row r="846" spans="1:30" s="211" customFormat="1" x14ac:dyDescent="0.25">
      <c r="A846" s="211" t="s">
        <v>149</v>
      </c>
      <c r="B846" s="211">
        <v>4946</v>
      </c>
      <c r="C846" s="211" t="s">
        <v>261</v>
      </c>
      <c r="D846" s="211">
        <v>191999430</v>
      </c>
      <c r="E846" s="211">
        <v>1020</v>
      </c>
      <c r="F846" s="211">
        <v>1121</v>
      </c>
      <c r="G846" s="211">
        <v>1003</v>
      </c>
      <c r="I846" s="211" t="s">
        <v>2103</v>
      </c>
      <c r="J846" s="212" t="s">
        <v>290</v>
      </c>
      <c r="K846" s="211" t="s">
        <v>268</v>
      </c>
      <c r="L846" s="211" t="s">
        <v>2114</v>
      </c>
      <c r="AD846" s="213"/>
    </row>
    <row r="847" spans="1:30" s="211" customFormat="1" x14ac:dyDescent="0.25">
      <c r="A847" s="211" t="s">
        <v>149</v>
      </c>
      <c r="B847" s="211">
        <v>4946</v>
      </c>
      <c r="C847" s="211" t="s">
        <v>261</v>
      </c>
      <c r="D847" s="211">
        <v>192003957</v>
      </c>
      <c r="E847" s="211">
        <v>1060</v>
      </c>
      <c r="F847" s="211">
        <v>1261</v>
      </c>
      <c r="G847" s="211">
        <v>1004</v>
      </c>
      <c r="I847" s="211" t="s">
        <v>2064</v>
      </c>
      <c r="J847" s="212" t="s">
        <v>290</v>
      </c>
      <c r="K847" s="211" t="s">
        <v>268</v>
      </c>
      <c r="L847" s="211" t="s">
        <v>2073</v>
      </c>
      <c r="AD847" s="213"/>
    </row>
    <row r="848" spans="1:30" s="211" customFormat="1" x14ac:dyDescent="0.25">
      <c r="A848" s="211" t="s">
        <v>149</v>
      </c>
      <c r="B848" s="211">
        <v>4946</v>
      </c>
      <c r="C848" s="211" t="s">
        <v>261</v>
      </c>
      <c r="D848" s="211">
        <v>192005769</v>
      </c>
      <c r="E848" s="211">
        <v>1060</v>
      </c>
      <c r="F848" s="211">
        <v>1252</v>
      </c>
      <c r="G848" s="211">
        <v>1004</v>
      </c>
      <c r="I848" s="211" t="s">
        <v>2065</v>
      </c>
      <c r="J848" s="212" t="s">
        <v>290</v>
      </c>
      <c r="K848" s="211" t="s">
        <v>268</v>
      </c>
      <c r="L848" s="211" t="s">
        <v>2074</v>
      </c>
      <c r="AD848" s="213"/>
    </row>
    <row r="849" spans="1:30" s="211" customFormat="1" x14ac:dyDescent="0.25">
      <c r="A849" s="211" t="s">
        <v>149</v>
      </c>
      <c r="B849" s="211">
        <v>4946</v>
      </c>
      <c r="C849" s="211" t="s">
        <v>261</v>
      </c>
      <c r="D849" s="211">
        <v>192007120</v>
      </c>
      <c r="E849" s="211">
        <v>1060</v>
      </c>
      <c r="F849" s="211">
        <v>1271</v>
      </c>
      <c r="G849" s="211">
        <v>1004</v>
      </c>
      <c r="I849" s="211" t="s">
        <v>1731</v>
      </c>
      <c r="J849" s="212" t="s">
        <v>290</v>
      </c>
      <c r="K849" s="211" t="s">
        <v>268</v>
      </c>
      <c r="L849" s="211" t="s">
        <v>1733</v>
      </c>
      <c r="AD849" s="213"/>
    </row>
    <row r="850" spans="1:30" s="211" customFormat="1" x14ac:dyDescent="0.25">
      <c r="A850" s="211" t="s">
        <v>149</v>
      </c>
      <c r="B850" s="211">
        <v>4946</v>
      </c>
      <c r="C850" s="211" t="s">
        <v>261</v>
      </c>
      <c r="D850" s="211">
        <v>192037162</v>
      </c>
      <c r="E850" s="211">
        <v>1080</v>
      </c>
      <c r="F850" s="211">
        <v>1211</v>
      </c>
      <c r="G850" s="211">
        <v>1004</v>
      </c>
      <c r="I850" s="211" t="s">
        <v>1980</v>
      </c>
      <c r="J850" s="212" t="s">
        <v>290</v>
      </c>
      <c r="K850" s="211" t="s">
        <v>291</v>
      </c>
      <c r="L850" s="211" t="s">
        <v>1985</v>
      </c>
      <c r="AD850" s="213"/>
    </row>
    <row r="851" spans="1:30" s="211" customFormat="1" x14ac:dyDescent="0.25">
      <c r="A851" s="211" t="s">
        <v>149</v>
      </c>
      <c r="B851" s="211">
        <v>4946</v>
      </c>
      <c r="C851" s="211" t="s">
        <v>261</v>
      </c>
      <c r="D851" s="211">
        <v>192050515</v>
      </c>
      <c r="E851" s="211">
        <v>1060</v>
      </c>
      <c r="F851" s="211">
        <v>1274</v>
      </c>
      <c r="G851" s="211">
        <v>1004</v>
      </c>
      <c r="I851" s="211" t="s">
        <v>2314</v>
      </c>
      <c r="J851" s="212" t="s">
        <v>290</v>
      </c>
      <c r="K851" s="211" t="s">
        <v>268</v>
      </c>
      <c r="L851" s="211" t="s">
        <v>2319</v>
      </c>
      <c r="AD851" s="213"/>
    </row>
    <row r="852" spans="1:30" s="211" customFormat="1" x14ac:dyDescent="0.25">
      <c r="A852" s="211" t="s">
        <v>149</v>
      </c>
      <c r="B852" s="211">
        <v>4946</v>
      </c>
      <c r="C852" s="211" t="s">
        <v>261</v>
      </c>
      <c r="D852" s="211">
        <v>400060008</v>
      </c>
      <c r="E852" s="211">
        <v>1020</v>
      </c>
      <c r="F852" s="211">
        <v>1110</v>
      </c>
      <c r="G852" s="211">
        <v>1004</v>
      </c>
      <c r="I852" s="211" t="s">
        <v>850</v>
      </c>
      <c r="J852" s="212" t="s">
        <v>290</v>
      </c>
      <c r="K852" s="211" t="s">
        <v>291</v>
      </c>
      <c r="L852" s="211" t="s">
        <v>1031</v>
      </c>
      <c r="AD852" s="213"/>
    </row>
    <row r="853" spans="1:30" s="211" customFormat="1" x14ac:dyDescent="0.25">
      <c r="A853" s="211" t="s">
        <v>149</v>
      </c>
      <c r="B853" s="211">
        <v>4946</v>
      </c>
      <c r="C853" s="211" t="s">
        <v>261</v>
      </c>
      <c r="D853" s="211">
        <v>400060374</v>
      </c>
      <c r="E853" s="211">
        <v>1060</v>
      </c>
      <c r="G853" s="211">
        <v>1004</v>
      </c>
      <c r="I853" s="211" t="s">
        <v>851</v>
      </c>
      <c r="J853" s="212" t="s">
        <v>290</v>
      </c>
      <c r="K853" s="211" t="s">
        <v>268</v>
      </c>
      <c r="L853" s="211" t="s">
        <v>966</v>
      </c>
      <c r="AD853" s="213"/>
    </row>
    <row r="854" spans="1:30" s="211" customFormat="1" x14ac:dyDescent="0.25">
      <c r="A854" s="211" t="s">
        <v>149</v>
      </c>
      <c r="B854" s="211">
        <v>4946</v>
      </c>
      <c r="C854" s="211" t="s">
        <v>261</v>
      </c>
      <c r="D854" s="211">
        <v>400061138</v>
      </c>
      <c r="E854" s="211">
        <v>1060</v>
      </c>
      <c r="F854" s="211">
        <v>1251</v>
      </c>
      <c r="G854" s="211">
        <v>1004</v>
      </c>
      <c r="I854" s="211" t="s">
        <v>852</v>
      </c>
      <c r="J854" s="212" t="s">
        <v>290</v>
      </c>
      <c r="K854" s="211" t="s">
        <v>291</v>
      </c>
      <c r="L854" s="211" t="s">
        <v>1032</v>
      </c>
      <c r="AD854" s="213"/>
    </row>
    <row r="855" spans="1:30" s="211" customFormat="1" x14ac:dyDescent="0.25">
      <c r="A855" s="211" t="s">
        <v>149</v>
      </c>
      <c r="B855" s="211">
        <v>4946</v>
      </c>
      <c r="C855" s="211" t="s">
        <v>261</v>
      </c>
      <c r="D855" s="211">
        <v>400061198</v>
      </c>
      <c r="E855" s="211">
        <v>1060</v>
      </c>
      <c r="G855" s="211">
        <v>1004</v>
      </c>
      <c r="I855" s="211" t="s">
        <v>853</v>
      </c>
      <c r="J855" s="212" t="s">
        <v>290</v>
      </c>
      <c r="K855" s="211" t="s">
        <v>268</v>
      </c>
      <c r="L855" s="211" t="s">
        <v>967</v>
      </c>
      <c r="AD855" s="213"/>
    </row>
    <row r="856" spans="1:30" s="211" customFormat="1" x14ac:dyDescent="0.25">
      <c r="A856" s="211" t="s">
        <v>149</v>
      </c>
      <c r="B856" s="211">
        <v>4946</v>
      </c>
      <c r="C856" s="211" t="s">
        <v>261</v>
      </c>
      <c r="D856" s="211">
        <v>400061742</v>
      </c>
      <c r="E856" s="211">
        <v>1060</v>
      </c>
      <c r="F856" s="211">
        <v>1271</v>
      </c>
      <c r="G856" s="211">
        <v>1004</v>
      </c>
      <c r="I856" s="211" t="s">
        <v>1357</v>
      </c>
      <c r="J856" s="212" t="s">
        <v>290</v>
      </c>
      <c r="K856" s="211" t="s">
        <v>268</v>
      </c>
      <c r="L856" s="211" t="s">
        <v>1379</v>
      </c>
      <c r="AD856" s="213"/>
    </row>
    <row r="857" spans="1:30" s="211" customFormat="1" x14ac:dyDescent="0.25">
      <c r="A857" s="211" t="s">
        <v>149</v>
      </c>
      <c r="B857" s="211">
        <v>4946</v>
      </c>
      <c r="C857" s="211" t="s">
        <v>261</v>
      </c>
      <c r="D857" s="211">
        <v>400062351</v>
      </c>
      <c r="E857" s="211">
        <v>1060</v>
      </c>
      <c r="G857" s="211">
        <v>1004</v>
      </c>
      <c r="I857" s="211" t="s">
        <v>1500</v>
      </c>
      <c r="J857" s="212" t="s">
        <v>290</v>
      </c>
      <c r="K857" s="211" t="s">
        <v>268</v>
      </c>
      <c r="L857" s="211" t="s">
        <v>1504</v>
      </c>
      <c r="AD857" s="213"/>
    </row>
    <row r="858" spans="1:30" s="211" customFormat="1" x14ac:dyDescent="0.25">
      <c r="A858" s="211" t="s">
        <v>149</v>
      </c>
      <c r="B858" s="211">
        <v>4946</v>
      </c>
      <c r="C858" s="211" t="s">
        <v>261</v>
      </c>
      <c r="D858" s="211">
        <v>400064195</v>
      </c>
      <c r="E858" s="211">
        <v>1060</v>
      </c>
      <c r="F858" s="211">
        <v>1271</v>
      </c>
      <c r="G858" s="211">
        <v>1004</v>
      </c>
      <c r="I858" s="211" t="s">
        <v>2358</v>
      </c>
      <c r="J858" s="212" t="s">
        <v>290</v>
      </c>
      <c r="K858" s="211" t="s">
        <v>291</v>
      </c>
      <c r="L858" s="211" t="s">
        <v>2369</v>
      </c>
      <c r="AD858" s="213"/>
    </row>
    <row r="859" spans="1:30" s="211" customFormat="1" x14ac:dyDescent="0.25">
      <c r="A859" s="211" t="s">
        <v>149</v>
      </c>
      <c r="B859" s="211">
        <v>4946</v>
      </c>
      <c r="C859" s="211" t="s">
        <v>261</v>
      </c>
      <c r="D859" s="211">
        <v>400064876</v>
      </c>
      <c r="E859" s="211">
        <v>1060</v>
      </c>
      <c r="G859" s="211">
        <v>1004</v>
      </c>
      <c r="I859" s="211" t="s">
        <v>1539</v>
      </c>
      <c r="J859" s="212" t="s">
        <v>290</v>
      </c>
      <c r="K859" s="211" t="s">
        <v>291</v>
      </c>
      <c r="L859" s="211" t="s">
        <v>1543</v>
      </c>
      <c r="AD859" s="213"/>
    </row>
    <row r="860" spans="1:30" s="211" customFormat="1" x14ac:dyDescent="0.25">
      <c r="A860" s="211" t="s">
        <v>149</v>
      </c>
      <c r="B860" s="211">
        <v>4946</v>
      </c>
      <c r="C860" s="211" t="s">
        <v>261</v>
      </c>
      <c r="D860" s="211">
        <v>400068535</v>
      </c>
      <c r="E860" s="211">
        <v>1060</v>
      </c>
      <c r="F860" s="211">
        <v>1241</v>
      </c>
      <c r="G860" s="211">
        <v>1004</v>
      </c>
      <c r="I860" s="211" t="s">
        <v>854</v>
      </c>
      <c r="J860" s="212" t="s">
        <v>290</v>
      </c>
      <c r="K860" s="211" t="s">
        <v>268</v>
      </c>
      <c r="L860" s="211" t="s">
        <v>968</v>
      </c>
      <c r="AD860" s="213"/>
    </row>
    <row r="861" spans="1:30" s="211" customFormat="1" x14ac:dyDescent="0.25">
      <c r="A861" s="211" t="s">
        <v>149</v>
      </c>
      <c r="B861" s="211">
        <v>4946</v>
      </c>
      <c r="C861" s="211" t="s">
        <v>261</v>
      </c>
      <c r="D861" s="211">
        <v>400068650</v>
      </c>
      <c r="E861" s="211">
        <v>1060</v>
      </c>
      <c r="G861" s="211">
        <v>1004</v>
      </c>
      <c r="I861" s="211" t="s">
        <v>855</v>
      </c>
      <c r="J861" s="212" t="s">
        <v>290</v>
      </c>
      <c r="K861" s="211" t="s">
        <v>268</v>
      </c>
      <c r="L861" s="211" t="s">
        <v>969</v>
      </c>
      <c r="AD861" s="213"/>
    </row>
    <row r="862" spans="1:30" s="211" customFormat="1" x14ac:dyDescent="0.25">
      <c r="A862" s="211" t="s">
        <v>149</v>
      </c>
      <c r="B862" s="211">
        <v>4951</v>
      </c>
      <c r="C862" s="211" t="s">
        <v>262</v>
      </c>
      <c r="D862" s="211">
        <v>191649936</v>
      </c>
      <c r="E862" s="211">
        <v>1060</v>
      </c>
      <c r="F862" s="211">
        <v>1242</v>
      </c>
      <c r="G862" s="211">
        <v>1004</v>
      </c>
      <c r="I862" s="211" t="s">
        <v>1197</v>
      </c>
      <c r="J862" s="212" t="s">
        <v>290</v>
      </c>
      <c r="K862" s="211" t="s">
        <v>291</v>
      </c>
      <c r="L862" s="211" t="s">
        <v>1234</v>
      </c>
      <c r="AD862" s="213"/>
    </row>
    <row r="863" spans="1:30" s="211" customFormat="1" x14ac:dyDescent="0.25">
      <c r="A863" s="211" t="s">
        <v>149</v>
      </c>
      <c r="B863" s="211">
        <v>4951</v>
      </c>
      <c r="C863" s="211" t="s">
        <v>262</v>
      </c>
      <c r="D863" s="211">
        <v>191656972</v>
      </c>
      <c r="E863" s="211">
        <v>1060</v>
      </c>
      <c r="F863" s="211">
        <v>1242</v>
      </c>
      <c r="G863" s="211">
        <v>1004</v>
      </c>
      <c r="I863" s="211" t="s">
        <v>1198</v>
      </c>
      <c r="J863" s="212" t="s">
        <v>290</v>
      </c>
      <c r="K863" s="211" t="s">
        <v>268</v>
      </c>
      <c r="L863" s="211" t="s">
        <v>1219</v>
      </c>
      <c r="AD863" s="213"/>
    </row>
    <row r="864" spans="1:30" s="211" customFormat="1" x14ac:dyDescent="0.25">
      <c r="A864" s="211" t="s">
        <v>149</v>
      </c>
      <c r="B864" s="211">
        <v>4951</v>
      </c>
      <c r="C864" s="211" t="s">
        <v>262</v>
      </c>
      <c r="D864" s="211">
        <v>191683739</v>
      </c>
      <c r="E864" s="211">
        <v>1060</v>
      </c>
      <c r="F864" s="211">
        <v>1252</v>
      </c>
      <c r="G864" s="211">
        <v>1004</v>
      </c>
      <c r="I864" s="211" t="s">
        <v>1199</v>
      </c>
      <c r="J864" s="212" t="s">
        <v>290</v>
      </c>
      <c r="K864" s="211" t="s">
        <v>268</v>
      </c>
      <c r="L864" s="211" t="s">
        <v>1220</v>
      </c>
      <c r="AD864" s="213"/>
    </row>
    <row r="865" spans="1:30" s="211" customFormat="1" x14ac:dyDescent="0.25">
      <c r="A865" s="211" t="s">
        <v>149</v>
      </c>
      <c r="B865" s="211">
        <v>4951</v>
      </c>
      <c r="C865" s="211" t="s">
        <v>262</v>
      </c>
      <c r="D865" s="211">
        <v>191684314</v>
      </c>
      <c r="E865" s="211">
        <v>1060</v>
      </c>
      <c r="F865" s="211">
        <v>1242</v>
      </c>
      <c r="G865" s="211">
        <v>1004</v>
      </c>
      <c r="I865" s="211" t="s">
        <v>1200</v>
      </c>
      <c r="J865" s="212" t="s">
        <v>290</v>
      </c>
      <c r="K865" s="211" t="s">
        <v>268</v>
      </c>
      <c r="L865" s="211" t="s">
        <v>1221</v>
      </c>
      <c r="AD865" s="213"/>
    </row>
    <row r="866" spans="1:30" s="211" customFormat="1" x14ac:dyDescent="0.25">
      <c r="A866" s="211" t="s">
        <v>149</v>
      </c>
      <c r="B866" s="211">
        <v>4951</v>
      </c>
      <c r="C866" s="211" t="s">
        <v>262</v>
      </c>
      <c r="D866" s="211">
        <v>191770751</v>
      </c>
      <c r="E866" s="211">
        <v>1060</v>
      </c>
      <c r="F866" s="211">
        <v>1274</v>
      </c>
      <c r="G866" s="211">
        <v>1004</v>
      </c>
      <c r="I866" s="211" t="s">
        <v>1201</v>
      </c>
      <c r="J866" s="212" t="s">
        <v>290</v>
      </c>
      <c r="K866" s="211" t="s">
        <v>268</v>
      </c>
      <c r="L866" s="211" t="s">
        <v>1222</v>
      </c>
      <c r="AD866" s="213"/>
    </row>
    <row r="867" spans="1:30" s="211" customFormat="1" x14ac:dyDescent="0.25">
      <c r="A867" s="211" t="s">
        <v>149</v>
      </c>
      <c r="B867" s="211">
        <v>4951</v>
      </c>
      <c r="C867" s="211" t="s">
        <v>262</v>
      </c>
      <c r="D867" s="211">
        <v>191775514</v>
      </c>
      <c r="E867" s="211">
        <v>1060</v>
      </c>
      <c r="F867" s="211">
        <v>1242</v>
      </c>
      <c r="G867" s="211">
        <v>1004</v>
      </c>
      <c r="I867" s="211" t="s">
        <v>1202</v>
      </c>
      <c r="J867" s="212" t="s">
        <v>290</v>
      </c>
      <c r="K867" s="211" t="s">
        <v>268</v>
      </c>
      <c r="L867" s="211" t="s">
        <v>1223</v>
      </c>
      <c r="AD867" s="213"/>
    </row>
    <row r="868" spans="1:30" s="211" customFormat="1" x14ac:dyDescent="0.25">
      <c r="A868" s="211" t="s">
        <v>149</v>
      </c>
      <c r="B868" s="211">
        <v>4951</v>
      </c>
      <c r="C868" s="211" t="s">
        <v>262</v>
      </c>
      <c r="D868" s="211">
        <v>191955765</v>
      </c>
      <c r="E868" s="211">
        <v>1060</v>
      </c>
      <c r="F868" s="211">
        <v>1242</v>
      </c>
      <c r="G868" s="211">
        <v>1004</v>
      </c>
      <c r="I868" s="211" t="s">
        <v>1203</v>
      </c>
      <c r="J868" s="212" t="s">
        <v>290</v>
      </c>
      <c r="K868" s="211" t="s">
        <v>268</v>
      </c>
      <c r="L868" s="211" t="s">
        <v>1224</v>
      </c>
      <c r="AD868" s="213"/>
    </row>
    <row r="869" spans="1:30" s="211" customFormat="1" x14ac:dyDescent="0.25">
      <c r="A869" s="211" t="s">
        <v>149</v>
      </c>
      <c r="B869" s="211">
        <v>4951</v>
      </c>
      <c r="C869" s="211" t="s">
        <v>262</v>
      </c>
      <c r="D869" s="211">
        <v>192044204</v>
      </c>
      <c r="E869" s="211">
        <v>1060</v>
      </c>
      <c r="F869" s="211">
        <v>1274</v>
      </c>
      <c r="G869" s="211">
        <v>1004</v>
      </c>
      <c r="I869" s="211" t="s">
        <v>2359</v>
      </c>
      <c r="J869" s="212" t="s">
        <v>290</v>
      </c>
      <c r="K869" s="211" t="s">
        <v>291</v>
      </c>
      <c r="L869" s="211" t="s">
        <v>2370</v>
      </c>
      <c r="AD869" s="213"/>
    </row>
    <row r="870" spans="1:30" s="211" customFormat="1" x14ac:dyDescent="0.25">
      <c r="A870" s="211" t="s">
        <v>149</v>
      </c>
      <c r="B870" s="211">
        <v>4951</v>
      </c>
      <c r="C870" s="211" t="s">
        <v>262</v>
      </c>
      <c r="D870" s="211">
        <v>400065533</v>
      </c>
      <c r="E870" s="211">
        <v>1060</v>
      </c>
      <c r="F870" s="211">
        <v>1242</v>
      </c>
      <c r="G870" s="211">
        <v>1004</v>
      </c>
      <c r="I870" s="211" t="s">
        <v>2264</v>
      </c>
      <c r="J870" s="212" t="s">
        <v>290</v>
      </c>
      <c r="K870" s="211" t="s">
        <v>268</v>
      </c>
      <c r="L870" s="211" t="s">
        <v>2272</v>
      </c>
      <c r="AD870" s="213"/>
    </row>
  </sheetData>
  <autoFilter ref="A5:L5" xr:uid="{00000000-0009-0000-0000-000007000000}"/>
  <mergeCells count="3">
    <mergeCell ref="D3:H3"/>
    <mergeCell ref="I3:L3"/>
    <mergeCell ref="A2:L2"/>
  </mergeCells>
  <conditionalFormatting sqref="D6:D870">
    <cfRule type="duplicateValues" dxfId="0" priority="1"/>
  </conditionalFormatting>
  <hyperlinks>
    <hyperlink ref="D3" r:id="rId1" display="Siehe Anleitung" xr:uid="{00000000-0004-0000-0700-000000000000}"/>
    <hyperlink ref="D3:F3" r:id="rId2" display="Anleitung" xr:uid="{00000000-0004-0000-0700-000001000000}"/>
    <hyperlink ref="J6" r:id="rId3" xr:uid="{BB52656D-9B90-495F-B33E-27A26DB380AC}"/>
    <hyperlink ref="J7" r:id="rId4" xr:uid="{D2979E0A-3211-4C2B-B879-6AF7EDE07962}"/>
    <hyperlink ref="J8" r:id="rId5" xr:uid="{F444716F-BC76-4555-A81D-A9F116CDBF65}"/>
    <hyperlink ref="J9" r:id="rId6" xr:uid="{61609687-2B29-421D-901E-7AE382479D4B}"/>
    <hyperlink ref="J10" r:id="rId7" xr:uid="{B4706D85-7F5C-4455-AB4E-B00771B401CA}"/>
    <hyperlink ref="J11" r:id="rId8" xr:uid="{06C25891-47F0-4029-B8CE-4CDE972CE0BB}"/>
    <hyperlink ref="J12" r:id="rId9" xr:uid="{A3369BD7-F710-40B9-A967-C89F3EB3430E}"/>
    <hyperlink ref="J13" r:id="rId10" xr:uid="{B9B928BB-2494-4A1A-9D8E-8FB97237EA3A}"/>
    <hyperlink ref="J14" r:id="rId11" xr:uid="{1CD90B9D-820C-4C16-B978-7C244613A2D9}"/>
    <hyperlink ref="J15" r:id="rId12" xr:uid="{D88C587E-A63A-4FBC-941C-1EFD459C4ADB}"/>
    <hyperlink ref="J16" r:id="rId13" xr:uid="{5CF8F00D-1CD3-40EF-A543-F2FEEA67D782}"/>
    <hyperlink ref="J17" r:id="rId14" xr:uid="{61E75278-EA2F-480D-A49E-A17CB4911C1F}"/>
    <hyperlink ref="J18" r:id="rId15" xr:uid="{07C8C38D-0DCD-4D87-9E54-15D6667B7642}"/>
    <hyperlink ref="J19" r:id="rId16" xr:uid="{0C289FCD-1301-405A-8208-90F19F5A84F2}"/>
    <hyperlink ref="J20" r:id="rId17" xr:uid="{63F6E715-4CBE-47A7-A33A-EFF9E4D97725}"/>
    <hyperlink ref="J21" r:id="rId18" xr:uid="{888BB505-E736-446F-9E6C-428E4F9526AD}"/>
    <hyperlink ref="J22" r:id="rId19" xr:uid="{2E9FC089-8D42-4D2C-874F-2A3DCD332C4D}"/>
    <hyperlink ref="J23" r:id="rId20" xr:uid="{5C003275-AF5F-4A33-8969-43AC9B19A53C}"/>
    <hyperlink ref="J24" r:id="rId21" xr:uid="{AA470768-7EAF-4CFE-81BF-ED1855EB0738}"/>
    <hyperlink ref="J25" r:id="rId22" xr:uid="{D57BF51F-5DE8-411B-8107-6F3BB1FA1B58}"/>
    <hyperlink ref="J26" r:id="rId23" xr:uid="{03856163-E665-4E8F-98CB-59DECE8E0B19}"/>
    <hyperlink ref="J27" r:id="rId24" xr:uid="{6D214CAA-3ADD-4BD1-863F-2E9DB4CB0425}"/>
    <hyperlink ref="J28" r:id="rId25" xr:uid="{F7EB9C0E-5977-4EE5-98DE-F9864EC3D788}"/>
    <hyperlink ref="J29" r:id="rId26" xr:uid="{029A8CD7-82B9-4530-8B66-5555F061DBCA}"/>
    <hyperlink ref="J30" r:id="rId27" xr:uid="{DBC3C3AF-7A25-49FD-AD5B-AC013AC4753F}"/>
    <hyperlink ref="J31" r:id="rId28" xr:uid="{F1B613D5-9D70-4CC3-9263-700B392FF0A4}"/>
    <hyperlink ref="J32" r:id="rId29" xr:uid="{4460DFD8-18AF-464B-8394-0E41C2C4D3FD}"/>
    <hyperlink ref="J33" r:id="rId30" xr:uid="{F36FA1AF-0B9F-4CF2-84A9-8931386B6BA9}"/>
    <hyperlink ref="J34" r:id="rId31" xr:uid="{2884529D-8511-4FF9-B1EB-089105CEAE3D}"/>
    <hyperlink ref="J35" r:id="rId32" xr:uid="{7BB93904-D63A-48DF-A891-16FC9DB8C0C9}"/>
    <hyperlink ref="J36" r:id="rId33" xr:uid="{B3BAE873-EC1F-483F-A04D-DD1F04392EDD}"/>
    <hyperlink ref="J37" r:id="rId34" xr:uid="{403AD43E-ED18-4812-8C5B-AFF8D0B147C1}"/>
    <hyperlink ref="J38" r:id="rId35" xr:uid="{6E43CBA9-EC8E-44C9-8AB6-F6C7FCF8703A}"/>
    <hyperlink ref="J39" r:id="rId36" xr:uid="{449F3201-FCF3-4B95-AB6B-58AC2CB3EDCA}"/>
    <hyperlink ref="J40" r:id="rId37" xr:uid="{F4C8E809-CD1A-486A-8646-F71D6C608F2A}"/>
    <hyperlink ref="J41" r:id="rId38" xr:uid="{1B4D670D-D735-478C-BC34-B771BC56DFAC}"/>
    <hyperlink ref="J42" r:id="rId39" xr:uid="{326AFD6A-D27B-4BA0-AE4F-79F1AEDE6636}"/>
    <hyperlink ref="J43" r:id="rId40" xr:uid="{57CFD16E-4C32-4816-9B34-4220E392F31E}"/>
    <hyperlink ref="J44" r:id="rId41" xr:uid="{819C3669-5D97-4057-A452-EC3FAC397288}"/>
    <hyperlink ref="J45" r:id="rId42" xr:uid="{5444CAB0-B79A-4AA2-9343-697B4345E43B}"/>
    <hyperlink ref="J46" r:id="rId43" xr:uid="{52A4B7A9-F159-434F-9AD9-CF115C6E63AE}"/>
    <hyperlink ref="J47" r:id="rId44" xr:uid="{AE5EEFC5-B8C7-4A3A-AD20-C65DCBF1ADF5}"/>
    <hyperlink ref="J48" r:id="rId45" xr:uid="{F2FFDF71-9140-40AD-A3C2-BC60B9EED60F}"/>
    <hyperlink ref="J49" r:id="rId46" xr:uid="{DF5E1C39-F64F-4A31-B460-BAC9BAD445C1}"/>
    <hyperlink ref="J50" r:id="rId47" xr:uid="{3F110912-85AE-434A-98A6-DD225B84C556}"/>
    <hyperlink ref="J51" r:id="rId48" xr:uid="{571DEE73-5BB0-43E6-A05C-C82B1E06F4F8}"/>
    <hyperlink ref="J52" r:id="rId49" xr:uid="{E8C2D22D-F925-47A7-BBF3-54820D90F3BD}"/>
    <hyperlink ref="J53" r:id="rId50" xr:uid="{4D7683B2-8BAB-4091-8D8E-A87A121DEAFB}"/>
    <hyperlink ref="J54" r:id="rId51" xr:uid="{C4C7DFE3-51AC-40BB-8EA7-4476A36660D8}"/>
    <hyperlink ref="J55" r:id="rId52" xr:uid="{31F0F2C6-5D14-4D65-861E-926FD98AD3B7}"/>
    <hyperlink ref="J56" r:id="rId53" xr:uid="{03DB1950-9D7A-4D65-A6F8-2C3D30C6B237}"/>
    <hyperlink ref="J57" r:id="rId54" xr:uid="{F9F33624-02E7-400B-BA7B-C60676173AFC}"/>
    <hyperlink ref="J58" r:id="rId55" xr:uid="{8F29B66E-B4D8-4116-A0C3-444F504F15D1}"/>
    <hyperlink ref="J59" r:id="rId56" xr:uid="{6EAB049D-8A8E-44A4-8E1F-7290B641F3FF}"/>
    <hyperlink ref="J60" r:id="rId57" xr:uid="{779BE263-B279-4405-8724-995C1C6FE076}"/>
    <hyperlink ref="J61" r:id="rId58" xr:uid="{1E5C1868-F4FE-4ABF-9B32-12807B1C58EC}"/>
    <hyperlink ref="J62" r:id="rId59" xr:uid="{B9802EFA-D312-47B1-91D5-F5A452FA93F2}"/>
    <hyperlink ref="J63" r:id="rId60" xr:uid="{C5846185-0A28-423E-84C9-14FA9AB32C89}"/>
    <hyperlink ref="J64" r:id="rId61" xr:uid="{92788E99-A7BD-4424-AB6A-5D818C5C45CC}"/>
    <hyperlink ref="J65" r:id="rId62" xr:uid="{36964407-B235-4520-9E43-6E0CDE8D1BFC}"/>
    <hyperlink ref="J66" r:id="rId63" xr:uid="{12827658-A30B-4418-B32C-67A96FC1AD69}"/>
    <hyperlink ref="J67" r:id="rId64" xr:uid="{C431DB0F-14DE-49AB-A338-92EFA2B15FC5}"/>
    <hyperlink ref="J68" r:id="rId65" xr:uid="{612E7504-FD03-400D-B17E-8DEB47E48F0C}"/>
    <hyperlink ref="J69" r:id="rId66" xr:uid="{6E4D9412-18A1-4700-B436-E8BE4E5C845B}"/>
    <hyperlink ref="J70" r:id="rId67" xr:uid="{3D589254-1EB0-429F-B37E-EEB918231CC5}"/>
    <hyperlink ref="J71" r:id="rId68" xr:uid="{664C0BA9-AC89-4678-90E2-8A851FA7ECBA}"/>
    <hyperlink ref="J72" r:id="rId69" xr:uid="{446F341D-3682-4D77-BEF4-AF147C693B23}"/>
    <hyperlink ref="J73" r:id="rId70" xr:uid="{9F1C5B46-8DE0-4A8C-BCC5-61F0D693C732}"/>
    <hyperlink ref="J74" r:id="rId71" xr:uid="{058FCF5F-4AF5-447E-9944-5664DA87DE4D}"/>
    <hyperlink ref="J75" r:id="rId72" xr:uid="{7C1A34AC-C88D-4877-8756-67766E510487}"/>
    <hyperlink ref="J76" r:id="rId73" xr:uid="{C820921F-FDCF-44C4-8096-E0056199986E}"/>
    <hyperlink ref="J77" r:id="rId74" xr:uid="{2C21D0A0-A9D7-4114-BAFD-026F3714F1D8}"/>
    <hyperlink ref="J78" r:id="rId75" xr:uid="{180B7344-C1CD-4255-9E3F-04C11E4290FD}"/>
    <hyperlink ref="J79" r:id="rId76" xr:uid="{112D5E74-6037-4535-A1B4-F1FC72CF672F}"/>
    <hyperlink ref="J80" r:id="rId77" xr:uid="{77834808-7CDC-43E4-9507-60A8112333B0}"/>
    <hyperlink ref="J81" r:id="rId78" xr:uid="{428A5D6C-0456-4782-982D-9DC9F4F3CB93}"/>
    <hyperlink ref="J82" r:id="rId79" xr:uid="{F2AC84C6-DECA-48D7-9648-626FE0FEF135}"/>
    <hyperlink ref="J83" r:id="rId80" xr:uid="{2FF4214E-8B66-4AA4-95A9-F4F42A626033}"/>
    <hyperlink ref="J84" r:id="rId81" xr:uid="{1BB1BE1C-ACCA-4068-930A-17F311F2119F}"/>
    <hyperlink ref="J85" r:id="rId82" xr:uid="{C0EFD79C-D7B3-485F-83CF-E3C3FF2D23EC}"/>
    <hyperlink ref="J86" r:id="rId83" xr:uid="{2487C93C-5FA2-4935-A1CD-CA389A93F11C}"/>
    <hyperlink ref="J87" r:id="rId84" xr:uid="{5E48D31A-9FF9-47C2-81A0-E41AC44C5231}"/>
    <hyperlink ref="J88" r:id="rId85" xr:uid="{FB28B4AC-4C32-4DE4-BF04-65A4F26E96EA}"/>
    <hyperlink ref="J89" r:id="rId86" xr:uid="{5E709D8E-5647-415C-9F2F-5EC2D2878E54}"/>
    <hyperlink ref="J90" r:id="rId87" xr:uid="{6C0961B4-C741-4DD7-A594-7A62CAD3AB8C}"/>
    <hyperlink ref="J91" r:id="rId88" xr:uid="{DEA42057-0375-4887-BAF1-FBF5E6A68066}"/>
    <hyperlink ref="J92" r:id="rId89" xr:uid="{A44202C6-E260-41C0-A0CF-1D6CA74B0691}"/>
    <hyperlink ref="J93" r:id="rId90" xr:uid="{410A630B-60CB-4CBF-A16D-E1EBCC722B98}"/>
    <hyperlink ref="J94" r:id="rId91" xr:uid="{9206C33B-FF6F-44D7-88E1-E495405C8317}"/>
    <hyperlink ref="J95" r:id="rId92" xr:uid="{76F0CFC9-D410-426E-965D-3DDC1D6A0D70}"/>
    <hyperlink ref="J96" r:id="rId93" xr:uid="{7DB2221E-6F6C-4592-8253-66652CD81025}"/>
    <hyperlink ref="J97" r:id="rId94" xr:uid="{90EC4C41-7CFA-491A-A164-6080F6F75FE5}"/>
    <hyperlink ref="J98" r:id="rId95" xr:uid="{13E19F7E-EFD7-4C18-A817-55D1929DC19A}"/>
    <hyperlink ref="J99" r:id="rId96" xr:uid="{0B12F519-59D3-4A5D-93FB-F3BFB25E80CF}"/>
    <hyperlink ref="J100" r:id="rId97" xr:uid="{81592E8E-B06C-4321-8E40-DB231B5E184A}"/>
    <hyperlink ref="J101" r:id="rId98" xr:uid="{389B2ADD-CEE0-4295-B811-4AEFE5D6E44D}"/>
    <hyperlink ref="J102" r:id="rId99" xr:uid="{A0A240C1-B4D2-4305-ABA3-897942DA62D8}"/>
    <hyperlink ref="J103" r:id="rId100" xr:uid="{C2291EB5-0560-4A19-8EAC-8F2938EA5DC5}"/>
    <hyperlink ref="J104" r:id="rId101" xr:uid="{AF102791-5088-41AD-8660-917D7F051C42}"/>
    <hyperlink ref="J105" r:id="rId102" xr:uid="{D1E18AEA-A744-4954-9951-659830BFB6E9}"/>
    <hyperlink ref="J106" r:id="rId103" xr:uid="{5F9F57F7-02EA-4D4C-BB14-EF3E69D84BA7}"/>
    <hyperlink ref="J107" r:id="rId104" xr:uid="{F597747A-3682-46AF-93D6-21BA53EC0A57}"/>
    <hyperlink ref="J108" r:id="rId105" xr:uid="{DDAC4383-606F-477A-A1E0-2A3704F3CBDC}"/>
    <hyperlink ref="J109" r:id="rId106" xr:uid="{652603F5-41AD-4C36-955F-B5EAFFBC2AB2}"/>
    <hyperlink ref="J110" r:id="rId107" xr:uid="{90980906-F73C-4666-A22E-255CCFF559F1}"/>
    <hyperlink ref="J111" r:id="rId108" xr:uid="{F1FBEF84-B520-470D-8CAA-D4252375CCD8}"/>
    <hyperlink ref="J112" r:id="rId109" xr:uid="{A71A4BC9-0A3E-446D-827A-58806DF27D53}"/>
    <hyperlink ref="J113" r:id="rId110" xr:uid="{06189F95-CE46-4FBC-802D-ED8B04A27573}"/>
    <hyperlink ref="J114" r:id="rId111" xr:uid="{82E98AD9-98CC-440D-A22E-B9CBE697A800}"/>
    <hyperlink ref="J115" r:id="rId112" xr:uid="{94CD3B14-D33B-4F03-A366-B31207ADE763}"/>
    <hyperlink ref="J116" r:id="rId113" xr:uid="{0E0A3BE6-9FEC-44BC-8E50-FA290555A788}"/>
    <hyperlink ref="J117" r:id="rId114" xr:uid="{FDC3D39C-5D7E-4B08-8931-7A6A5940A957}"/>
    <hyperlink ref="J118" r:id="rId115" xr:uid="{139BACD6-4C52-49F1-B55C-B95B31F4C826}"/>
    <hyperlink ref="J119" r:id="rId116" xr:uid="{A3F7A4B9-D5DE-43D0-89B7-41321E7652A5}"/>
    <hyperlink ref="J120" r:id="rId117" xr:uid="{CD1BC0B9-54E5-4230-8518-141B26526EB4}"/>
    <hyperlink ref="J121" r:id="rId118" xr:uid="{13B08029-DC4B-4B4B-8A54-0F41EB896FED}"/>
    <hyperlink ref="J122" r:id="rId119" xr:uid="{8DB85023-593F-4182-AEAF-89A7860096F4}"/>
    <hyperlink ref="J123" r:id="rId120" xr:uid="{1381FD57-C6EA-476A-9CF0-50FEFBEDD32B}"/>
    <hyperlink ref="J124" r:id="rId121" xr:uid="{6415DAA8-5DC7-4F09-9D22-5068119A64A3}"/>
    <hyperlink ref="J125" r:id="rId122" xr:uid="{5D17AC29-1B69-4305-BB40-3DA6826B7254}"/>
    <hyperlink ref="J126" r:id="rId123" xr:uid="{DBB403CE-50F2-4677-8BAC-0CFDB9F4EF59}"/>
    <hyperlink ref="J127" r:id="rId124" xr:uid="{DF4E4487-ED2D-4AD4-89BF-354DE8AC879E}"/>
    <hyperlink ref="J128" r:id="rId125" xr:uid="{8A8BFFC8-6BA9-46CE-84FA-C4ABF233C1BC}"/>
    <hyperlink ref="J129" r:id="rId126" xr:uid="{D5212513-3522-420F-A30B-AFD1AC967071}"/>
    <hyperlink ref="J130" r:id="rId127" xr:uid="{8CAACC05-C401-44A3-89DB-4411E1ED62EE}"/>
    <hyperlink ref="J131" r:id="rId128" xr:uid="{B95AF77A-5933-4F2E-9953-142362CD4053}"/>
    <hyperlink ref="J132" r:id="rId129" xr:uid="{50D29427-BB83-48EE-9B48-7AD57225F854}"/>
    <hyperlink ref="J133" r:id="rId130" xr:uid="{872FB8B7-CECC-4D55-93DD-07B70DD7934F}"/>
    <hyperlink ref="J134" r:id="rId131" xr:uid="{51B826BF-CFCD-4B24-B71E-CFD8CB46B23D}"/>
    <hyperlink ref="J135" r:id="rId132" xr:uid="{357EDF8B-781E-400B-8ACB-597ABA5512C0}"/>
    <hyperlink ref="J136" r:id="rId133" xr:uid="{30DDCD36-9B16-46C3-B96C-B61A954CF8DD}"/>
    <hyperlink ref="J137" r:id="rId134" xr:uid="{D6F78DE6-9EBC-4C09-833E-4398DC445DA1}"/>
    <hyperlink ref="J138" r:id="rId135" xr:uid="{759C055B-6F88-44CA-8B6B-2E345A0E0A86}"/>
    <hyperlink ref="J139" r:id="rId136" xr:uid="{068DA461-10FB-44CB-87EC-ECCDE9C9067C}"/>
    <hyperlink ref="J140" r:id="rId137" xr:uid="{31B38FA2-2B68-4163-81FA-D1331836DA8D}"/>
    <hyperlink ref="J141" r:id="rId138" xr:uid="{03B325C3-71F2-4F9A-B687-B27EDECD5A6A}"/>
    <hyperlink ref="J142" r:id="rId139" xr:uid="{730C1887-516C-4CEF-ACA3-45251061BCD0}"/>
    <hyperlink ref="J143" r:id="rId140" xr:uid="{0C6140C5-EEE5-4349-9ACF-702EB025A972}"/>
    <hyperlink ref="J144" r:id="rId141" xr:uid="{621659D7-8F14-4BA1-AFCB-7376171BE96E}"/>
    <hyperlink ref="J145" r:id="rId142" xr:uid="{1E76588E-71AF-4ECF-A38B-585135310963}"/>
    <hyperlink ref="J146" r:id="rId143" xr:uid="{5854C979-A30B-4E53-9EF6-02DC93F05406}"/>
    <hyperlink ref="J147" r:id="rId144" xr:uid="{672031E8-0860-4C18-B262-FFD3EF7FE387}"/>
    <hyperlink ref="J148" r:id="rId145" xr:uid="{6F6D853C-F289-4B45-8F81-2C59F43A099F}"/>
    <hyperlink ref="J149" r:id="rId146" xr:uid="{0A0A61E7-D9F7-401D-946E-6F4B8D7F886A}"/>
    <hyperlink ref="J150" r:id="rId147" xr:uid="{97EDFC5E-F449-40DF-AB17-E6A6C4EB81C7}"/>
    <hyperlink ref="J151" r:id="rId148" xr:uid="{F696B602-F59D-4F75-A80A-53EAE6B01CD2}"/>
    <hyperlink ref="J152" r:id="rId149" xr:uid="{B8431E17-576C-4971-B697-800ED5E83B75}"/>
    <hyperlink ref="J153" r:id="rId150" xr:uid="{0F7210C8-161D-4EEC-81C3-C4A3D9FFD6D3}"/>
    <hyperlink ref="J154" r:id="rId151" xr:uid="{91891796-9CF7-4D62-8A14-99C0739316A9}"/>
    <hyperlink ref="J155" r:id="rId152" xr:uid="{5E4FD436-1896-44D4-B33E-2E1B86D2615D}"/>
    <hyperlink ref="J156" r:id="rId153" xr:uid="{AEC1B180-17BE-4282-B695-25FD3CA325C4}"/>
    <hyperlink ref="J157" r:id="rId154" xr:uid="{FD680B37-995F-406A-9FA4-AF68F99486B9}"/>
    <hyperlink ref="J158" r:id="rId155" xr:uid="{BFFD918E-F564-400B-8757-E05CE4FAA822}"/>
    <hyperlink ref="J159" r:id="rId156" xr:uid="{F26B7327-B9E1-41BB-A844-185A05C4CA6D}"/>
    <hyperlink ref="J160" r:id="rId157" xr:uid="{2507B69D-23B2-486E-96AA-F1695FA69E77}"/>
    <hyperlink ref="J161" r:id="rId158" xr:uid="{A788B3C3-5DE5-4B90-BBFA-45ACE304983F}"/>
    <hyperlink ref="J162" r:id="rId159" xr:uid="{D76A1968-2AB1-491B-9AC8-510364C59078}"/>
    <hyperlink ref="J163" r:id="rId160" xr:uid="{36EAA9E6-7171-4F46-86D0-34E3E93DB537}"/>
    <hyperlink ref="J164" r:id="rId161" xr:uid="{E86329CD-CAA2-4DCF-BF24-1D135B31CB28}"/>
    <hyperlink ref="J165" r:id="rId162" xr:uid="{7F7B3007-352E-4F30-AF14-6E73B81CF4E4}"/>
    <hyperlink ref="J166" r:id="rId163" xr:uid="{F92F7692-3D9F-4C60-A00D-DFEF9ED132FC}"/>
    <hyperlink ref="J167" r:id="rId164" xr:uid="{F71D2162-7173-4DBE-A1BD-908C272B8F12}"/>
    <hyperlink ref="J168" r:id="rId165" xr:uid="{B4736590-19C8-4907-B835-C0B856D87F93}"/>
    <hyperlink ref="J169" r:id="rId166" xr:uid="{AB84C1A8-F6C3-49A8-A0F7-6F33A5F97D5A}"/>
    <hyperlink ref="J170" r:id="rId167" xr:uid="{37FCDB96-DD87-4C42-B48F-C589815A3EF3}"/>
    <hyperlink ref="J171" r:id="rId168" xr:uid="{BEB7ED67-4CA4-44F8-8B4D-5C66A584E305}"/>
    <hyperlink ref="J172" r:id="rId169" xr:uid="{C8031F48-A490-46BA-9FF9-9C7033404B4D}"/>
    <hyperlink ref="J173" r:id="rId170" xr:uid="{2F3C7A3F-E2DF-4562-BD0F-0C1050AD7ED0}"/>
    <hyperlink ref="J174" r:id="rId171" xr:uid="{76537C3F-E6E3-427F-B9A5-4418D6887760}"/>
    <hyperlink ref="J175" r:id="rId172" xr:uid="{D250C04F-E05C-417A-BB74-8E159440C211}"/>
    <hyperlink ref="J176" r:id="rId173" xr:uid="{5D7C6845-E9AE-4099-9FA9-73095CC863AD}"/>
    <hyperlink ref="J177" r:id="rId174" xr:uid="{EB1EEBFC-EB3D-4DD1-B1B4-ADA65507DE00}"/>
    <hyperlink ref="J178" r:id="rId175" xr:uid="{6FC7CFDC-577C-4BF9-A113-D3E317865E3D}"/>
    <hyperlink ref="J179" r:id="rId176" xr:uid="{F2D97C4F-D52B-4A16-80B7-A93E228C7454}"/>
    <hyperlink ref="J180" r:id="rId177" xr:uid="{C7759162-A1BD-4A56-AA3D-0D6D021458B8}"/>
    <hyperlink ref="J181" r:id="rId178" xr:uid="{629F84D9-AADF-4AAA-ACD9-88AD542F4085}"/>
    <hyperlink ref="J182" r:id="rId179" xr:uid="{CCEC470C-B8C5-40C9-9772-56204A009BE1}"/>
    <hyperlink ref="J183" r:id="rId180" xr:uid="{2C2C59EC-FE8F-4BC0-962E-7783DB3E0B05}"/>
    <hyperlink ref="J184" r:id="rId181" xr:uid="{51634102-A585-403A-96D3-6437EA1B4236}"/>
    <hyperlink ref="J185" r:id="rId182" xr:uid="{408B4337-070A-4FE1-A90C-8F28BCF4A498}"/>
    <hyperlink ref="J186" r:id="rId183" xr:uid="{DA4CB524-7279-48B7-AABB-A47FD640798B}"/>
    <hyperlink ref="J187" r:id="rId184" xr:uid="{EBF3FAF3-2293-4D62-A492-6752B8B4566B}"/>
    <hyperlink ref="J188" r:id="rId185" xr:uid="{0A342A29-6658-47A8-828C-6452F439FF88}"/>
    <hyperlink ref="J189" r:id="rId186" xr:uid="{D5D54889-EA63-4B7B-A513-AFF74064B4DB}"/>
    <hyperlink ref="J190" r:id="rId187" xr:uid="{F7001E25-83F3-4FB5-ADEE-AEED292C602B}"/>
    <hyperlink ref="J191" r:id="rId188" xr:uid="{EDD5EC32-C096-4227-A3B4-CC5A32ED9042}"/>
    <hyperlink ref="J192" r:id="rId189" xr:uid="{1E9B26BD-544F-4D0C-850C-E655032BA351}"/>
    <hyperlink ref="J193" r:id="rId190" xr:uid="{78C8518B-E830-4093-B8FC-123E539D2756}"/>
    <hyperlink ref="J194" r:id="rId191" xr:uid="{89C2E038-82EA-40F0-B555-B6547CF17F94}"/>
    <hyperlink ref="J195" r:id="rId192" xr:uid="{6B962013-E65F-4C32-BDC9-DB51231288AC}"/>
    <hyperlink ref="J196" r:id="rId193" xr:uid="{295BA8C4-9FFB-4D00-9173-682D96FA37F8}"/>
    <hyperlink ref="J197" r:id="rId194" xr:uid="{D730FAE4-0BA3-4DD7-B716-6632D9BBF1F4}"/>
    <hyperlink ref="J198" r:id="rId195" xr:uid="{C85259A2-9666-4CBF-8430-AD8CDFB2328B}"/>
    <hyperlink ref="J199" r:id="rId196" xr:uid="{8008758A-4114-47FE-B54C-E31167A1F5EC}"/>
    <hyperlink ref="J200" r:id="rId197" xr:uid="{6B2608D7-53F7-4AC1-8518-6B4020F94C79}"/>
    <hyperlink ref="J201" r:id="rId198" xr:uid="{64DEEDC8-071E-4A4B-A0B7-4F2C5234A7B3}"/>
    <hyperlink ref="J202" r:id="rId199" xr:uid="{555F3B49-92E7-4084-AA0A-6343CA90F5EB}"/>
    <hyperlink ref="J203" r:id="rId200" xr:uid="{73B37CD0-757C-473F-83D1-34D0DBABECDA}"/>
    <hyperlink ref="J204" r:id="rId201" xr:uid="{0D6049BD-590E-4DBF-82EE-B057BE665469}"/>
    <hyperlink ref="J205" r:id="rId202" xr:uid="{D25E02D3-0781-4A35-BAD3-C64902A88B0D}"/>
    <hyperlink ref="J206" r:id="rId203" xr:uid="{DE44649E-FEEA-4C8B-ABCB-52E32539757F}"/>
    <hyperlink ref="J207" r:id="rId204" xr:uid="{B80D6BD9-DE7C-45EA-98A2-CC68F72C1741}"/>
    <hyperlink ref="J208" r:id="rId205" xr:uid="{5AD6279F-CBA6-41A0-A01C-77D795BC741F}"/>
    <hyperlink ref="J209" r:id="rId206" xr:uid="{BD3AC149-4BA3-47DB-8FF2-29E1F6F2B05F}"/>
    <hyperlink ref="J210" r:id="rId207" xr:uid="{40B95480-72CB-482F-AADB-CEEE19919D6A}"/>
    <hyperlink ref="J211" r:id="rId208" xr:uid="{FC1B6A06-2C40-4DB9-A59A-857FC3DBC1BC}"/>
    <hyperlink ref="J212" r:id="rId209" xr:uid="{A2B0D29A-5BEC-4B68-8C61-03A011F18E6F}"/>
    <hyperlink ref="J213" r:id="rId210" xr:uid="{49CA9C4D-3F26-42DF-88DD-6498E0DC601E}"/>
    <hyperlink ref="J214" r:id="rId211" xr:uid="{1C06A173-223D-4E08-873A-E4EAA65C104B}"/>
    <hyperlink ref="J215" r:id="rId212" xr:uid="{C44C8E28-B637-4094-B99C-824A864F3652}"/>
    <hyperlink ref="J216" r:id="rId213" xr:uid="{4BFB7D60-0BDB-47EB-ABB0-96D895B92DA3}"/>
    <hyperlink ref="J217" r:id="rId214" xr:uid="{F391A967-6AE7-48CF-ACC2-480E20721586}"/>
    <hyperlink ref="J218" r:id="rId215" xr:uid="{EB8E07C9-8CFF-42C4-A0B5-497482EF6509}"/>
    <hyperlink ref="J219" r:id="rId216" xr:uid="{34DAD95D-879D-4ABC-B624-F90EFBAB3736}"/>
    <hyperlink ref="J220" r:id="rId217" xr:uid="{6B82C42A-FCF2-4A1F-B244-EB96B4C5EF09}"/>
    <hyperlink ref="J221" r:id="rId218" xr:uid="{E48810AD-7EF6-4CC2-9202-74E9246957FE}"/>
    <hyperlink ref="J222" r:id="rId219" xr:uid="{E900B43A-1949-4DCD-BE0E-E7008BCC784E}"/>
    <hyperlink ref="J223" r:id="rId220" xr:uid="{ECAC6B5E-4D81-4BFC-A233-2C1B085F09A5}"/>
    <hyperlink ref="J224" r:id="rId221" xr:uid="{BADD4203-5617-4CFB-974F-51EDC827CCD6}"/>
    <hyperlink ref="J225" r:id="rId222" xr:uid="{5F952CCB-8AF6-4A42-B512-6AB7BE7163AE}"/>
    <hyperlink ref="J226" r:id="rId223" xr:uid="{C428F543-03D8-420B-AD2E-7F78EB01FB57}"/>
    <hyperlink ref="J227" r:id="rId224" xr:uid="{1B74AAF6-A0C6-44A0-A43B-827ED373FE13}"/>
    <hyperlink ref="J228" r:id="rId225" xr:uid="{05A07313-5567-4F9A-95E0-BAB07EBD248E}"/>
    <hyperlink ref="J229" r:id="rId226" xr:uid="{25728076-E1E1-4D97-B543-0C9B83AAC1AB}"/>
    <hyperlink ref="J230" r:id="rId227" xr:uid="{F6C94BAD-BDEC-44D2-8A55-06822B4A2A0E}"/>
    <hyperlink ref="J231" r:id="rId228" xr:uid="{818BFE1B-0CEF-447C-B370-BE56EA974FB9}"/>
    <hyperlink ref="J232" r:id="rId229" xr:uid="{26BF9B9A-4C53-4CF9-A0A8-29920329C672}"/>
    <hyperlink ref="J233" r:id="rId230" xr:uid="{C3DDFA5C-702E-4D7B-ACAE-D2E115654D32}"/>
    <hyperlink ref="J234" r:id="rId231" xr:uid="{D99B4A64-6E05-4E31-BE62-437746A82B78}"/>
    <hyperlink ref="J235" r:id="rId232" xr:uid="{020EC328-12E3-4704-B86D-137EF0FD090A}"/>
    <hyperlink ref="J236" r:id="rId233" xr:uid="{4B15C30E-E4BD-469A-874F-C53A012994E7}"/>
    <hyperlink ref="J237" r:id="rId234" xr:uid="{CAEEE220-D974-4D19-8E49-D5610AF6B857}"/>
    <hyperlink ref="J238" r:id="rId235" xr:uid="{CCA42E08-538F-44A2-8CCE-CFB4850C5D33}"/>
    <hyperlink ref="J239" r:id="rId236" xr:uid="{0C612D80-F3EC-4A37-8134-A07D6D317247}"/>
    <hyperlink ref="J240" r:id="rId237" xr:uid="{57CABBAF-F3C7-494B-9598-8DBB9D51BAFE}"/>
    <hyperlink ref="J241" r:id="rId238" xr:uid="{0E774BE5-6828-49A1-92D1-A9A3527398B7}"/>
    <hyperlink ref="J242" r:id="rId239" xr:uid="{772E536C-7488-4E4C-AC31-EF115128E3C0}"/>
    <hyperlink ref="J243" r:id="rId240" xr:uid="{23F63E3F-12BB-4CB1-B2A8-BE735FF7706A}"/>
    <hyperlink ref="J244" r:id="rId241" xr:uid="{2A37CED7-BBFB-4150-A2B1-A960967D75E4}"/>
    <hyperlink ref="J245" r:id="rId242" xr:uid="{A3143D8D-E462-4C72-9639-0DD504F5C4F7}"/>
    <hyperlink ref="J246" r:id="rId243" xr:uid="{BB68EFA5-88E5-4082-BCFC-55F1277D75A4}"/>
    <hyperlink ref="J247" r:id="rId244" xr:uid="{CA722BA3-6A9A-4212-A9F0-6BCC8F47326F}"/>
    <hyperlink ref="J248" r:id="rId245" xr:uid="{001C512B-7530-4E13-A9EF-D56A6A447B92}"/>
    <hyperlink ref="J249" r:id="rId246" xr:uid="{60DF5EE3-589D-444C-ABA1-4C2AFC588213}"/>
    <hyperlink ref="J250" r:id="rId247" xr:uid="{38EC36E2-AA0F-489D-9090-645736D7B5D0}"/>
    <hyperlink ref="J251" r:id="rId248" xr:uid="{602C5768-138D-40D8-B783-16CFCFF31EEB}"/>
    <hyperlink ref="J252" r:id="rId249" xr:uid="{0198E967-48D8-412F-8827-00D29861E2C1}"/>
    <hyperlink ref="J253" r:id="rId250" xr:uid="{EE7EC25E-DBB7-454B-AB17-F44AF39CC995}"/>
    <hyperlink ref="J254" r:id="rId251" xr:uid="{62CEEE3A-3067-4AC7-9617-E717F29AB869}"/>
    <hyperlink ref="J255" r:id="rId252" xr:uid="{03C93213-8D94-4DF4-90C8-38F60D53CC31}"/>
    <hyperlink ref="J256" r:id="rId253" xr:uid="{54CF878E-18E1-4661-9A9E-006FCFFBFFAC}"/>
    <hyperlink ref="J257" r:id="rId254" xr:uid="{8DA4B0E5-BB29-4FF0-8578-16B0A21BE670}"/>
    <hyperlink ref="J258" r:id="rId255" xr:uid="{E91204F2-E0F6-4436-BF70-A03C1D0ABAF3}"/>
    <hyperlink ref="J259" r:id="rId256" xr:uid="{712D531F-4B02-4060-B111-8270AE3DE0A7}"/>
    <hyperlink ref="J260" r:id="rId257" xr:uid="{43742520-CF3F-4FC0-82B0-77DD5EF49593}"/>
    <hyperlink ref="J261" r:id="rId258" xr:uid="{87A8D146-ACF2-4508-878C-B7016885349D}"/>
    <hyperlink ref="J262" r:id="rId259" xr:uid="{B95C0FAE-1C3A-4263-A431-AE926EB0456C}"/>
    <hyperlink ref="J263" r:id="rId260" xr:uid="{6EABB227-1B77-47C8-B2CA-719B10E567AB}"/>
    <hyperlink ref="J264" r:id="rId261" xr:uid="{E30AD710-42A4-4761-B720-82A6FDA0E39B}"/>
    <hyperlink ref="J265" r:id="rId262" xr:uid="{4FE3FE69-09BF-48DA-AECE-66D941BB3D6A}"/>
    <hyperlink ref="J266" r:id="rId263" xr:uid="{6A19C054-4169-44BB-83AB-4402E3238B82}"/>
    <hyperlink ref="J267" r:id="rId264" xr:uid="{50EDBE34-C48C-472F-850D-A1E5ACFB2A3A}"/>
    <hyperlink ref="J268" r:id="rId265" xr:uid="{257E7E64-E30E-41A7-B76E-C4F71CE01EF0}"/>
    <hyperlink ref="J269" r:id="rId266" xr:uid="{A57BA4F1-AC81-4216-B7F5-CECAACF56445}"/>
    <hyperlink ref="J270" r:id="rId267" xr:uid="{1366922E-7F81-449A-B173-8258DF9A5732}"/>
    <hyperlink ref="J271" r:id="rId268" xr:uid="{9AAFA31D-D583-4832-9B88-86F9784080FF}"/>
    <hyperlink ref="J272" r:id="rId269" xr:uid="{28772E1C-7F73-4391-9409-B6AFD062F6C4}"/>
    <hyperlink ref="J273" r:id="rId270" xr:uid="{1C1AA7F7-A6B0-4045-A22C-0152F3FC8A29}"/>
    <hyperlink ref="J274" r:id="rId271" xr:uid="{4025AC9F-3E8C-4857-9FAE-1351DD5728D6}"/>
    <hyperlink ref="J275" r:id="rId272" xr:uid="{E4F49DEE-DE16-4CB1-B938-E6CE31245FD1}"/>
    <hyperlink ref="J276" r:id="rId273" xr:uid="{F05C7A18-2AE4-4C16-A4C1-E45E139975E5}"/>
    <hyperlink ref="J277" r:id="rId274" xr:uid="{2393F2CC-920A-4995-81D1-ED9B34C39112}"/>
    <hyperlink ref="J278" r:id="rId275" xr:uid="{00367460-A7EB-48DC-BBF6-1C121F84F029}"/>
    <hyperlink ref="J279" r:id="rId276" xr:uid="{2DA2B7A9-4D6E-4F1B-8C08-15A5A4CB2D54}"/>
    <hyperlink ref="J280" r:id="rId277" xr:uid="{AD5E094B-500C-4166-9236-411A98D40FE3}"/>
    <hyperlink ref="J281" r:id="rId278" xr:uid="{D532DAD4-1FDE-4190-BD79-5C196C2BCF99}"/>
    <hyperlink ref="J282" r:id="rId279" xr:uid="{941AF3BA-2063-4485-9795-A1B2BD0B4E5C}"/>
    <hyperlink ref="J283" r:id="rId280" xr:uid="{46A0407F-730D-4F8A-9CFA-215CD850B40C}"/>
    <hyperlink ref="J284" r:id="rId281" xr:uid="{67676AAD-F571-49C8-ACCD-E8810D75C205}"/>
    <hyperlink ref="J285" r:id="rId282" xr:uid="{AB3886F0-2217-47D5-A558-3CE701FA22DE}"/>
    <hyperlink ref="J286" r:id="rId283" xr:uid="{27343916-7281-4864-BDFF-12A26D3E918C}"/>
    <hyperlink ref="J287" r:id="rId284" xr:uid="{9F45D5A5-BCC1-440E-9983-CD7CC4E05150}"/>
    <hyperlink ref="J288" r:id="rId285" xr:uid="{C2DD4BAB-53FA-4939-A49A-0B6E6D7A8283}"/>
    <hyperlink ref="J289" r:id="rId286" xr:uid="{759475AC-020F-4C85-AE25-78C795997EC5}"/>
    <hyperlink ref="J290" r:id="rId287" xr:uid="{F845447C-DBC6-403F-B801-A8AD723CCFF2}"/>
    <hyperlink ref="J291" r:id="rId288" xr:uid="{7D203017-9E37-43AD-8B1C-730DE8F9CBB9}"/>
    <hyperlink ref="J292" r:id="rId289" xr:uid="{3F10F0C5-B40D-47DD-9098-65D0847E535E}"/>
    <hyperlink ref="J293" r:id="rId290" xr:uid="{528EC5F5-FDF7-4B78-B6FE-A2271B0113F7}"/>
    <hyperlink ref="J294" r:id="rId291" xr:uid="{74AB0EC8-8867-4CEB-BCCB-BC98BE8C6B03}"/>
    <hyperlink ref="J295" r:id="rId292" xr:uid="{6420B1CF-A1C8-4F25-BA64-92D3D93FEC4A}"/>
    <hyperlink ref="J296" r:id="rId293" xr:uid="{B89DD726-6F97-44F5-8F53-8D5CA42D9E68}"/>
    <hyperlink ref="J297" r:id="rId294" xr:uid="{5902DEA3-ACB2-4059-8E42-BC3F8DCAB132}"/>
    <hyperlink ref="J298" r:id="rId295" xr:uid="{9CBE7E96-B71B-4DB1-BE88-E6B67DC8FF3F}"/>
    <hyperlink ref="J299" r:id="rId296" xr:uid="{4DFE1FF1-0B86-47CC-81CB-23ED30372BEA}"/>
    <hyperlink ref="J300" r:id="rId297" xr:uid="{8D416EF9-4426-4A71-914E-3108DDB872E8}"/>
    <hyperlink ref="J301" r:id="rId298" xr:uid="{4D18D409-68F5-4B83-BC36-944159B25E9E}"/>
    <hyperlink ref="J302" r:id="rId299" xr:uid="{77F58F75-F9D5-4C06-8EA2-62C689CC047C}"/>
    <hyperlink ref="J303" r:id="rId300" xr:uid="{9B8B2262-69EE-4651-93FF-2F314FCF605F}"/>
    <hyperlink ref="J304" r:id="rId301" xr:uid="{C3E934BA-C3DD-4981-8DF1-A6F0AFEBDDCD}"/>
    <hyperlink ref="J305" r:id="rId302" xr:uid="{3F93592D-3AFB-44F8-A07E-A8171A7D20EA}"/>
    <hyperlink ref="J306" r:id="rId303" xr:uid="{A2B2ED85-AA05-48A6-AD3B-E7B451FE59E4}"/>
    <hyperlink ref="J307" r:id="rId304" xr:uid="{E8E0FEA8-7B19-4B20-9D39-47E2AD9207EC}"/>
    <hyperlink ref="J308" r:id="rId305" xr:uid="{19F90C7F-FC11-4BC3-A2B3-2A8CE94377F5}"/>
    <hyperlink ref="J309" r:id="rId306" xr:uid="{B0435491-35B2-45B7-BAA2-165E9595A064}"/>
    <hyperlink ref="J310" r:id="rId307" xr:uid="{393A2388-5E03-40BC-AA53-0CE8C21A8B4D}"/>
    <hyperlink ref="J311" r:id="rId308" xr:uid="{B6EF9C8D-722F-40B6-B295-A6A2AE61D53A}"/>
    <hyperlink ref="J312" r:id="rId309" xr:uid="{EAC6CB5D-1F13-4CD5-A222-E715AEC8A2D8}"/>
    <hyperlink ref="J313" r:id="rId310" xr:uid="{371AF266-9C29-447C-95AD-DEC1F83C3E9B}"/>
    <hyperlink ref="J314" r:id="rId311" xr:uid="{5A43B4C2-AFE7-4E4C-9586-69DC184AC4FE}"/>
    <hyperlink ref="J315" r:id="rId312" xr:uid="{53AFCDDD-9EC8-444E-B41C-88D59E83BC14}"/>
    <hyperlink ref="J316" r:id="rId313" xr:uid="{E61A0BE0-DD05-4043-81D3-717A3EA76031}"/>
    <hyperlink ref="J317" r:id="rId314" xr:uid="{38E87793-23BE-4311-803D-3E434C6CECB5}"/>
    <hyperlink ref="J318" r:id="rId315" xr:uid="{5D1E799B-8DCA-43FA-AC34-98AB800BE4BA}"/>
    <hyperlink ref="J319" r:id="rId316" xr:uid="{F002E684-31C1-40D8-BBEE-6F40A3A5E88A}"/>
    <hyperlink ref="J320" r:id="rId317" xr:uid="{B574B0D2-D5F2-41BD-96A1-7B7A5F47C27D}"/>
    <hyperlink ref="J321" r:id="rId318" xr:uid="{1B7A4DE7-93FC-4B3F-85E7-11F2EBC36A87}"/>
    <hyperlink ref="J322" r:id="rId319" xr:uid="{1285CBEC-3DCF-46D3-9056-296F5CF56F43}"/>
    <hyperlink ref="J323" r:id="rId320" xr:uid="{23A33170-038E-42FC-A4D3-2F14D44DB8F1}"/>
    <hyperlink ref="J324" r:id="rId321" xr:uid="{C79AD7A9-E55C-41BD-B2DE-81C5E3F2CE30}"/>
    <hyperlink ref="J325" r:id="rId322" xr:uid="{55530AB2-F905-456A-9079-DAFA9A6732C9}"/>
    <hyperlink ref="J326" r:id="rId323" xr:uid="{449BECC1-CE5B-4CBA-BFF6-126712BFC5CC}"/>
    <hyperlink ref="J327" r:id="rId324" xr:uid="{27F6091E-D2EE-4DE8-90F3-BF1B91ABCBBE}"/>
    <hyperlink ref="J328" r:id="rId325" xr:uid="{A6C62668-6066-4FA8-AF5F-DFF1506BC4CB}"/>
    <hyperlink ref="J329" r:id="rId326" xr:uid="{DA5A2D7C-A9B0-4C95-AB7A-C3B645BD0CE7}"/>
    <hyperlink ref="J330" r:id="rId327" xr:uid="{01EA5B2A-00CC-4F1E-98F6-D901F74B4DE3}"/>
    <hyperlink ref="J331" r:id="rId328" xr:uid="{139EB60E-2ACD-4970-9BA0-16330FC2CFF9}"/>
    <hyperlink ref="J332" r:id="rId329" xr:uid="{43DFEF27-1DC3-4371-8F0C-BF879D591527}"/>
    <hyperlink ref="J333" r:id="rId330" xr:uid="{4A27EB4A-1F66-471A-89D9-828B6D7A5F36}"/>
    <hyperlink ref="J334" r:id="rId331" xr:uid="{E5699B4F-E4FF-4D23-87C7-2AF13C825321}"/>
    <hyperlink ref="J335" r:id="rId332" xr:uid="{3DBE1BCC-27BB-46EF-8AAC-3C5CBFD1AA64}"/>
    <hyperlink ref="J336" r:id="rId333" xr:uid="{E660AC90-E136-4583-8E78-2F6BD527F92C}"/>
    <hyperlink ref="J337" r:id="rId334" xr:uid="{1EE69DF7-0F39-4059-9747-1AAC0EEE8125}"/>
    <hyperlink ref="J338" r:id="rId335" xr:uid="{D244D52A-7B49-42F3-960C-2F56D96AE4CF}"/>
    <hyperlink ref="J339" r:id="rId336" xr:uid="{7F9A3D13-A4DB-4B47-AA5E-17404703E068}"/>
    <hyperlink ref="J340" r:id="rId337" xr:uid="{A76CEA28-C4F8-46EC-8E2F-42120AF17948}"/>
    <hyperlink ref="J341" r:id="rId338" xr:uid="{A662B6D3-B8B3-49AC-A582-4C8AE0EF1394}"/>
    <hyperlink ref="J342" r:id="rId339" xr:uid="{81A6CC98-AF3F-4509-BD1D-FDEF65C5B3AF}"/>
    <hyperlink ref="J343" r:id="rId340" xr:uid="{AED6EC9B-F947-439F-94BF-1C8D384C6EC1}"/>
    <hyperlink ref="J344" r:id="rId341" xr:uid="{D19948C3-FED9-440A-815D-C45ADDE81E92}"/>
    <hyperlink ref="J345" r:id="rId342" xr:uid="{5BE30C15-1130-4898-8967-0639BA0CE5EE}"/>
    <hyperlink ref="J346" r:id="rId343" xr:uid="{634C678B-C3E4-4E5A-A1C0-12689780B596}"/>
    <hyperlink ref="J347" r:id="rId344" xr:uid="{EE249069-347A-489E-8AF9-061EDD1FE206}"/>
    <hyperlink ref="J348" r:id="rId345" xr:uid="{154260A6-6591-427F-9C18-FED7C55C9838}"/>
    <hyperlink ref="J349" r:id="rId346" xr:uid="{AF017087-0AA9-4562-838B-8416B9F239E1}"/>
    <hyperlink ref="J350" r:id="rId347" xr:uid="{C79A8103-1519-4B6A-B94A-D28E51E94A51}"/>
    <hyperlink ref="J351" r:id="rId348" xr:uid="{5303DEC6-40C8-4D97-8D81-637929298F5A}"/>
    <hyperlink ref="J352" r:id="rId349" xr:uid="{0A2465B1-B851-4D81-A977-3AF948670FE4}"/>
    <hyperlink ref="J353" r:id="rId350" xr:uid="{5D92D401-BD2C-4597-BA4B-D10F737C1720}"/>
    <hyperlink ref="J354" r:id="rId351" xr:uid="{E65F55CF-33C5-42C9-BBE9-863A9D79281B}"/>
    <hyperlink ref="J355" r:id="rId352" xr:uid="{0C0D1F1C-AAB0-45FE-940B-0AD527848D20}"/>
    <hyperlink ref="J356" r:id="rId353" xr:uid="{E4974182-3633-4E10-8A45-D2C62EAAB199}"/>
    <hyperlink ref="J357" r:id="rId354" xr:uid="{5F2261A1-DA01-46A4-BC57-DAE234FD959E}"/>
    <hyperlink ref="J358" r:id="rId355" xr:uid="{CF348DBD-C9E2-46EC-B843-3BFD272BC4CF}"/>
    <hyperlink ref="J359" r:id="rId356" xr:uid="{AF2BD178-B001-4FE7-A22D-8463D0A8EC38}"/>
    <hyperlink ref="J360" r:id="rId357" xr:uid="{28EDA542-78CE-42F9-84C7-58F519B0C307}"/>
    <hyperlink ref="J361" r:id="rId358" xr:uid="{E9073380-D990-42C2-9D3D-C1AB732DEC82}"/>
    <hyperlink ref="J362" r:id="rId359" xr:uid="{6978813C-0A99-4E78-8E7E-744421D21DEA}"/>
    <hyperlink ref="J363" r:id="rId360" xr:uid="{ECFE0E6F-0C76-4FDF-BE61-97EC12CC91EA}"/>
    <hyperlink ref="J364" r:id="rId361" xr:uid="{293C2F28-7780-47DA-AE36-B5F6CA11C838}"/>
    <hyperlink ref="J365" r:id="rId362" xr:uid="{8803BEA4-11CC-47A8-9C23-2AA2BF251D07}"/>
    <hyperlink ref="J366" r:id="rId363" xr:uid="{92F9BE82-2E2E-4BEF-A3D3-AB430B6265CC}"/>
    <hyperlink ref="J367" r:id="rId364" xr:uid="{1E274804-5539-4299-833F-B759DE4C0091}"/>
    <hyperlink ref="J368" r:id="rId365" xr:uid="{5E9BE0CA-3D07-45DA-B570-3E1B2E90BBFE}"/>
    <hyperlink ref="J369" r:id="rId366" xr:uid="{2AB4A2DF-A5D2-4DAA-AA37-FC59AB851FD3}"/>
    <hyperlink ref="J370" r:id="rId367" xr:uid="{77AD23EC-A74F-46F6-BE38-011A5EC576E8}"/>
    <hyperlink ref="J371" r:id="rId368" xr:uid="{0961A070-5259-410C-98D0-1C8E2069B922}"/>
    <hyperlink ref="J372" r:id="rId369" xr:uid="{A36C26C6-A483-44B9-9478-39978949FA5E}"/>
    <hyperlink ref="J373" r:id="rId370" xr:uid="{2EA83397-1AD6-4290-9D6E-7C88BA11EDA6}"/>
    <hyperlink ref="J374" r:id="rId371" xr:uid="{ED47632C-028A-4C16-BA3A-841E09619AD6}"/>
    <hyperlink ref="J375" r:id="rId372" xr:uid="{68D771D0-09FB-4B84-87A3-9C39BF9C1DA5}"/>
    <hyperlink ref="J376" r:id="rId373" xr:uid="{A9F468C4-7BB7-424F-9687-166F2808CC67}"/>
    <hyperlink ref="J377" r:id="rId374" xr:uid="{3E299590-38E0-42F6-8A1C-F4017DBE4B72}"/>
    <hyperlink ref="J378" r:id="rId375" xr:uid="{5ACDC485-BC53-469F-9252-012BFF514AF5}"/>
    <hyperlink ref="J379" r:id="rId376" xr:uid="{66F6B499-CD30-40B8-A99C-FCC7B2DFEAF4}"/>
    <hyperlink ref="J380" r:id="rId377" xr:uid="{624C14EB-CB9C-4E3D-AA15-2A942E5E4521}"/>
    <hyperlink ref="J381" r:id="rId378" xr:uid="{C096DD0C-1053-407E-81C2-1DF47914B179}"/>
    <hyperlink ref="J382" r:id="rId379" xr:uid="{5F8694D9-E50E-4765-8C0E-A966CC30FFCC}"/>
    <hyperlink ref="J383" r:id="rId380" xr:uid="{3B59F2D5-F559-43C3-A5C6-30681F1DBDA0}"/>
    <hyperlink ref="J384" r:id="rId381" xr:uid="{95774BDD-C6B9-4134-B23E-A7E32545961E}"/>
    <hyperlink ref="J385" r:id="rId382" xr:uid="{8EA005AE-EB18-4259-A389-8A3D2338FCCC}"/>
    <hyperlink ref="J386" r:id="rId383" xr:uid="{B9CFFD15-A1A0-440B-B658-6075AA0CB67C}"/>
    <hyperlink ref="J387" r:id="rId384" xr:uid="{FB410F7C-314E-40F9-81F9-D4A5657B9E7C}"/>
    <hyperlink ref="J388" r:id="rId385" xr:uid="{74CCDE7E-435F-44D2-82DE-D610BBA62357}"/>
    <hyperlink ref="J389" r:id="rId386" xr:uid="{8441B76D-7FA1-4F08-99B5-07AECC4DD1B7}"/>
    <hyperlink ref="J390" r:id="rId387" xr:uid="{91428BBC-DAFD-4403-A0B1-568909D7D4F5}"/>
    <hyperlink ref="J391" r:id="rId388" xr:uid="{F1C2CEA4-AD1F-4AD2-9E81-6B30A76F2008}"/>
    <hyperlink ref="J392" r:id="rId389" xr:uid="{4BF5BCA3-A307-4F3F-A27E-24B5D60F464B}"/>
    <hyperlink ref="J393" r:id="rId390" xr:uid="{11BCA702-CB3C-4C9B-8C41-A2496295A498}"/>
    <hyperlink ref="J394" r:id="rId391" xr:uid="{4D3A5406-9E19-4C84-9320-BCB9A87B89B3}"/>
    <hyperlink ref="J395" r:id="rId392" xr:uid="{B981788C-DB49-4F07-A92D-B5F3402C949A}"/>
    <hyperlink ref="J396" r:id="rId393" xr:uid="{A244E956-3756-4605-A222-7C699F0A7621}"/>
    <hyperlink ref="J397" r:id="rId394" xr:uid="{3E20D177-D26B-4ACE-8930-99C24BD7C016}"/>
    <hyperlink ref="J398" r:id="rId395" xr:uid="{F52F27A8-8D21-4CB1-BF4D-BB3E4D64F9F3}"/>
    <hyperlink ref="J399" r:id="rId396" xr:uid="{C82B92E6-6F34-46CF-BDD7-A15784D8FC87}"/>
    <hyperlink ref="J400" r:id="rId397" xr:uid="{DBFE9418-F26B-4B9B-BE01-D62A638E4059}"/>
    <hyperlink ref="J401" r:id="rId398" xr:uid="{0E904917-ADC9-4D22-9735-79E9AE19C4FB}"/>
    <hyperlink ref="J402" r:id="rId399" xr:uid="{C013360E-5291-49AD-A384-C3753B9B2AE5}"/>
    <hyperlink ref="J403" r:id="rId400" xr:uid="{CA6FF245-D3D4-481A-A955-B93982B4ADE6}"/>
    <hyperlink ref="J404" r:id="rId401" xr:uid="{CC7C337B-D54F-4A1A-B918-C7945293B86B}"/>
    <hyperlink ref="J405" r:id="rId402" xr:uid="{CE184983-1825-4FB0-8590-C0ABD8CEFA49}"/>
    <hyperlink ref="J406" r:id="rId403" xr:uid="{0446F053-5A04-4C31-BDB7-C1CF3316B3FA}"/>
    <hyperlink ref="J407" r:id="rId404" xr:uid="{FD8297A5-5255-4DFC-B8A5-880C99D64109}"/>
    <hyperlink ref="J408" r:id="rId405" xr:uid="{9B9048BF-CBCB-4AF9-91FE-A77D04F48B8A}"/>
    <hyperlink ref="J409" r:id="rId406" xr:uid="{541B5C79-46CF-4F1A-95C6-B92F52B82070}"/>
    <hyperlink ref="J410" r:id="rId407" xr:uid="{965B22C1-86E6-4B8B-A5D8-6F4BFCCC2BE2}"/>
    <hyperlink ref="J411" r:id="rId408" xr:uid="{3E938169-AE92-420B-AC1F-60362A83771F}"/>
    <hyperlink ref="J412" r:id="rId409" xr:uid="{C7FB0616-7D2D-4B14-BF8E-2A2989DDBC44}"/>
    <hyperlink ref="J413" r:id="rId410" xr:uid="{6D4E53A1-4542-4164-A26F-5D2E55E87783}"/>
    <hyperlink ref="J414" r:id="rId411" xr:uid="{BE42BEE2-2E4C-4F0B-9715-88206E0A54EC}"/>
    <hyperlink ref="J415" r:id="rId412" xr:uid="{94225FD3-EC94-472F-9BC9-B214B5E6952B}"/>
    <hyperlink ref="J416" r:id="rId413" xr:uid="{91394126-DBF3-4E53-8C0B-E28DD622BA4A}"/>
    <hyperlink ref="J417" r:id="rId414" xr:uid="{FC0046D0-B200-4CAB-AA11-1B69A6A87E79}"/>
    <hyperlink ref="J418" r:id="rId415" xr:uid="{58DB702C-066D-40C0-9847-A9F0DA8AB0E7}"/>
    <hyperlink ref="J419" r:id="rId416" xr:uid="{88EBD092-688C-4D11-9992-409B87C11396}"/>
    <hyperlink ref="J420" r:id="rId417" xr:uid="{E3B45EB1-4869-4334-9571-2BD42CBAEE60}"/>
    <hyperlink ref="J421" r:id="rId418" xr:uid="{7840106F-CC44-4ACA-8F6F-B24DF11A4A1F}"/>
    <hyperlink ref="J422" r:id="rId419" xr:uid="{C8D458D3-851F-4E70-B802-7B00148A195F}"/>
    <hyperlink ref="J423" r:id="rId420" xr:uid="{D4B5EDC9-BE50-45AD-A034-1BA95D971036}"/>
    <hyperlink ref="J424" r:id="rId421" xr:uid="{8067F296-42FD-4AAE-9A63-E96446B4FEAF}"/>
    <hyperlink ref="J425" r:id="rId422" xr:uid="{02AD2090-24CD-42CF-9198-8B5487767A6A}"/>
    <hyperlink ref="J426" r:id="rId423" xr:uid="{CCDBEA1B-F592-4DA9-9B07-CEAC5EC1EDC1}"/>
    <hyperlink ref="J427" r:id="rId424" xr:uid="{A2D40BCE-F6A6-446D-BA96-BA61101ACE75}"/>
    <hyperlink ref="J428" r:id="rId425" xr:uid="{C2527409-BFED-4EAF-A8DF-4E6F8D227A8B}"/>
    <hyperlink ref="J429" r:id="rId426" xr:uid="{75987B70-BDB0-4328-8417-4D279CBE532E}"/>
    <hyperlink ref="J430" r:id="rId427" xr:uid="{969C8280-AA3B-49F1-898C-0CEA67D9513A}"/>
    <hyperlink ref="J431" r:id="rId428" xr:uid="{3585ADB6-7764-419D-8B7E-5D0EDF8171B6}"/>
    <hyperlink ref="J432" r:id="rId429" xr:uid="{1CD52467-DB9D-483B-9037-57DBF189167F}"/>
    <hyperlink ref="J433" r:id="rId430" xr:uid="{6D56D50B-77AD-4E29-8EB8-9AD94865C7DD}"/>
    <hyperlink ref="J434" r:id="rId431" xr:uid="{C624C689-A98E-4C7A-8471-826CA0B3BBA5}"/>
    <hyperlink ref="J435" r:id="rId432" xr:uid="{DD0DAAE4-A99C-4015-BAA5-ADAF336A1C82}"/>
    <hyperlink ref="J436" r:id="rId433" xr:uid="{ACB6C09E-70AF-4FA2-B521-B5B460BA5EA2}"/>
    <hyperlink ref="J437" r:id="rId434" xr:uid="{A695CF0E-5274-4752-ADEE-65304A26EA1E}"/>
    <hyperlink ref="J438" r:id="rId435" xr:uid="{CCD0B52A-9252-4AA1-B512-8D377EFAA1E4}"/>
    <hyperlink ref="J439" r:id="rId436" xr:uid="{D6245115-2605-442B-91AB-6C0082D27B94}"/>
    <hyperlink ref="J440" r:id="rId437" xr:uid="{ABEB043B-A7DD-49EB-B6AF-557A2FDE7111}"/>
    <hyperlink ref="J441" r:id="rId438" xr:uid="{F2ACB3A3-F021-44C8-8C5B-72C74CBDC0EA}"/>
    <hyperlink ref="J442" r:id="rId439" xr:uid="{FE249B27-3E69-428A-966C-A5C427B11F8F}"/>
    <hyperlink ref="J443" r:id="rId440" xr:uid="{78666DCA-2758-4F53-B7D5-4BBA04AA2DEA}"/>
    <hyperlink ref="J444" r:id="rId441" xr:uid="{077014E5-BCF2-415A-8FCF-725FEFC665A4}"/>
    <hyperlink ref="J445" r:id="rId442" xr:uid="{70D41D94-E362-43F9-8A96-5BF4EB01F3B6}"/>
    <hyperlink ref="J446" r:id="rId443" xr:uid="{9AD0CAAA-EE4E-45AA-A6AA-F675199E5A2C}"/>
    <hyperlink ref="J447" r:id="rId444" xr:uid="{7CB2A071-2659-417A-A470-0B83DB282219}"/>
    <hyperlink ref="J448" r:id="rId445" xr:uid="{83CE2E03-0BF7-4B02-B73A-9AFCBEC56D52}"/>
    <hyperlink ref="J449" r:id="rId446" xr:uid="{905B0609-B1A8-4263-80D7-9B1D0A9D3A70}"/>
    <hyperlink ref="J450" r:id="rId447" xr:uid="{A3D47336-5264-42F7-BA3E-0DBFC75E014E}"/>
    <hyperlink ref="J451" r:id="rId448" xr:uid="{17361A68-FAC7-42D9-96B9-F0A3DA06666D}"/>
    <hyperlink ref="J452" r:id="rId449" xr:uid="{388D8E3E-BD6D-495C-8F51-DDCE7DD77C98}"/>
    <hyperlink ref="J453" r:id="rId450" xr:uid="{ACDEA4B7-C40D-4B9B-8743-46E98BBFD31E}"/>
    <hyperlink ref="J454" r:id="rId451" xr:uid="{F07F9AAA-8B9E-48A9-9FA6-3E8909EAAFBE}"/>
    <hyperlink ref="J455" r:id="rId452" xr:uid="{37C19F25-02BF-4733-A7C6-44F8F0F8D59B}"/>
    <hyperlink ref="J456" r:id="rId453" xr:uid="{A03D23F1-DA1B-48EF-8CA4-4419806D1444}"/>
    <hyperlink ref="J457" r:id="rId454" xr:uid="{B421BC03-6946-4CB7-B031-22F25BCCCF0E}"/>
    <hyperlink ref="J458" r:id="rId455" xr:uid="{6FB17DCB-EB88-4FB9-A13C-35D57B88CBA8}"/>
    <hyperlink ref="J459" r:id="rId456" xr:uid="{1A06A155-FA3C-4DAF-9E32-43F6207E0124}"/>
    <hyperlink ref="J460" r:id="rId457" xr:uid="{007C55C0-3517-4839-8D4B-3EC66489B247}"/>
    <hyperlink ref="J461" r:id="rId458" xr:uid="{E0710ECE-6EA7-4E64-9D1D-8E7F66F4233E}"/>
    <hyperlink ref="J462" r:id="rId459" xr:uid="{768D76D8-512F-4557-89C2-88465D736D83}"/>
    <hyperlink ref="J463" r:id="rId460" xr:uid="{57CC72DB-B05D-4051-9F18-B80E9E48B39E}"/>
    <hyperlink ref="J464" r:id="rId461" xr:uid="{790BEF52-A4A8-414C-9AB3-064374C12CF7}"/>
    <hyperlink ref="J465" r:id="rId462" xr:uid="{6F682273-73D7-4772-963C-C6C69D560D13}"/>
    <hyperlink ref="J466" r:id="rId463" xr:uid="{E105214F-3E29-474E-ABB8-DEF11110301A}"/>
    <hyperlink ref="J467" r:id="rId464" xr:uid="{4C53541F-E101-4E0D-B29A-F94ECD9E76D3}"/>
    <hyperlink ref="J468" r:id="rId465" xr:uid="{A9AEB614-7648-42BD-AD95-7B17CDF387E2}"/>
    <hyperlink ref="J469" r:id="rId466" xr:uid="{427CE666-4549-4A4C-87F7-B3F701FA73CD}"/>
    <hyperlink ref="J470" r:id="rId467" xr:uid="{43527862-9611-4154-B614-53C50CF09985}"/>
    <hyperlink ref="J471" r:id="rId468" xr:uid="{08A7407A-CD33-4EA0-BC85-F0BDDDB3047D}"/>
    <hyperlink ref="J472" r:id="rId469" xr:uid="{922B94F1-0E50-4391-B6D6-AEC805855FF6}"/>
    <hyperlink ref="J473" r:id="rId470" xr:uid="{868D0ED7-2225-4DB3-8B17-19DFA4FAC354}"/>
    <hyperlink ref="J474" r:id="rId471" xr:uid="{E49FFA09-D66A-490B-A73E-BC1630D70814}"/>
    <hyperlink ref="J475" r:id="rId472" xr:uid="{D848D571-AC78-4C5A-BBBB-6C0F9CB28172}"/>
    <hyperlink ref="J476" r:id="rId473" xr:uid="{846E3ED7-3FEF-4BE4-ACE7-A7FAE1DF49ED}"/>
    <hyperlink ref="J477" r:id="rId474" xr:uid="{24906C6F-A4C1-4FFE-A081-30E5FDD6690E}"/>
    <hyperlink ref="J478" r:id="rId475" xr:uid="{1ED037A9-AEF5-4435-8E1A-451F0EECCF76}"/>
    <hyperlink ref="J479" r:id="rId476" xr:uid="{BE21AE83-DE0D-45DF-951B-7BFA352E5019}"/>
    <hyperlink ref="J480" r:id="rId477" xr:uid="{43ACA102-AFC6-4A5B-8CCF-7E9417746EFE}"/>
    <hyperlink ref="J481" r:id="rId478" xr:uid="{4F30BDD5-1F1E-4F6E-B28A-951912F5402B}"/>
    <hyperlink ref="J482" r:id="rId479" xr:uid="{832A5D11-2336-4614-A816-8A4FAA8DF172}"/>
    <hyperlink ref="J483" r:id="rId480" xr:uid="{26140250-FB17-4147-B525-13BEF162C598}"/>
    <hyperlink ref="J484" r:id="rId481" xr:uid="{109B1722-170E-4CA6-B6B9-3F8393D4BB16}"/>
    <hyperlink ref="J485" r:id="rId482" xr:uid="{E48D3503-29F0-4AC4-A25D-DB4F839E47BC}"/>
    <hyperlink ref="J486" r:id="rId483" xr:uid="{50C96814-B77C-4305-89FC-3307D858CC8E}"/>
    <hyperlink ref="J487" r:id="rId484" xr:uid="{BD64AF9B-D819-438A-89BF-23D361B6A82B}"/>
    <hyperlink ref="J488" r:id="rId485" xr:uid="{CE6E013F-E2CE-4F12-8A67-51F0AA3760BC}"/>
    <hyperlink ref="J489" r:id="rId486" xr:uid="{18469836-0C8A-4B0A-9570-CA3F920B1257}"/>
    <hyperlink ref="J490" r:id="rId487" xr:uid="{C731FB2B-99EA-4269-AC18-0D14F0C6D505}"/>
    <hyperlink ref="J491" r:id="rId488" xr:uid="{C2A4BC80-8FD9-4096-959E-CF9B6B352B6E}"/>
    <hyperlink ref="J492" r:id="rId489" xr:uid="{C168573E-654C-48F0-AC61-944BC81DA4A7}"/>
    <hyperlink ref="J493" r:id="rId490" xr:uid="{82C7F16F-FF21-4F23-94DB-A60905E643A3}"/>
    <hyperlink ref="J494" r:id="rId491" xr:uid="{DF9534B6-67F1-4149-87A1-C2F7DA52CB8E}"/>
    <hyperlink ref="J495" r:id="rId492" xr:uid="{EDE63E5A-0DCA-46C7-ADCE-97D9ACFDB910}"/>
    <hyperlink ref="J496" r:id="rId493" xr:uid="{8B64836E-1BC0-4FA8-8FB1-84383CF0C142}"/>
    <hyperlink ref="J497" r:id="rId494" xr:uid="{4C2EBC6E-D77A-4611-A53F-B7A360592C29}"/>
    <hyperlink ref="J498" r:id="rId495" xr:uid="{60E44567-19CC-41E1-A68A-F98F10B6A5DB}"/>
    <hyperlink ref="J499" r:id="rId496" xr:uid="{5D48B0C6-A8DF-4A10-B780-51622EF1F9D9}"/>
    <hyperlink ref="J500" r:id="rId497" xr:uid="{06FACA19-873C-4FAA-8483-057B199C3C1E}"/>
    <hyperlink ref="J501" r:id="rId498" xr:uid="{35707ABC-67E1-40B1-94AE-8E61377E89AD}"/>
    <hyperlink ref="J502" r:id="rId499" xr:uid="{2CE04192-75FA-497F-B834-0BD178CC961E}"/>
    <hyperlink ref="J503" r:id="rId500" xr:uid="{1AAE1B48-01E6-4AED-9FAB-C56412B8D758}"/>
    <hyperlink ref="J504" r:id="rId501" xr:uid="{26EB73FE-4521-44BA-8098-01AEEFE5A6DD}"/>
    <hyperlink ref="J505" r:id="rId502" xr:uid="{27F50288-F979-4BEE-91C1-2B7000A5B948}"/>
    <hyperlink ref="J506" r:id="rId503" xr:uid="{BB3F8FA5-DDB1-42B3-9BBA-CB9203020F71}"/>
    <hyperlink ref="J507" r:id="rId504" xr:uid="{2FAF7AD7-2EBD-4E89-B164-FC998594845B}"/>
    <hyperlink ref="J508" r:id="rId505" xr:uid="{4C9BECDA-01D9-4771-AE70-030417DB2872}"/>
    <hyperlink ref="J509" r:id="rId506" xr:uid="{1125DC28-F404-43C5-9A76-627871C81DDD}"/>
    <hyperlink ref="J510" r:id="rId507" xr:uid="{AB31D343-5384-4E18-8B40-FAE681490C44}"/>
    <hyperlink ref="J511" r:id="rId508" xr:uid="{066BE1AA-9570-402C-B9F8-BD1C3D544FBB}"/>
    <hyperlink ref="J512" r:id="rId509" xr:uid="{1F2DA432-95B3-442E-A531-E2746DEA5176}"/>
    <hyperlink ref="J513" r:id="rId510" xr:uid="{37C2A11E-BCA4-4E24-8519-57C3C6394015}"/>
    <hyperlink ref="J514" r:id="rId511" xr:uid="{92A713B3-B163-459F-8C63-509C77739A8A}"/>
    <hyperlink ref="J515" r:id="rId512" xr:uid="{71E1CF8A-3FBA-4910-8A8A-6C3F5B746731}"/>
    <hyperlink ref="J516" r:id="rId513" xr:uid="{68E665BF-D29A-4009-8074-D946D1B5F477}"/>
    <hyperlink ref="J517" r:id="rId514" xr:uid="{4661795E-3660-429D-B42C-64822577FE4F}"/>
    <hyperlink ref="J518" r:id="rId515" xr:uid="{5CDCCF98-67B8-4C03-BAEE-ADA6294DCBD1}"/>
    <hyperlink ref="J519" r:id="rId516" xr:uid="{8D6C7AC5-91E6-4D1E-9899-21B594C7C908}"/>
    <hyperlink ref="J520" r:id="rId517" xr:uid="{B3B13492-47C7-4DB4-BD3E-C77EC8D2B900}"/>
    <hyperlink ref="J521" r:id="rId518" xr:uid="{C496EA7F-39CE-4442-9FCF-5AC99018B935}"/>
    <hyperlink ref="J522" r:id="rId519" xr:uid="{DBB7F096-C745-4B38-930A-54C35A63D786}"/>
    <hyperlink ref="J523" r:id="rId520" xr:uid="{2EBF7B81-FDE4-4DCB-A23B-BC6A0F13DC95}"/>
    <hyperlink ref="J524" r:id="rId521" xr:uid="{96775818-DB7F-4C72-BC98-24738D5A2249}"/>
    <hyperlink ref="J525" r:id="rId522" xr:uid="{26EE8196-C8D0-4BA8-88C0-2938AE88C97F}"/>
    <hyperlink ref="J526" r:id="rId523" xr:uid="{5A04D81D-1071-4612-8209-4EEA41FDA981}"/>
    <hyperlink ref="J527" r:id="rId524" xr:uid="{9CB03965-61E4-43F1-B9D7-A7A2B7C6F8CD}"/>
    <hyperlink ref="J528" r:id="rId525" xr:uid="{C9CA3C8C-63EC-45D1-BD98-3CA9559FECB9}"/>
    <hyperlink ref="J529" r:id="rId526" xr:uid="{B2A72842-1E81-4E57-835D-CDFB648208D2}"/>
    <hyperlink ref="J530" r:id="rId527" xr:uid="{8030E51D-300D-48BB-9A85-5BD71ACA217E}"/>
    <hyperlink ref="J531" r:id="rId528" xr:uid="{744F19FF-12FF-46C5-94BF-216BE4727450}"/>
    <hyperlink ref="J532" r:id="rId529" xr:uid="{DD1801A3-FA24-494C-9511-94C790D101E9}"/>
    <hyperlink ref="J533" r:id="rId530" xr:uid="{AF193081-A8E3-4835-84AE-74AF9F7664E6}"/>
    <hyperlink ref="J534" r:id="rId531" xr:uid="{14951EE6-D618-4312-B8EB-229B1A175008}"/>
    <hyperlink ref="J535" r:id="rId532" xr:uid="{1D888FBB-D60E-4330-9E22-B8DC66C96209}"/>
    <hyperlink ref="J536" r:id="rId533" xr:uid="{F2399227-DCD0-4C65-87FB-37FD7FF7C786}"/>
    <hyperlink ref="J537" r:id="rId534" xr:uid="{610C742A-C749-480A-B981-F33CBC1FAB33}"/>
    <hyperlink ref="J538" r:id="rId535" xr:uid="{D70F47A6-28D0-4AEA-80DC-B6588E7D2335}"/>
    <hyperlink ref="J539" r:id="rId536" xr:uid="{A1003BC2-1829-4B55-B5A3-EEA279242964}"/>
    <hyperlink ref="J540" r:id="rId537" xr:uid="{BCC9ED3D-C46F-4FEB-9A10-8EFFCE82F027}"/>
    <hyperlink ref="J541" r:id="rId538" xr:uid="{C3D6C62A-3A42-47DD-849F-FD0814A40B47}"/>
    <hyperlink ref="J542" r:id="rId539" xr:uid="{0AA8D9C8-2A62-485F-8CEF-4BC57EBDB6DD}"/>
    <hyperlink ref="J543" r:id="rId540" xr:uid="{88E0645B-2086-41B7-9B44-26129DC11E41}"/>
    <hyperlink ref="J544" r:id="rId541" xr:uid="{245409F2-D2BF-4C89-AF19-293C23BE8EF8}"/>
    <hyperlink ref="J545" r:id="rId542" xr:uid="{08E20CC9-EFE3-48B6-B62D-655958E1600C}"/>
    <hyperlink ref="J546" r:id="rId543" xr:uid="{E72C2D74-F6B8-483D-8863-A950D328EBD9}"/>
    <hyperlink ref="J547" r:id="rId544" xr:uid="{EFA44D85-88D4-4DDE-926E-EBB2628D09CA}"/>
    <hyperlink ref="J548" r:id="rId545" xr:uid="{159A11CB-E181-4A70-9BF2-6E3B8AF34034}"/>
    <hyperlink ref="J549" r:id="rId546" xr:uid="{E73134EA-1FA8-43E5-9C48-805CC314357F}"/>
    <hyperlink ref="J550" r:id="rId547" xr:uid="{CD183D48-A35A-4012-8670-C8FBC115AF60}"/>
    <hyperlink ref="J551" r:id="rId548" xr:uid="{DDB38183-5BB8-4DB1-BBEA-D4C8BC68E4A0}"/>
    <hyperlink ref="J552" r:id="rId549" xr:uid="{7EBCD892-6C1F-46F7-87C4-605BF301E7F9}"/>
    <hyperlink ref="J553" r:id="rId550" xr:uid="{5E2909E0-1604-4D56-9743-20375DCF5B55}"/>
    <hyperlink ref="J554" r:id="rId551" xr:uid="{A7BFD662-06D7-4BD8-9F3C-A3635D590380}"/>
    <hyperlink ref="J555" r:id="rId552" xr:uid="{79B6E5DF-DAA6-476C-94EC-EE8F1D580254}"/>
    <hyperlink ref="J556" r:id="rId553" xr:uid="{5B0AD46E-B63E-4FC4-A1EE-8CBDEA2AE2EC}"/>
    <hyperlink ref="J557" r:id="rId554" xr:uid="{7A8A6E56-2E28-4A75-A87F-47A320744CA9}"/>
    <hyperlink ref="J558" r:id="rId555" xr:uid="{6BDBC5C2-8C33-4389-85EB-4E9332D752F0}"/>
    <hyperlink ref="J559" r:id="rId556" xr:uid="{FCB79333-0D53-4821-AD7F-667FCFE98814}"/>
    <hyperlink ref="J560" r:id="rId557" xr:uid="{524A1953-86D2-46C4-9A74-F3E1990736C1}"/>
    <hyperlink ref="J561" r:id="rId558" xr:uid="{4588A331-4D1D-40A7-8BAE-40FD22712219}"/>
    <hyperlink ref="J562" r:id="rId559" xr:uid="{D5B71E53-6976-480A-BF9B-38CCB424314F}"/>
    <hyperlink ref="J563" r:id="rId560" xr:uid="{282A760F-631C-42F3-A0CD-D32500197055}"/>
    <hyperlink ref="J564" r:id="rId561" xr:uid="{4197A22C-38FC-41D3-9912-C94E39F8CC6E}"/>
    <hyperlink ref="J565" r:id="rId562" xr:uid="{AFF8C1BE-04D2-48CE-99B5-36A39259728A}"/>
    <hyperlink ref="J566" r:id="rId563" xr:uid="{54FB4263-41AF-46BC-95D0-E6446F4B99E2}"/>
    <hyperlink ref="J567" r:id="rId564" xr:uid="{FEDB4917-6CB5-4E0A-8653-298C84C2493F}"/>
    <hyperlink ref="J568" r:id="rId565" xr:uid="{9F0A67EF-E670-4FF2-A96C-16CFF45F172F}"/>
    <hyperlink ref="J569" r:id="rId566" xr:uid="{B14267AA-6348-4F6C-82D6-E6B623693D8B}"/>
    <hyperlink ref="J570" r:id="rId567" xr:uid="{E1E65350-C3CE-428A-ABB6-1D612A270174}"/>
    <hyperlink ref="J571" r:id="rId568" xr:uid="{450FD189-823F-41A9-B3AD-AC6D9914E909}"/>
    <hyperlink ref="J572" r:id="rId569" xr:uid="{C250CE59-5D85-4320-8066-0C01BF19EE6F}"/>
    <hyperlink ref="J573" r:id="rId570" xr:uid="{B47F8642-1ED6-44F9-B675-91D1D26AA455}"/>
    <hyperlink ref="J574" r:id="rId571" xr:uid="{F2D82E15-74D7-4E3B-BD69-19ACAB74FD1E}"/>
    <hyperlink ref="J575" r:id="rId572" xr:uid="{1F84AE93-7B44-4A61-A79C-23D3A34B670E}"/>
    <hyperlink ref="J576" r:id="rId573" xr:uid="{96DBAB31-BC99-4BF4-A696-898443331B2C}"/>
    <hyperlink ref="J577" r:id="rId574" xr:uid="{ABC93D15-D829-4E49-AC91-B6221CF1E739}"/>
    <hyperlink ref="J578" r:id="rId575" xr:uid="{95F58E09-DE1C-4645-A73D-907A96736CDA}"/>
    <hyperlink ref="J579" r:id="rId576" xr:uid="{03B245A1-3F56-48F7-91B1-1C1050ACED29}"/>
    <hyperlink ref="J580" r:id="rId577" xr:uid="{42D2BD71-AA04-4A5B-A89B-86FE3A9F35FB}"/>
    <hyperlink ref="J581" r:id="rId578" xr:uid="{4094AE96-DA20-4C3A-AC55-A13328B2B9C3}"/>
    <hyperlink ref="J582" r:id="rId579" xr:uid="{A959A5C6-B851-4E50-B85E-B7276DCD9C1E}"/>
    <hyperlink ref="J583" r:id="rId580" xr:uid="{86D3FAA0-5E18-44B2-AB7E-AD66D16B45EF}"/>
    <hyperlink ref="J584" r:id="rId581" xr:uid="{A36B5068-BBC1-4684-B1FE-B4AE9A5598AB}"/>
    <hyperlink ref="J585" r:id="rId582" xr:uid="{F1C1ADFB-97A8-499A-89FF-04D0E95A7BD2}"/>
    <hyperlink ref="J586" r:id="rId583" xr:uid="{8544B39C-F417-4B6B-A3C6-D3C0BA6CD000}"/>
    <hyperlink ref="J587" r:id="rId584" xr:uid="{551CA3D1-27E9-4354-9C9A-D06163BC9222}"/>
    <hyperlink ref="J588" r:id="rId585" xr:uid="{225FE910-193B-4C4B-9ED6-0EF25A431805}"/>
    <hyperlink ref="J589" r:id="rId586" xr:uid="{556F35C8-EB28-4756-96A5-0524B2128883}"/>
    <hyperlink ref="J590" r:id="rId587" xr:uid="{31949F17-CB1E-4381-81FF-60DF837672FD}"/>
    <hyperlink ref="J591" r:id="rId588" xr:uid="{EE2F512E-0324-48C4-B75E-BA77E1376D3F}"/>
    <hyperlink ref="J592" r:id="rId589" xr:uid="{384CA7F5-5FC0-417B-A52E-E5463126D508}"/>
    <hyperlink ref="J593" r:id="rId590" xr:uid="{FE9C0982-6880-4B31-96F1-F384EF469F19}"/>
    <hyperlink ref="J594" r:id="rId591" xr:uid="{E9C74CBE-D4D0-4980-A57F-2EEF12F1EBD1}"/>
    <hyperlink ref="J595" r:id="rId592" xr:uid="{7BA1F110-30B3-4CD0-8EFE-9B9BE13F74C7}"/>
    <hyperlink ref="J596" r:id="rId593" xr:uid="{2EFB47F4-66B4-440B-828F-01CC4A74E83D}"/>
    <hyperlink ref="J597" r:id="rId594" xr:uid="{2AC8800C-F169-4909-A593-65F711A640AC}"/>
    <hyperlink ref="J598" r:id="rId595" xr:uid="{F53396AD-1B62-427B-A6FC-9E871CD6BB40}"/>
    <hyperlink ref="J599" r:id="rId596" xr:uid="{B7E8CB7A-505E-4081-8FA8-41D1B6AEADCA}"/>
    <hyperlink ref="J600" r:id="rId597" xr:uid="{2B65110F-DF45-4763-9FCF-F1C825222C52}"/>
    <hyperlink ref="J601" r:id="rId598" xr:uid="{B851BC4C-6EE0-42E4-9BA1-50F4D9492F20}"/>
    <hyperlink ref="J602" r:id="rId599" xr:uid="{EFA489E1-C7AC-4865-998C-B1A205EF8037}"/>
    <hyperlink ref="J603" r:id="rId600" xr:uid="{387392A1-D06A-4462-A48A-FE6232BAF5DC}"/>
    <hyperlink ref="J604" r:id="rId601" xr:uid="{3C15306B-25DC-4EC9-83A8-38BEA919E4B3}"/>
    <hyperlink ref="J605" r:id="rId602" xr:uid="{F110009B-8F32-45FB-9872-D547C94106CA}"/>
    <hyperlink ref="J606" r:id="rId603" xr:uid="{E4E20D45-2BD2-466E-9184-3A37733BDF54}"/>
    <hyperlink ref="J607" r:id="rId604" xr:uid="{3A73CAD5-FC4F-4665-96F9-B62A39621E66}"/>
    <hyperlink ref="J608" r:id="rId605" xr:uid="{5809829B-91DF-47B7-BE9B-E9E1FA2DAF82}"/>
    <hyperlink ref="J609" r:id="rId606" xr:uid="{492B22E1-610E-4300-8E1C-603174E940EC}"/>
    <hyperlink ref="J610" r:id="rId607" xr:uid="{A7E2560A-323F-455E-BEA2-6CE4BF791986}"/>
    <hyperlink ref="J611" r:id="rId608" xr:uid="{D941E097-51FB-49A4-8E36-75B548335E69}"/>
    <hyperlink ref="J612" r:id="rId609" xr:uid="{7235B01C-3CC3-4CA4-8E8E-19870B7D54BF}"/>
    <hyperlink ref="J613" r:id="rId610" xr:uid="{AF9C0D29-9EA4-44EA-91C4-78A3309B1B47}"/>
    <hyperlink ref="J614" r:id="rId611" xr:uid="{57FB0039-16D4-4D56-BC4F-7A397B4B8D83}"/>
    <hyperlink ref="J615" r:id="rId612" xr:uid="{4D5C4581-FEDE-4F23-AF37-2454658CBBDB}"/>
    <hyperlink ref="J616" r:id="rId613" xr:uid="{CBE9AFF9-0C76-4C3E-978D-BEEA67534946}"/>
    <hyperlink ref="J617" r:id="rId614" xr:uid="{135ED03F-1648-4413-8133-F2D2F82F25EF}"/>
    <hyperlink ref="J618" r:id="rId615" xr:uid="{D2FFE659-1FEF-450F-B3F8-AD2286A6749A}"/>
    <hyperlink ref="J619" r:id="rId616" xr:uid="{38D2568A-1F19-4589-8FF8-855E809B1C70}"/>
    <hyperlink ref="J620" r:id="rId617" xr:uid="{52E34231-0E39-4384-9A34-7FBD832EA200}"/>
    <hyperlink ref="J621" r:id="rId618" xr:uid="{A2BAF4C7-A22A-4421-8E53-CC834019A93C}"/>
    <hyperlink ref="J622" r:id="rId619" xr:uid="{49E89B23-D613-46B4-BCDC-4F468C327B40}"/>
    <hyperlink ref="J623" r:id="rId620" xr:uid="{FE2F19DE-B762-4BDE-BA17-DEB2C4BA6161}"/>
    <hyperlink ref="J624" r:id="rId621" xr:uid="{C7F151F4-4E35-4489-B4F7-5F9173830552}"/>
    <hyperlink ref="J625" r:id="rId622" xr:uid="{8C6B0DC2-CE65-458B-B8D3-C10AC59D240A}"/>
    <hyperlink ref="J626" r:id="rId623" xr:uid="{A695574B-11F4-4FD4-8F7C-5A95E2D1C204}"/>
    <hyperlink ref="J627" r:id="rId624" xr:uid="{687CDDDD-520E-476C-B28C-590465908366}"/>
    <hyperlink ref="J628" r:id="rId625" xr:uid="{0EBDD968-48CC-478D-9413-07A7B3EFC89F}"/>
    <hyperlink ref="J629" r:id="rId626" xr:uid="{A7A20816-40E0-4CBB-87F3-F4025EB02FD1}"/>
    <hyperlink ref="J630" r:id="rId627" xr:uid="{04EC2235-64D6-4647-8015-3ED15F10C8AE}"/>
    <hyperlink ref="J631" r:id="rId628" xr:uid="{B989AEFC-4A68-4326-82AE-FBB1507E62CA}"/>
    <hyperlink ref="J632" r:id="rId629" xr:uid="{753A37D0-AFD7-4895-AF3D-588BA7CF260D}"/>
    <hyperlink ref="J633" r:id="rId630" xr:uid="{5FA87047-ACE9-4B2F-B261-7FA7A6A97E1E}"/>
    <hyperlink ref="J634" r:id="rId631" xr:uid="{1BC03727-18AF-4A3B-95EB-B124EDA304FB}"/>
    <hyperlink ref="J635" r:id="rId632" xr:uid="{E01B5035-CB41-4408-B6D5-6A1D91A523F0}"/>
    <hyperlink ref="J636" r:id="rId633" xr:uid="{485CC46A-B481-4486-B86A-0784D3673968}"/>
    <hyperlink ref="J637" r:id="rId634" xr:uid="{3BE50054-502A-4914-977D-626F91A8AA66}"/>
    <hyperlink ref="J638" r:id="rId635" xr:uid="{CA3D0E1E-3A2B-4545-A9A8-8F280C03D15F}"/>
    <hyperlink ref="J639" r:id="rId636" xr:uid="{C9FCC768-F379-4883-9726-B58CE359068F}"/>
    <hyperlink ref="J640" r:id="rId637" xr:uid="{50A48DEE-496B-4585-8CA7-E0EAB67A3693}"/>
    <hyperlink ref="J641" r:id="rId638" xr:uid="{85C68300-4038-499F-AD00-4CABA2B181BD}"/>
    <hyperlink ref="J642" r:id="rId639" xr:uid="{3A89DAE6-5AFF-4CB0-B103-D2B4594680D0}"/>
    <hyperlink ref="J643" r:id="rId640" xr:uid="{7A726A40-1EDD-41A5-B4D7-F1B2ECBD4202}"/>
    <hyperlink ref="J644" r:id="rId641" xr:uid="{F3A04837-0744-4450-8A02-EAB679DF8DA3}"/>
    <hyperlink ref="J645" r:id="rId642" xr:uid="{175BFF71-95AA-48FB-9621-D6AB013DCC63}"/>
    <hyperlink ref="J646" r:id="rId643" xr:uid="{F5E92325-7C61-4F5B-9A17-36676898346E}"/>
    <hyperlink ref="J647" r:id="rId644" xr:uid="{1E8FC545-8E6B-42F8-8241-28CAA8A305FA}"/>
    <hyperlink ref="J648" r:id="rId645" xr:uid="{63788268-96BF-4138-A139-E8F04285A132}"/>
    <hyperlink ref="J649" r:id="rId646" xr:uid="{CD9C05EC-F493-4ED1-AD38-405547FBF90E}"/>
    <hyperlink ref="J650" r:id="rId647" xr:uid="{32D0FB0C-C52A-4632-A380-E8BB0D87915B}"/>
    <hyperlink ref="J651" r:id="rId648" xr:uid="{D94D2D69-BB47-40A1-A346-2427EBEAF778}"/>
    <hyperlink ref="J652" r:id="rId649" xr:uid="{57AE9FAB-DEC4-4C55-A2C5-C7A939F438CE}"/>
    <hyperlink ref="J653" r:id="rId650" xr:uid="{5F8CE95E-200A-42E9-9124-F978B52BC700}"/>
    <hyperlink ref="J654" r:id="rId651" xr:uid="{860FE33F-7FA3-4BF6-BF77-3FABF08CF00D}"/>
    <hyperlink ref="J655" r:id="rId652" xr:uid="{709451FE-D18C-4B12-A1C5-7D8E2B308D42}"/>
    <hyperlink ref="J656" r:id="rId653" xr:uid="{4CB3BA5A-103F-4780-BE04-CA8326C8DB46}"/>
    <hyperlink ref="J657" r:id="rId654" xr:uid="{EB825569-FC0C-4277-8DFE-9A5E2111FF42}"/>
    <hyperlink ref="J658" r:id="rId655" xr:uid="{2F4F8239-9BF2-42F0-B6D2-439D35B974B3}"/>
    <hyperlink ref="J659" r:id="rId656" xr:uid="{53370BBE-DFD9-4775-BF9F-20974537997F}"/>
    <hyperlink ref="J660" r:id="rId657" xr:uid="{7AC4E84B-9ACA-4CE5-8248-26594C2E2CD1}"/>
    <hyperlink ref="J661" r:id="rId658" xr:uid="{951C4637-2419-42AA-84A7-571B92A049C2}"/>
    <hyperlink ref="J662" r:id="rId659" xr:uid="{F28A5F15-20CF-42EA-9C4C-F50F8B2B2B0F}"/>
    <hyperlink ref="J663" r:id="rId660" xr:uid="{CC25F2E9-A367-421A-B8CC-81333CA52AC8}"/>
    <hyperlink ref="J664" r:id="rId661" xr:uid="{5C243728-E2D6-4ADB-9555-805658EE6D59}"/>
    <hyperlink ref="J665" r:id="rId662" xr:uid="{E85A0B31-4F3C-497A-B8C5-05A07E763BAC}"/>
    <hyperlink ref="J666" r:id="rId663" xr:uid="{8CD9D342-29C3-4A7F-9CEB-E15ED074EA93}"/>
    <hyperlink ref="J667" r:id="rId664" xr:uid="{04C50A2A-80FC-4B30-B04D-F8CA5ACBB70E}"/>
    <hyperlink ref="J668" r:id="rId665" xr:uid="{39CF48F2-D84E-4BBD-A0E1-E93393B6C126}"/>
    <hyperlink ref="J669" r:id="rId666" xr:uid="{A4001A7D-65D3-43B9-871E-68090970B037}"/>
    <hyperlink ref="J670" r:id="rId667" xr:uid="{52D5620E-9B3A-41F8-8994-185F335C9895}"/>
    <hyperlink ref="J671" r:id="rId668" xr:uid="{914C7CA0-996D-480F-8582-954CDD64C179}"/>
    <hyperlink ref="J672" r:id="rId669" xr:uid="{1DDD1A32-B7BF-479C-BBDA-71299DA17A38}"/>
    <hyperlink ref="J673" r:id="rId670" xr:uid="{6B09D915-3EB5-41CF-9ABF-38C8FF72705D}"/>
    <hyperlink ref="J674" r:id="rId671" xr:uid="{7A0F8A22-95F1-4DBA-A2C9-D17F275D4308}"/>
    <hyperlink ref="J675" r:id="rId672" xr:uid="{E8F6AB08-8FC5-4F58-93EC-47B8B36A3D43}"/>
    <hyperlink ref="J676" r:id="rId673" xr:uid="{8BD8CFED-4885-4F4B-9AFF-C0D1374B49FC}"/>
    <hyperlink ref="J677" r:id="rId674" xr:uid="{25779427-FA3A-4D16-981A-F01226E37650}"/>
    <hyperlink ref="J678" r:id="rId675" xr:uid="{C7449259-6BE0-4E99-974D-98855D2DC722}"/>
    <hyperlink ref="J679" r:id="rId676" xr:uid="{56A73492-2EB3-4CE4-8FDE-2BC2A600AA3A}"/>
    <hyperlink ref="J680" r:id="rId677" xr:uid="{5EF8779B-1F22-4CD3-A5C4-200AA0AC0232}"/>
    <hyperlink ref="J681" r:id="rId678" xr:uid="{AA774C1D-184F-4383-9C46-4DA2622FD413}"/>
    <hyperlink ref="J682" r:id="rId679" xr:uid="{71B0A3AC-2FC3-45C2-8D93-723E99D248EA}"/>
    <hyperlink ref="J683" r:id="rId680" xr:uid="{EABB49D4-0AEF-4C00-A58C-BE7891780013}"/>
    <hyperlink ref="J684" r:id="rId681" xr:uid="{F7D58478-A50B-4901-AB4E-5C6F81D969C2}"/>
    <hyperlink ref="J685" r:id="rId682" xr:uid="{38F6C975-D791-45A2-B5F7-796780D32AF6}"/>
    <hyperlink ref="J686" r:id="rId683" xr:uid="{9D023398-2CD9-4685-808D-0C1133D8C9E4}"/>
    <hyperlink ref="J687" r:id="rId684" xr:uid="{48D64F68-7E75-4767-84A8-0C0840A58819}"/>
    <hyperlink ref="J688" r:id="rId685" xr:uid="{A29D3901-B8FF-4C91-A44A-3D7A15B5B452}"/>
    <hyperlink ref="J689" r:id="rId686" xr:uid="{064EDD38-7D40-45E2-8754-9FFA1AA2C060}"/>
    <hyperlink ref="J690" r:id="rId687" xr:uid="{3A1E35F0-DD05-44CE-BA69-911C62B23331}"/>
    <hyperlink ref="J691" r:id="rId688" xr:uid="{AAF159B4-28F9-49BC-87C1-DBF1EF1042EF}"/>
    <hyperlink ref="J692" r:id="rId689" xr:uid="{39FA468B-EAF9-4084-9DC2-37A492EAC33B}"/>
    <hyperlink ref="J693" r:id="rId690" xr:uid="{522C3D16-26B2-48ED-89A4-56F02841040D}"/>
    <hyperlink ref="J694" r:id="rId691" xr:uid="{F41D8CB9-3B31-4A30-8B34-12740FC8CB08}"/>
    <hyperlink ref="J695" r:id="rId692" xr:uid="{4DD2297D-8019-4D61-9E61-77B0E714E721}"/>
    <hyperlink ref="J696" r:id="rId693" xr:uid="{B76A871F-D94B-4DDF-9248-36ED888848C5}"/>
    <hyperlink ref="J697" r:id="rId694" xr:uid="{814D8218-DBCC-4798-82A4-10EBF5B54274}"/>
    <hyperlink ref="J698" r:id="rId695" xr:uid="{1577D5BB-1E7B-4CC8-AC32-E1A2CFE26F7E}"/>
    <hyperlink ref="J699" r:id="rId696" xr:uid="{C8E515C9-981C-43C3-9C77-1503FDDA3A0B}"/>
    <hyperlink ref="J700" r:id="rId697" xr:uid="{A400AB22-3045-4047-BA2E-DA84494E2F8C}"/>
    <hyperlink ref="J701" r:id="rId698" xr:uid="{7BCE991D-33F2-4BE6-B5A8-A274C42ABFEC}"/>
    <hyperlink ref="J702" r:id="rId699" xr:uid="{3A4B4F56-7340-43F9-8824-07A00245039A}"/>
    <hyperlink ref="J703" r:id="rId700" xr:uid="{0712B385-4076-4756-832C-BBB9831F3C97}"/>
    <hyperlink ref="J704" r:id="rId701" xr:uid="{8EC477A5-D8A8-41F1-BC93-7D809CE8E99D}"/>
    <hyperlink ref="J705" r:id="rId702" xr:uid="{7E6E6F2F-9612-455A-A813-988B85B809E8}"/>
    <hyperlink ref="J706" r:id="rId703" xr:uid="{53DA58D7-6811-466F-9303-BC8C8FAB4609}"/>
    <hyperlink ref="J707" r:id="rId704" xr:uid="{52B983DC-EE6F-4456-B49F-9E608A8022E9}"/>
    <hyperlink ref="J708" r:id="rId705" xr:uid="{DA032B4D-483A-4F94-9B47-FC72DB8A75C1}"/>
    <hyperlink ref="J709" r:id="rId706" xr:uid="{2E9F5346-63CB-4BBC-8BAF-C53D5BD976F7}"/>
    <hyperlink ref="J710" r:id="rId707" xr:uid="{4496C9B6-791F-4049-B928-2BD4AAB0F808}"/>
    <hyperlink ref="J711" r:id="rId708" xr:uid="{B7CF0B84-E95C-4087-9D37-102B52E83563}"/>
    <hyperlink ref="J712" r:id="rId709" xr:uid="{7C91F009-C050-48DE-977E-CB7DF14946F1}"/>
    <hyperlink ref="J713" r:id="rId710" xr:uid="{A9A2DFDC-719D-4219-BB64-58DAC0A55527}"/>
    <hyperlink ref="J714" r:id="rId711" xr:uid="{E674C669-7B7A-41E8-9877-F176D3F53693}"/>
    <hyperlink ref="J715" r:id="rId712" xr:uid="{8A108A2A-DACC-460B-A51A-84F02A538ECD}"/>
    <hyperlink ref="J716" r:id="rId713" xr:uid="{E0E8B760-DAF8-4DF5-B5E1-BDF9D0EE60A5}"/>
    <hyperlink ref="J717" r:id="rId714" xr:uid="{9322882F-A734-46DD-9731-9915A8BD5A0D}"/>
    <hyperlink ref="J718" r:id="rId715" xr:uid="{69190C85-F3E6-4D0F-97D8-7CB15D2B94BA}"/>
    <hyperlink ref="J719" r:id="rId716" xr:uid="{04D1ABC1-938F-44FD-A91D-B962F17380EC}"/>
    <hyperlink ref="J720" r:id="rId717" xr:uid="{374EF581-F3DC-4FDA-835B-2307DBDFD193}"/>
    <hyperlink ref="J721" r:id="rId718" xr:uid="{57C1A3CA-B2A0-4E9D-81CE-FCE7CFF904D4}"/>
    <hyperlink ref="J722" r:id="rId719" xr:uid="{C56333DC-8E70-480C-B0A1-269BF7517805}"/>
    <hyperlink ref="J723" r:id="rId720" xr:uid="{576F4AE1-FF98-44F9-A28E-C060331D22A8}"/>
    <hyperlink ref="J724" r:id="rId721" xr:uid="{FEC6E927-7BD0-49C5-BEDC-FC8AA14A69D3}"/>
    <hyperlink ref="J725" r:id="rId722" xr:uid="{2A34BD7F-E0F0-4643-9402-5BF992148D3D}"/>
    <hyperlink ref="J726" r:id="rId723" xr:uid="{B461B888-799B-43AB-A2D8-072BB108BCEC}"/>
    <hyperlink ref="J727" r:id="rId724" xr:uid="{FDDFA27A-0F0F-493A-8169-4FF7A055ED61}"/>
    <hyperlink ref="J728" r:id="rId725" xr:uid="{54B18DFC-A5A2-465E-83CC-0DF9D19972F6}"/>
    <hyperlink ref="J729" r:id="rId726" xr:uid="{6C09939B-39E8-4D62-8E18-086350378530}"/>
    <hyperlink ref="J730" r:id="rId727" xr:uid="{AB6CF32C-54FA-4DD9-92A0-FB064A116094}"/>
    <hyperlink ref="J731" r:id="rId728" xr:uid="{F7F3C5D8-D772-4CCB-9E59-1764288067B5}"/>
    <hyperlink ref="J732" r:id="rId729" xr:uid="{3A5880DA-72A6-4AB6-BE2C-49224F507DE2}"/>
    <hyperlink ref="J733" r:id="rId730" xr:uid="{AF6BDBB3-0C60-4579-B532-27794FDE4870}"/>
    <hyperlink ref="J734" r:id="rId731" xr:uid="{880E28B9-1864-4EE5-89B6-4E5D274ECC73}"/>
    <hyperlink ref="J735" r:id="rId732" xr:uid="{6424B69C-CED0-45EB-BDC9-54E6468C14B3}"/>
    <hyperlink ref="J736" r:id="rId733" xr:uid="{FA631018-AE88-4E53-8ACB-83587BD73F24}"/>
    <hyperlink ref="J737" r:id="rId734" xr:uid="{A765F9A5-BF17-40AC-9FE7-26867C0A1B65}"/>
    <hyperlink ref="J738" r:id="rId735" xr:uid="{1F363DBF-DB60-49A6-A398-313904F1B50B}"/>
    <hyperlink ref="J739" r:id="rId736" xr:uid="{5CBD38BD-6F86-4BFB-ABAE-8138EC0AC171}"/>
    <hyperlink ref="J740" r:id="rId737" xr:uid="{2E38FAD8-651A-4DAB-B07B-5502419AAF2E}"/>
    <hyperlink ref="J741" r:id="rId738" xr:uid="{A01D9495-C4CF-4E3F-9CD7-9561E52F5757}"/>
    <hyperlink ref="J742" r:id="rId739" xr:uid="{083DB279-E8D0-4B68-8C77-63AD09C03ADC}"/>
    <hyperlink ref="J743" r:id="rId740" xr:uid="{841F490B-CD80-4CDA-9C05-FB8E4B67B41A}"/>
    <hyperlink ref="J744" r:id="rId741" xr:uid="{DF6D5D31-46D5-48AD-9B14-C06F37755FCE}"/>
    <hyperlink ref="J745" r:id="rId742" xr:uid="{1ED65825-8A27-4DC7-8B95-E5640DAFB667}"/>
    <hyperlink ref="J746" r:id="rId743" xr:uid="{0633FF5E-CA3C-4C24-B2E7-8A7827FED2BA}"/>
    <hyperlink ref="J747" r:id="rId744" xr:uid="{9A85E09F-90FC-4714-BF1F-10B9A7D7D719}"/>
    <hyperlink ref="J748" r:id="rId745" xr:uid="{DFAD20A7-D0AC-40C6-8FC7-7FD3944EE22B}"/>
    <hyperlink ref="J749" r:id="rId746" xr:uid="{6A702334-C22E-43FF-BB9A-9A27320F9E2F}"/>
    <hyperlink ref="J750" r:id="rId747" xr:uid="{A3C7D25A-2A6B-446A-A9A6-3494D04AC786}"/>
    <hyperlink ref="J751" r:id="rId748" xr:uid="{F6E8C790-9B31-4E7F-85EB-21146DDA9A37}"/>
    <hyperlink ref="J752" r:id="rId749" xr:uid="{8FB369AD-B562-48B9-8B79-F25DDE2BFA98}"/>
    <hyperlink ref="J753" r:id="rId750" xr:uid="{48AC2B9F-0F19-44A0-A5A1-FCD09A004FB2}"/>
    <hyperlink ref="J754" r:id="rId751" xr:uid="{2BEF7558-B54D-4A9D-B71A-F177D102FE63}"/>
    <hyperlink ref="J755" r:id="rId752" xr:uid="{3F1D8024-C269-4D60-9542-FE62949942D9}"/>
    <hyperlink ref="J756" r:id="rId753" xr:uid="{C587F302-BAD4-4703-BA8E-D0E80C76284C}"/>
    <hyperlink ref="J757" r:id="rId754" xr:uid="{09E0FC0C-AEFA-4CA2-86AA-F09FFB425C18}"/>
    <hyperlink ref="J758" r:id="rId755" xr:uid="{621B600C-59EB-4E36-98F1-262698884EAD}"/>
    <hyperlink ref="J759" r:id="rId756" xr:uid="{16F8E84B-73FC-4777-AC01-31E23FB188E9}"/>
    <hyperlink ref="J760" r:id="rId757" xr:uid="{0DDC48CA-B359-4918-95E3-BCEB50A3012A}"/>
    <hyperlink ref="J761" r:id="rId758" xr:uid="{E23EA404-FE23-427D-8232-A904CC9A2812}"/>
    <hyperlink ref="J762" r:id="rId759" xr:uid="{5A12C6B0-DEBA-47A1-BA44-9C7B249CB670}"/>
    <hyperlink ref="J763" r:id="rId760" xr:uid="{CB58D9C6-259A-4133-8198-BC9733E0BBD0}"/>
    <hyperlink ref="J764" r:id="rId761" xr:uid="{149B7143-8B24-40E0-87FE-F891E8EB3FC8}"/>
    <hyperlink ref="J765" r:id="rId762" xr:uid="{8A43B875-2F43-43FE-86D8-2E03DB2D435A}"/>
    <hyperlink ref="J766" r:id="rId763" xr:uid="{847083A0-8D9E-42C2-BF3F-D109A16BDF14}"/>
    <hyperlink ref="J767" r:id="rId764" xr:uid="{38208741-44CB-421B-8563-E3B3DEE0BB8B}"/>
    <hyperlink ref="J768" r:id="rId765" xr:uid="{B5ECF1FE-C64B-47D6-ACAC-33B76D8203B7}"/>
    <hyperlink ref="J769" r:id="rId766" xr:uid="{E8E438E5-CF98-434B-82E7-9100D28A2ECD}"/>
    <hyperlink ref="J770" r:id="rId767" xr:uid="{9521682A-728A-4B84-94B9-EF9ECA5E0F84}"/>
    <hyperlink ref="J771" r:id="rId768" xr:uid="{AABD8054-865D-44A9-BBEB-30AE2AF3196E}"/>
    <hyperlink ref="J772" r:id="rId769" xr:uid="{306E021B-C2DA-4006-AB1D-C9A7669D21B9}"/>
    <hyperlink ref="J773" r:id="rId770" xr:uid="{0C44D185-121B-48CD-8B0B-E55067618F9E}"/>
    <hyperlink ref="J774" r:id="rId771" xr:uid="{33E27331-653E-43AA-94BC-C83FF4385DF3}"/>
    <hyperlink ref="J775" r:id="rId772" xr:uid="{73581564-3528-405E-875D-1A1A35D1A568}"/>
    <hyperlink ref="J776" r:id="rId773" xr:uid="{8224FD18-8B5D-4C38-A9ED-8718D8036B7E}"/>
    <hyperlink ref="J777" r:id="rId774" xr:uid="{020E9814-1F87-4B39-A9C4-26D783C5C1F5}"/>
    <hyperlink ref="J778" r:id="rId775" xr:uid="{4675754E-AA59-4B85-AC68-03444ED5A42E}"/>
    <hyperlink ref="J779" r:id="rId776" xr:uid="{4B073578-90F9-4E18-905E-0236CC271757}"/>
    <hyperlink ref="J780" r:id="rId777" xr:uid="{EA062980-B777-4457-BB84-CCFED56A62F6}"/>
    <hyperlink ref="J781" r:id="rId778" xr:uid="{90EE10BB-85A9-496C-AE60-61888C3B32AA}"/>
    <hyperlink ref="J782" r:id="rId779" xr:uid="{0A449561-F730-4584-AB00-B2FDB16C93F0}"/>
    <hyperlink ref="J783" r:id="rId780" xr:uid="{B4E781CE-653A-4B87-BCA3-D928DCA61A96}"/>
    <hyperlink ref="J784" r:id="rId781" xr:uid="{AB4D4621-6677-4CBE-BD35-7D3E82C7CB38}"/>
    <hyperlink ref="J785" r:id="rId782" xr:uid="{C89F82C3-0789-4545-BAFC-AFEA3458B2BD}"/>
    <hyperlink ref="J786" r:id="rId783" xr:uid="{5DC2E49E-F0B1-4245-AF67-44BA36C0D4D4}"/>
    <hyperlink ref="J787" r:id="rId784" xr:uid="{78C1728E-9D3B-4444-9A40-803A6050BA60}"/>
    <hyperlink ref="J788" r:id="rId785" xr:uid="{EF287AAD-3CFA-464E-AB1F-14A277995D88}"/>
    <hyperlink ref="J789" r:id="rId786" xr:uid="{F2C0BE38-704A-411D-8C48-D2175DC75A88}"/>
    <hyperlink ref="J790" r:id="rId787" xr:uid="{E9B34128-8A1C-4E41-B61A-C66711603A16}"/>
    <hyperlink ref="J791" r:id="rId788" xr:uid="{B2A1EBC1-D878-4E97-A1C5-A207B0340688}"/>
    <hyperlink ref="J792" r:id="rId789" xr:uid="{457C305A-9F96-4CDA-98E9-0909AD3AB65A}"/>
    <hyperlink ref="J793" r:id="rId790" xr:uid="{46630C13-83B7-485D-8321-8B1D47A20480}"/>
    <hyperlink ref="J794" r:id="rId791" xr:uid="{E9383FCB-BB51-4B46-AF42-E55C6B4A1123}"/>
    <hyperlink ref="J795" r:id="rId792" xr:uid="{D9D779ED-9289-485A-8CA3-963EC7BB1834}"/>
    <hyperlink ref="J796" r:id="rId793" xr:uid="{C915236E-1508-46AC-94D8-FA419227A1C4}"/>
    <hyperlink ref="J797" r:id="rId794" xr:uid="{9FB01CAE-970E-418D-AD34-5B5ACE67BE08}"/>
    <hyperlink ref="J798" r:id="rId795" xr:uid="{E6645BC7-D17D-46CE-ABF4-D84C13C0CFFA}"/>
    <hyperlink ref="J799" r:id="rId796" xr:uid="{17F7AA06-5AB5-488B-96FD-59DF8F6D64BA}"/>
    <hyperlink ref="J800" r:id="rId797" xr:uid="{F40C2FEF-3F7A-422B-8464-494D0637D084}"/>
    <hyperlink ref="J801" r:id="rId798" xr:uid="{41D3DFB8-875E-473C-9CEB-6BBE2D881D3F}"/>
    <hyperlink ref="J802" r:id="rId799" xr:uid="{A9E87AE5-464E-4F5A-A39F-89E1C566FA1D}"/>
    <hyperlink ref="J803" r:id="rId800" xr:uid="{DF1041C9-197D-4E21-8DEF-FC10B484FECE}"/>
    <hyperlink ref="J804" r:id="rId801" xr:uid="{AD82C137-4590-4D76-840B-CBC96C354A44}"/>
    <hyperlink ref="J805" r:id="rId802" xr:uid="{1E31F852-374E-4233-A269-83A8F5F6BAC8}"/>
    <hyperlink ref="J806" r:id="rId803" xr:uid="{6B6DE4DC-FCDF-40D5-BD79-46510991135A}"/>
    <hyperlink ref="J807" r:id="rId804" xr:uid="{6263BA93-F7C0-4AB9-9263-0CBDEA5CA29C}"/>
    <hyperlink ref="J808" r:id="rId805" xr:uid="{D3C6BF77-D955-48DD-B143-F6246750E472}"/>
    <hyperlink ref="J809" r:id="rId806" xr:uid="{DFB97B82-A214-40F7-BF10-78A01C8F6C52}"/>
    <hyperlink ref="J810" r:id="rId807" xr:uid="{86F7BE21-6308-4597-951C-FC6EF6353327}"/>
    <hyperlink ref="J811" r:id="rId808" xr:uid="{A1A275AA-A2BA-47CA-BC8B-A563854E609D}"/>
    <hyperlink ref="J812" r:id="rId809" xr:uid="{E47A4D25-DA9A-4738-BB28-533A5EFB00C9}"/>
    <hyperlink ref="J813" r:id="rId810" xr:uid="{94262246-042C-428D-B68B-BAF7CEE0086B}"/>
    <hyperlink ref="J814" r:id="rId811" xr:uid="{D4DBA9E1-E67F-440B-A184-0295DB485771}"/>
    <hyperlink ref="J815" r:id="rId812" xr:uid="{AB1EFB5C-1F44-455B-804C-DF0725FDF3EE}"/>
    <hyperlink ref="J816" r:id="rId813" xr:uid="{58C5E753-04F5-48CE-B5C0-47E05FEA2318}"/>
    <hyperlink ref="J817" r:id="rId814" xr:uid="{80E04FBA-8E05-4258-BFCE-180BD060BD9E}"/>
    <hyperlink ref="J818" r:id="rId815" xr:uid="{4AC38549-525C-477F-A1B2-FB0C7BB0EF5C}"/>
    <hyperlink ref="J819" r:id="rId816" xr:uid="{7BE7A691-8474-4FF0-BF83-4B82E1C29404}"/>
    <hyperlink ref="J820" r:id="rId817" xr:uid="{8352942D-2BDC-4BEE-A241-7804AAAF0661}"/>
    <hyperlink ref="J821" r:id="rId818" xr:uid="{0511E9BC-7097-4852-8091-3F2F1A86EE58}"/>
    <hyperlink ref="J822" r:id="rId819" xr:uid="{CBB86ED3-45E4-4C2A-AB83-C3BA733B2F61}"/>
    <hyperlink ref="J823" r:id="rId820" xr:uid="{6620A35B-41CD-4E7D-AFE5-8E6AFF7F13FC}"/>
    <hyperlink ref="J824" r:id="rId821" xr:uid="{1C81C169-BB89-4447-8DFD-1E37D6FBD17A}"/>
    <hyperlink ref="J825" r:id="rId822" xr:uid="{A70E484C-2285-4711-A9F1-3295C90C3932}"/>
    <hyperlink ref="J826" r:id="rId823" xr:uid="{0FD2C2CF-6F29-4475-9298-E8CF4C5390DB}"/>
    <hyperlink ref="J827" r:id="rId824" xr:uid="{6FFC669D-6EB1-4728-AA83-421BDC1BA10B}"/>
    <hyperlink ref="J828" r:id="rId825" xr:uid="{014CB003-2438-464E-9309-7D9C281F36C5}"/>
    <hyperlink ref="J829" r:id="rId826" xr:uid="{785E2876-A899-490A-BE9F-7828BE6FE1E9}"/>
    <hyperlink ref="J830" r:id="rId827" xr:uid="{D4B71428-5CE4-4A7D-BA68-8719420A4CE6}"/>
    <hyperlink ref="J831" r:id="rId828" xr:uid="{DC00AA86-3013-4B79-A21D-7660FF87573A}"/>
    <hyperlink ref="J832" r:id="rId829" xr:uid="{17355C06-0575-4F29-8D49-0FB162B4EAAB}"/>
    <hyperlink ref="J833" r:id="rId830" xr:uid="{E77303E8-9988-474F-A849-D47B53B430A1}"/>
    <hyperlink ref="J834" r:id="rId831" xr:uid="{004A6D3F-FE56-49D9-B85C-8699C12EE228}"/>
    <hyperlink ref="J835" r:id="rId832" xr:uid="{4723FCD3-EA3E-42F5-9A69-4413073B533A}"/>
    <hyperlink ref="J836" r:id="rId833" xr:uid="{A532D412-5DAF-46BB-AD5C-9F0044D59510}"/>
    <hyperlink ref="J837" r:id="rId834" xr:uid="{E0F341AE-4DF7-48E2-B204-1D9D61770454}"/>
    <hyperlink ref="J838" r:id="rId835" xr:uid="{1487E747-71C3-4E54-87C8-0AA4B6EE6DCB}"/>
    <hyperlink ref="J839" r:id="rId836" xr:uid="{B7C06430-994A-4C1B-8260-6FFB7B86F1DB}"/>
    <hyperlink ref="J840" r:id="rId837" xr:uid="{B14BCCD0-F1EA-4526-80D6-C31ED6435A7D}"/>
    <hyperlink ref="J841" r:id="rId838" xr:uid="{98A0E7C8-2A10-4A0B-9403-9AF924774D26}"/>
    <hyperlink ref="J842" r:id="rId839" xr:uid="{3EE8E849-3F45-48DE-8B50-FF899EAD7A5C}"/>
    <hyperlink ref="J843" r:id="rId840" xr:uid="{39BB7FCE-B524-4CA3-9156-25533963404C}"/>
    <hyperlink ref="J844" r:id="rId841" xr:uid="{5EEEA857-0F12-4DBC-8DF0-F3CB14BDE17E}"/>
    <hyperlink ref="J845" r:id="rId842" xr:uid="{A8C6CFDD-F42D-4D8A-96F7-AA08CEF00FCB}"/>
    <hyperlink ref="J846" r:id="rId843" xr:uid="{D2C0884F-A558-4CF9-AA85-8469642E2C18}"/>
    <hyperlink ref="J847" r:id="rId844" xr:uid="{74DC735F-6D25-4F0F-9DCD-C33966923E6D}"/>
    <hyperlink ref="J848" r:id="rId845" xr:uid="{70137F74-71F2-425A-8155-8FECF72C0273}"/>
    <hyperlink ref="J849" r:id="rId846" xr:uid="{910B16F0-3FF2-437A-BD62-0135004593E6}"/>
    <hyperlink ref="J850" r:id="rId847" xr:uid="{BB3F3D4A-1B32-4086-A3CA-505D38D82489}"/>
    <hyperlink ref="J851" r:id="rId848" xr:uid="{038B998A-B1B6-4379-B512-7D2363FF933E}"/>
    <hyperlink ref="J852" r:id="rId849" xr:uid="{BF8429D4-EACF-4C4B-9ABD-C7F43A9E434A}"/>
    <hyperlink ref="J853" r:id="rId850" xr:uid="{1760BC3E-BAB4-4315-A9F2-5A2DF5E95AD8}"/>
    <hyperlink ref="J854" r:id="rId851" xr:uid="{DA665EC7-D9A6-4210-8C77-16FC628853DB}"/>
    <hyperlink ref="J855" r:id="rId852" xr:uid="{CB23B866-C46B-403B-BC26-3B832326AD00}"/>
    <hyperlink ref="J856" r:id="rId853" xr:uid="{C1975BA8-508B-4E4E-A04D-4D1B555A3037}"/>
    <hyperlink ref="J857" r:id="rId854" xr:uid="{74BEAFCE-02D6-4D7E-AB2D-844864C912F0}"/>
    <hyperlink ref="J858" r:id="rId855" xr:uid="{47B431E4-C901-43C6-98D7-370936990789}"/>
    <hyperlink ref="J859" r:id="rId856" xr:uid="{8F841E6A-7FAC-4EE5-8AD1-7FFCD36FC886}"/>
    <hyperlink ref="J860" r:id="rId857" xr:uid="{9CBACEA8-4F3A-499B-A5EA-7084A808CCF2}"/>
    <hyperlink ref="J861" r:id="rId858" xr:uid="{CB43F527-1385-4A40-AB58-33A5D271CE96}"/>
    <hyperlink ref="J862" r:id="rId859" xr:uid="{7C4C8242-8E84-4BAF-B500-6DF14278DC46}"/>
    <hyperlink ref="J863" r:id="rId860" xr:uid="{181905EB-9147-4AE6-9444-07CF2CC1E060}"/>
    <hyperlink ref="J864" r:id="rId861" xr:uid="{2104D810-B193-4D7D-A586-DF64F594FE0A}"/>
    <hyperlink ref="J865" r:id="rId862" xr:uid="{79ECA45B-692B-4218-A8FC-55B91764525D}"/>
    <hyperlink ref="J866" r:id="rId863" xr:uid="{C23A3A8F-7818-4C4E-9404-88D29426E455}"/>
    <hyperlink ref="J867" r:id="rId864" xr:uid="{D8D17C6E-8501-4F77-9C77-9C09B85301C1}"/>
    <hyperlink ref="J868" r:id="rId865" xr:uid="{8DED6F83-4AC4-4D5E-AF2D-85C0B06A7407}"/>
    <hyperlink ref="J869" r:id="rId866" xr:uid="{7CD836E4-584E-4083-ADC1-DD5A0F57AE83}"/>
    <hyperlink ref="J870" r:id="rId867" xr:uid="{898AC00F-23FC-4A05-8022-18E6ADBA253B}"/>
  </hyperlinks>
  <pageMargins left="0.7" right="0.7" top="0.75" bottom="0.75" header="0.3" footer="0.3"/>
  <pageSetup paperSize="9" orientation="portrait" r:id="rId868"/>
  <drawing r:id="rId86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tabColor theme="4" tint="-0.249977111117893"/>
  </sheetPr>
  <dimension ref="A1:M220"/>
  <sheetViews>
    <sheetView zoomScaleNormal="100" workbookViewId="0">
      <pane ySplit="5" topLeftCell="A6" activePane="bottomLeft" state="frozen"/>
      <selection pane="bottomLeft"/>
    </sheetView>
  </sheetViews>
  <sheetFormatPr baseColWidth="10" defaultColWidth="10.625" defaultRowHeight="15" x14ac:dyDescent="0.25"/>
  <cols>
    <col min="1" max="1" width="4.25" style="29" customWidth="1"/>
    <col min="2" max="2" width="7.875" style="29" customWidth="1"/>
    <col min="3" max="3" width="16.125" style="29" customWidth="1"/>
    <col min="4" max="4" width="9.875" style="29" customWidth="1"/>
    <col min="5" max="7" width="7" style="29" customWidth="1"/>
    <col min="8" max="8" width="17.125" style="29" customWidth="1"/>
    <col min="9" max="9" width="20.75" style="29" customWidth="1"/>
    <col min="10" max="10" width="6.125" style="29" customWidth="1"/>
    <col min="11" max="11" width="23.5" style="29" customWidth="1"/>
    <col min="12" max="12" width="28.125" style="29" customWidth="1"/>
    <col min="13" max="16384" width="10.625" style="29"/>
  </cols>
  <sheetData>
    <row r="1" spans="1:13" s="215" customFormat="1" ht="21.95" customHeight="1" x14ac:dyDescent="0.2">
      <c r="A1" s="214" t="s">
        <v>277</v>
      </c>
      <c r="E1" s="216"/>
      <c r="L1" s="215" t="s">
        <v>2388</v>
      </c>
    </row>
    <row r="2" spans="1:13" s="209" customFormat="1" ht="36.950000000000003" customHeight="1" x14ac:dyDescent="0.2">
      <c r="A2" s="264" t="s">
        <v>402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</row>
    <row r="3" spans="1:13" x14ac:dyDescent="0.25">
      <c r="A3" s="29" t="s">
        <v>401</v>
      </c>
      <c r="B3" s="176"/>
      <c r="C3" s="176"/>
      <c r="D3" s="253" t="s">
        <v>166</v>
      </c>
      <c r="E3" s="253"/>
      <c r="F3" s="253"/>
      <c r="G3" s="253"/>
      <c r="H3" s="253"/>
      <c r="I3" s="253" t="s">
        <v>278</v>
      </c>
      <c r="J3" s="253"/>
      <c r="K3" s="253"/>
      <c r="L3" s="253"/>
      <c r="M3" s="243"/>
    </row>
    <row r="5" spans="1:13" x14ac:dyDescent="0.25">
      <c r="A5" s="177" t="s">
        <v>22</v>
      </c>
      <c r="B5" s="177" t="s">
        <v>24</v>
      </c>
      <c r="C5" s="177" t="s">
        <v>26</v>
      </c>
      <c r="D5" s="177" t="s">
        <v>28</v>
      </c>
      <c r="E5" s="217" t="s">
        <v>32</v>
      </c>
      <c r="F5" s="161" t="s">
        <v>33</v>
      </c>
      <c r="G5" s="161" t="s">
        <v>39</v>
      </c>
      <c r="H5" s="217" t="s">
        <v>88</v>
      </c>
      <c r="I5" s="161" t="s">
        <v>266</v>
      </c>
      <c r="J5" s="161" t="s">
        <v>267</v>
      </c>
      <c r="K5" s="161" t="s">
        <v>90</v>
      </c>
      <c r="L5" s="161" t="s">
        <v>92</v>
      </c>
    </row>
    <row r="6" spans="1:13" s="211" customFormat="1" x14ac:dyDescent="0.25">
      <c r="A6" s="211" t="s">
        <v>149</v>
      </c>
      <c r="B6" s="211">
        <v>4401</v>
      </c>
      <c r="C6" s="211" t="s">
        <v>183</v>
      </c>
      <c r="D6" s="211">
        <v>191665711</v>
      </c>
      <c r="E6" s="218">
        <v>1080</v>
      </c>
      <c r="F6" s="211">
        <v>1252</v>
      </c>
      <c r="G6" s="211">
        <v>1004</v>
      </c>
      <c r="H6" s="218" t="s">
        <v>269</v>
      </c>
      <c r="I6" s="211" t="s">
        <v>1986</v>
      </c>
      <c r="J6" s="212" t="s">
        <v>290</v>
      </c>
      <c r="K6" s="211" t="s">
        <v>271</v>
      </c>
      <c r="L6" s="211" t="s">
        <v>423</v>
      </c>
    </row>
    <row r="7" spans="1:13" s="211" customFormat="1" x14ac:dyDescent="0.25">
      <c r="A7" s="211" t="s">
        <v>149</v>
      </c>
      <c r="B7" s="211">
        <v>4401</v>
      </c>
      <c r="C7" s="211" t="s">
        <v>183</v>
      </c>
      <c r="D7" s="211">
        <v>192044637</v>
      </c>
      <c r="E7" s="218">
        <v>1080</v>
      </c>
      <c r="F7" s="211">
        <v>1242</v>
      </c>
      <c r="G7" s="211">
        <v>1004</v>
      </c>
      <c r="H7" s="218" t="s">
        <v>269</v>
      </c>
      <c r="I7" s="211" t="s">
        <v>2104</v>
      </c>
      <c r="J7" s="212" t="s">
        <v>290</v>
      </c>
      <c r="K7" s="211" t="s">
        <v>271</v>
      </c>
      <c r="L7" s="211" t="s">
        <v>423</v>
      </c>
    </row>
    <row r="8" spans="1:13" s="211" customFormat="1" x14ac:dyDescent="0.25">
      <c r="A8" s="211" t="s">
        <v>149</v>
      </c>
      <c r="B8" s="211">
        <v>4421</v>
      </c>
      <c r="C8" s="211" t="s">
        <v>187</v>
      </c>
      <c r="D8" s="211">
        <v>191632083</v>
      </c>
      <c r="E8" s="218">
        <v>1020</v>
      </c>
      <c r="F8" s="211">
        <v>1122</v>
      </c>
      <c r="G8" s="211">
        <v>1004</v>
      </c>
      <c r="H8" s="218" t="s">
        <v>403</v>
      </c>
      <c r="I8" s="211" t="s">
        <v>1647</v>
      </c>
      <c r="J8" s="212" t="s">
        <v>290</v>
      </c>
      <c r="K8" s="211" t="s">
        <v>271</v>
      </c>
      <c r="L8" s="211" t="s">
        <v>1766</v>
      </c>
    </row>
    <row r="9" spans="1:13" s="211" customFormat="1" x14ac:dyDescent="0.25">
      <c r="A9" s="211" t="s">
        <v>149</v>
      </c>
      <c r="B9" s="211">
        <v>4426</v>
      </c>
      <c r="C9" s="211" t="s">
        <v>188</v>
      </c>
      <c r="D9" s="211">
        <v>191811454</v>
      </c>
      <c r="E9" s="218">
        <v>1060</v>
      </c>
      <c r="F9" s="211">
        <v>1242</v>
      </c>
      <c r="G9" s="211">
        <v>1004</v>
      </c>
      <c r="H9" s="218" t="s">
        <v>403</v>
      </c>
      <c r="I9" s="211" t="s">
        <v>570</v>
      </c>
      <c r="J9" s="212" t="s">
        <v>290</v>
      </c>
      <c r="K9" s="211" t="s">
        <v>271</v>
      </c>
      <c r="L9" s="211" t="s">
        <v>573</v>
      </c>
    </row>
    <row r="10" spans="1:13" s="211" customFormat="1" x14ac:dyDescent="0.25">
      <c r="A10" s="211" t="s">
        <v>149</v>
      </c>
      <c r="B10" s="211">
        <v>4426</v>
      </c>
      <c r="C10" s="211" t="s">
        <v>188</v>
      </c>
      <c r="D10" s="211">
        <v>400037680</v>
      </c>
      <c r="E10" s="218">
        <v>1060</v>
      </c>
      <c r="F10" s="211">
        <v>1274</v>
      </c>
      <c r="G10" s="211">
        <v>1004</v>
      </c>
      <c r="H10" s="218" t="s">
        <v>403</v>
      </c>
      <c r="I10" s="211" t="s">
        <v>570</v>
      </c>
      <c r="J10" s="212" t="s">
        <v>290</v>
      </c>
      <c r="K10" s="211" t="s">
        <v>271</v>
      </c>
      <c r="L10" s="211" t="s">
        <v>574</v>
      </c>
    </row>
    <row r="11" spans="1:13" s="211" customFormat="1" x14ac:dyDescent="0.25">
      <c r="A11" s="211" t="s">
        <v>149</v>
      </c>
      <c r="B11" s="211">
        <v>4426</v>
      </c>
      <c r="C11" s="211" t="s">
        <v>188</v>
      </c>
      <c r="D11" s="211">
        <v>400037744</v>
      </c>
      <c r="E11" s="218">
        <v>1080</v>
      </c>
      <c r="G11" s="211">
        <v>1004</v>
      </c>
      <c r="H11" s="218" t="s">
        <v>269</v>
      </c>
      <c r="I11" s="211" t="s">
        <v>385</v>
      </c>
      <c r="J11" s="212" t="s">
        <v>290</v>
      </c>
      <c r="K11" s="211" t="s">
        <v>271</v>
      </c>
      <c r="L11" s="211" t="s">
        <v>423</v>
      </c>
    </row>
    <row r="12" spans="1:13" s="211" customFormat="1" x14ac:dyDescent="0.25">
      <c r="A12" s="211" t="s">
        <v>149</v>
      </c>
      <c r="B12" s="211">
        <v>4431</v>
      </c>
      <c r="C12" s="211" t="s">
        <v>189</v>
      </c>
      <c r="D12" s="211">
        <v>190625081</v>
      </c>
      <c r="E12" s="218">
        <v>1080</v>
      </c>
      <c r="F12" s="211">
        <v>1274</v>
      </c>
      <c r="G12" s="211">
        <v>1004</v>
      </c>
      <c r="H12" s="218" t="s">
        <v>269</v>
      </c>
      <c r="I12" s="211" t="s">
        <v>2153</v>
      </c>
      <c r="J12" s="212" t="s">
        <v>290</v>
      </c>
      <c r="K12" s="211" t="s">
        <v>271</v>
      </c>
      <c r="L12" s="211" t="s">
        <v>423</v>
      </c>
    </row>
    <row r="13" spans="1:13" s="211" customFormat="1" x14ac:dyDescent="0.25">
      <c r="A13" s="211" t="s">
        <v>149</v>
      </c>
      <c r="B13" s="211">
        <v>4431</v>
      </c>
      <c r="C13" s="211" t="s">
        <v>189</v>
      </c>
      <c r="D13" s="211">
        <v>190633390</v>
      </c>
      <c r="E13" s="218">
        <v>1080</v>
      </c>
      <c r="F13" s="211">
        <v>1271</v>
      </c>
      <c r="G13" s="211">
        <v>1004</v>
      </c>
      <c r="H13" s="218" t="s">
        <v>269</v>
      </c>
      <c r="I13" s="211" t="s">
        <v>2154</v>
      </c>
      <c r="J13" s="212" t="s">
        <v>290</v>
      </c>
      <c r="K13" s="211" t="s">
        <v>271</v>
      </c>
      <c r="L13" s="211" t="s">
        <v>423</v>
      </c>
    </row>
    <row r="14" spans="1:13" s="211" customFormat="1" x14ac:dyDescent="0.25">
      <c r="A14" s="211" t="s">
        <v>149</v>
      </c>
      <c r="B14" s="211">
        <v>4431</v>
      </c>
      <c r="C14" s="211" t="s">
        <v>189</v>
      </c>
      <c r="D14" s="211">
        <v>191825474</v>
      </c>
      <c r="E14" s="218">
        <v>1020</v>
      </c>
      <c r="F14" s="211">
        <v>1122</v>
      </c>
      <c r="G14" s="211">
        <v>1004</v>
      </c>
      <c r="H14" s="218" t="s">
        <v>403</v>
      </c>
      <c r="I14" s="211" t="s">
        <v>1648</v>
      </c>
      <c r="J14" s="212" t="s">
        <v>290</v>
      </c>
      <c r="K14" s="211" t="s">
        <v>271</v>
      </c>
      <c r="L14" s="211" t="s">
        <v>1767</v>
      </c>
    </row>
    <row r="15" spans="1:13" s="211" customFormat="1" x14ac:dyDescent="0.25">
      <c r="A15" s="211" t="s">
        <v>149</v>
      </c>
      <c r="B15" s="211">
        <v>4431</v>
      </c>
      <c r="C15" s="211" t="s">
        <v>189</v>
      </c>
      <c r="D15" s="211">
        <v>191906011</v>
      </c>
      <c r="E15" s="218">
        <v>1080</v>
      </c>
      <c r="F15" s="211">
        <v>1252</v>
      </c>
      <c r="G15" s="211">
        <v>1004</v>
      </c>
      <c r="H15" s="218" t="s">
        <v>269</v>
      </c>
      <c r="I15" s="211" t="s">
        <v>2155</v>
      </c>
      <c r="J15" s="212" t="s">
        <v>290</v>
      </c>
      <c r="K15" s="211" t="s">
        <v>271</v>
      </c>
      <c r="L15" s="211" t="s">
        <v>423</v>
      </c>
    </row>
    <row r="16" spans="1:13" s="211" customFormat="1" x14ac:dyDescent="0.25">
      <c r="A16" s="211" t="s">
        <v>149</v>
      </c>
      <c r="B16" s="211">
        <v>4431</v>
      </c>
      <c r="C16" s="211" t="s">
        <v>189</v>
      </c>
      <c r="D16" s="211">
        <v>400041643</v>
      </c>
      <c r="E16" s="218">
        <v>1060</v>
      </c>
      <c r="G16" s="211">
        <v>1004</v>
      </c>
      <c r="H16" s="218" t="s">
        <v>403</v>
      </c>
      <c r="I16" s="211" t="s">
        <v>1648</v>
      </c>
      <c r="J16" s="212" t="s">
        <v>290</v>
      </c>
      <c r="K16" s="211" t="s">
        <v>271</v>
      </c>
      <c r="L16" s="211" t="s">
        <v>1768</v>
      </c>
    </row>
    <row r="17" spans="1:12" s="211" customFormat="1" x14ac:dyDescent="0.25">
      <c r="A17" s="211" t="s">
        <v>149</v>
      </c>
      <c r="B17" s="211">
        <v>4431</v>
      </c>
      <c r="C17" s="211" t="s">
        <v>189</v>
      </c>
      <c r="D17" s="211">
        <v>400041803</v>
      </c>
      <c r="E17" s="218">
        <v>1080</v>
      </c>
      <c r="G17" s="211">
        <v>1004</v>
      </c>
      <c r="H17" s="218" t="s">
        <v>269</v>
      </c>
      <c r="I17" s="211" t="s">
        <v>2156</v>
      </c>
      <c r="J17" s="212" t="s">
        <v>290</v>
      </c>
      <c r="K17" s="211" t="s">
        <v>271</v>
      </c>
      <c r="L17" s="211" t="s">
        <v>423</v>
      </c>
    </row>
    <row r="18" spans="1:12" s="211" customFormat="1" x14ac:dyDescent="0.25">
      <c r="A18" s="211" t="s">
        <v>149</v>
      </c>
      <c r="B18" s="211">
        <v>4436</v>
      </c>
      <c r="C18" s="211" t="s">
        <v>190</v>
      </c>
      <c r="D18" s="211">
        <v>191897139</v>
      </c>
      <c r="E18" s="218">
        <v>1060</v>
      </c>
      <c r="F18" s="211">
        <v>1274</v>
      </c>
      <c r="G18" s="211">
        <v>1004</v>
      </c>
      <c r="H18" s="218" t="s">
        <v>403</v>
      </c>
      <c r="I18" s="211" t="s">
        <v>1649</v>
      </c>
      <c r="J18" s="212" t="s">
        <v>290</v>
      </c>
      <c r="K18" s="211" t="s">
        <v>271</v>
      </c>
      <c r="L18" s="211" t="s">
        <v>422</v>
      </c>
    </row>
    <row r="19" spans="1:12" s="211" customFormat="1" x14ac:dyDescent="0.25">
      <c r="A19" s="211" t="s">
        <v>149</v>
      </c>
      <c r="B19" s="211">
        <v>4436</v>
      </c>
      <c r="C19" s="211" t="s">
        <v>190</v>
      </c>
      <c r="D19" s="211">
        <v>191902651</v>
      </c>
      <c r="E19" s="218">
        <v>1060</v>
      </c>
      <c r="F19" s="211">
        <v>1274</v>
      </c>
      <c r="G19" s="211">
        <v>1004</v>
      </c>
      <c r="H19" s="218" t="s">
        <v>403</v>
      </c>
      <c r="I19" s="211" t="s">
        <v>1650</v>
      </c>
      <c r="J19" s="212" t="s">
        <v>290</v>
      </c>
      <c r="K19" s="211" t="s">
        <v>271</v>
      </c>
      <c r="L19" s="211" t="s">
        <v>422</v>
      </c>
    </row>
    <row r="20" spans="1:12" s="211" customFormat="1" x14ac:dyDescent="0.25">
      <c r="A20" s="211" t="s">
        <v>149</v>
      </c>
      <c r="B20" s="211">
        <v>4436</v>
      </c>
      <c r="C20" s="211" t="s">
        <v>190</v>
      </c>
      <c r="D20" s="211">
        <v>191957926</v>
      </c>
      <c r="E20" s="218">
        <v>1060</v>
      </c>
      <c r="F20" s="211">
        <v>1242</v>
      </c>
      <c r="G20" s="211">
        <v>1004</v>
      </c>
      <c r="H20" s="218" t="s">
        <v>403</v>
      </c>
      <c r="I20" s="211" t="s">
        <v>1651</v>
      </c>
      <c r="J20" s="212" t="s">
        <v>290</v>
      </c>
      <c r="K20" s="211" t="s">
        <v>271</v>
      </c>
      <c r="L20" s="211" t="s">
        <v>422</v>
      </c>
    </row>
    <row r="21" spans="1:12" s="211" customFormat="1" x14ac:dyDescent="0.25">
      <c r="A21" s="211" t="s">
        <v>149</v>
      </c>
      <c r="B21" s="211">
        <v>4436</v>
      </c>
      <c r="C21" s="211" t="s">
        <v>190</v>
      </c>
      <c r="D21" s="211">
        <v>191973622</v>
      </c>
      <c r="E21" s="218">
        <v>1060</v>
      </c>
      <c r="F21" s="211">
        <v>1242</v>
      </c>
      <c r="G21" s="211">
        <v>1004</v>
      </c>
      <c r="H21" s="218" t="s">
        <v>403</v>
      </c>
      <c r="I21" s="211" t="s">
        <v>1652</v>
      </c>
      <c r="J21" s="212" t="s">
        <v>290</v>
      </c>
      <c r="K21" s="211" t="s">
        <v>271</v>
      </c>
      <c r="L21" s="211" t="s">
        <v>422</v>
      </c>
    </row>
    <row r="22" spans="1:12" s="211" customFormat="1" x14ac:dyDescent="0.25">
      <c r="A22" s="211" t="s">
        <v>149</v>
      </c>
      <c r="B22" s="211">
        <v>4436</v>
      </c>
      <c r="C22" s="211" t="s">
        <v>190</v>
      </c>
      <c r="D22" s="211">
        <v>191973626</v>
      </c>
      <c r="E22" s="218">
        <v>1060</v>
      </c>
      <c r="F22" s="211">
        <v>1242</v>
      </c>
      <c r="G22" s="211">
        <v>1004</v>
      </c>
      <c r="H22" s="218" t="s">
        <v>403</v>
      </c>
      <c r="I22" s="211" t="s">
        <v>1653</v>
      </c>
      <c r="J22" s="212" t="s">
        <v>290</v>
      </c>
      <c r="K22" s="211" t="s">
        <v>271</v>
      </c>
      <c r="L22" s="211" t="s">
        <v>422</v>
      </c>
    </row>
    <row r="23" spans="1:12" s="211" customFormat="1" x14ac:dyDescent="0.25">
      <c r="A23" s="211" t="s">
        <v>149</v>
      </c>
      <c r="B23" s="211">
        <v>4436</v>
      </c>
      <c r="C23" s="211" t="s">
        <v>190</v>
      </c>
      <c r="D23" s="211">
        <v>192048006</v>
      </c>
      <c r="E23" s="218">
        <v>1060</v>
      </c>
      <c r="F23" s="211">
        <v>1274</v>
      </c>
      <c r="G23" s="211">
        <v>1004</v>
      </c>
      <c r="H23" s="218" t="s">
        <v>403</v>
      </c>
      <c r="I23" s="211" t="s">
        <v>2238</v>
      </c>
      <c r="J23" s="212" t="s">
        <v>290</v>
      </c>
      <c r="K23" s="211" t="s">
        <v>271</v>
      </c>
      <c r="L23" s="211" t="s">
        <v>422</v>
      </c>
    </row>
    <row r="24" spans="1:12" s="211" customFormat="1" x14ac:dyDescent="0.25">
      <c r="A24" s="211" t="s">
        <v>149</v>
      </c>
      <c r="B24" s="211">
        <v>4436</v>
      </c>
      <c r="C24" s="211" t="s">
        <v>190</v>
      </c>
      <c r="D24" s="211">
        <v>400038326</v>
      </c>
      <c r="E24" s="218">
        <v>1060</v>
      </c>
      <c r="G24" s="211">
        <v>1004</v>
      </c>
      <c r="H24" s="218" t="s">
        <v>403</v>
      </c>
      <c r="I24" s="211" t="s">
        <v>1654</v>
      </c>
      <c r="J24" s="212" t="s">
        <v>290</v>
      </c>
      <c r="K24" s="211" t="s">
        <v>271</v>
      </c>
      <c r="L24" s="211" t="s">
        <v>422</v>
      </c>
    </row>
    <row r="25" spans="1:12" s="211" customFormat="1" x14ac:dyDescent="0.25">
      <c r="A25" s="211" t="s">
        <v>149</v>
      </c>
      <c r="B25" s="211">
        <v>4436</v>
      </c>
      <c r="C25" s="211" t="s">
        <v>190</v>
      </c>
      <c r="D25" s="211">
        <v>400038344</v>
      </c>
      <c r="E25" s="218">
        <v>1060</v>
      </c>
      <c r="F25" s="211">
        <v>1274</v>
      </c>
      <c r="G25" s="211">
        <v>1004</v>
      </c>
      <c r="H25" s="218" t="s">
        <v>403</v>
      </c>
      <c r="I25" s="211" t="s">
        <v>2029</v>
      </c>
      <c r="J25" s="212" t="s">
        <v>290</v>
      </c>
      <c r="K25" s="211" t="s">
        <v>271</v>
      </c>
      <c r="L25" s="211" t="s">
        <v>422</v>
      </c>
    </row>
    <row r="26" spans="1:12" s="211" customFormat="1" x14ac:dyDescent="0.25">
      <c r="A26" s="211" t="s">
        <v>149</v>
      </c>
      <c r="B26" s="211">
        <v>4441</v>
      </c>
      <c r="C26" s="211" t="s">
        <v>191</v>
      </c>
      <c r="D26" s="211">
        <v>191998335</v>
      </c>
      <c r="E26" s="218">
        <v>1020</v>
      </c>
      <c r="F26" s="211">
        <v>1110</v>
      </c>
      <c r="G26" s="211">
        <v>1004</v>
      </c>
      <c r="H26" s="218" t="s">
        <v>403</v>
      </c>
      <c r="I26" s="211" t="s">
        <v>1655</v>
      </c>
      <c r="J26" s="212" t="s">
        <v>290</v>
      </c>
      <c r="K26" s="211" t="s">
        <v>271</v>
      </c>
      <c r="L26" s="211" t="s">
        <v>1769</v>
      </c>
    </row>
    <row r="27" spans="1:12" s="211" customFormat="1" x14ac:dyDescent="0.25">
      <c r="A27" s="211" t="s">
        <v>149</v>
      </c>
      <c r="B27" s="211">
        <v>4441</v>
      </c>
      <c r="C27" s="211" t="s">
        <v>191</v>
      </c>
      <c r="D27" s="211">
        <v>191998351</v>
      </c>
      <c r="E27" s="218">
        <v>1020</v>
      </c>
      <c r="F27" s="211">
        <v>1110</v>
      </c>
      <c r="G27" s="211">
        <v>1004</v>
      </c>
      <c r="H27" s="218" t="s">
        <v>403</v>
      </c>
      <c r="I27" s="211" t="s">
        <v>1655</v>
      </c>
      <c r="J27" s="212" t="s">
        <v>290</v>
      </c>
      <c r="K27" s="211" t="s">
        <v>271</v>
      </c>
      <c r="L27" s="211" t="s">
        <v>1770</v>
      </c>
    </row>
    <row r="28" spans="1:12" s="211" customFormat="1" x14ac:dyDescent="0.25">
      <c r="A28" s="211" t="s">
        <v>149</v>
      </c>
      <c r="B28" s="211">
        <v>4441</v>
      </c>
      <c r="C28" s="211" t="s">
        <v>191</v>
      </c>
      <c r="D28" s="211">
        <v>191998354</v>
      </c>
      <c r="E28" s="218">
        <v>1020</v>
      </c>
      <c r="F28" s="211">
        <v>1110</v>
      </c>
      <c r="G28" s="211">
        <v>1004</v>
      </c>
      <c r="H28" s="218" t="s">
        <v>403</v>
      </c>
      <c r="I28" s="211" t="s">
        <v>1655</v>
      </c>
      <c r="J28" s="212" t="s">
        <v>290</v>
      </c>
      <c r="K28" s="211" t="s">
        <v>271</v>
      </c>
      <c r="L28" s="211" t="s">
        <v>1771</v>
      </c>
    </row>
    <row r="29" spans="1:12" s="211" customFormat="1" x14ac:dyDescent="0.25">
      <c r="A29" s="211" t="s">
        <v>149</v>
      </c>
      <c r="B29" s="211">
        <v>4441</v>
      </c>
      <c r="C29" s="211" t="s">
        <v>191</v>
      </c>
      <c r="D29" s="211">
        <v>192013415</v>
      </c>
      <c r="E29" s="218">
        <v>1060</v>
      </c>
      <c r="F29" s="211">
        <v>1242</v>
      </c>
      <c r="G29" s="211">
        <v>1004</v>
      </c>
      <c r="H29" s="218" t="s">
        <v>403</v>
      </c>
      <c r="I29" s="211" t="s">
        <v>2030</v>
      </c>
      <c r="J29" s="212" t="s">
        <v>290</v>
      </c>
      <c r="K29" s="211" t="s">
        <v>271</v>
      </c>
      <c r="L29" s="211" t="s">
        <v>422</v>
      </c>
    </row>
    <row r="30" spans="1:12" s="211" customFormat="1" x14ac:dyDescent="0.25">
      <c r="A30" s="211" t="s">
        <v>149</v>
      </c>
      <c r="B30" s="211">
        <v>4441</v>
      </c>
      <c r="C30" s="211" t="s">
        <v>191</v>
      </c>
      <c r="D30" s="211">
        <v>192030486</v>
      </c>
      <c r="E30" s="218">
        <v>1060</v>
      </c>
      <c r="F30" s="211">
        <v>1242</v>
      </c>
      <c r="G30" s="211">
        <v>1004</v>
      </c>
      <c r="H30" s="218" t="s">
        <v>403</v>
      </c>
      <c r="I30" s="211" t="s">
        <v>1916</v>
      </c>
      <c r="J30" s="212" t="s">
        <v>290</v>
      </c>
      <c r="K30" s="211" t="s">
        <v>271</v>
      </c>
      <c r="L30" s="211" t="s">
        <v>422</v>
      </c>
    </row>
    <row r="31" spans="1:12" s="211" customFormat="1" x14ac:dyDescent="0.25">
      <c r="A31" s="211" t="s">
        <v>149</v>
      </c>
      <c r="B31" s="211">
        <v>4451</v>
      </c>
      <c r="C31" s="211" t="s">
        <v>193</v>
      </c>
      <c r="D31" s="211">
        <v>191872528</v>
      </c>
      <c r="E31" s="218">
        <v>1060</v>
      </c>
      <c r="F31" s="211">
        <v>1242</v>
      </c>
      <c r="G31" s="211">
        <v>1004</v>
      </c>
      <c r="H31" s="218" t="s">
        <v>403</v>
      </c>
      <c r="I31" s="211" t="s">
        <v>386</v>
      </c>
      <c r="J31" s="212" t="s">
        <v>290</v>
      </c>
      <c r="K31" s="211" t="s">
        <v>271</v>
      </c>
      <c r="L31" s="211" t="s">
        <v>422</v>
      </c>
    </row>
    <row r="32" spans="1:12" s="211" customFormat="1" x14ac:dyDescent="0.25">
      <c r="A32" s="211" t="s">
        <v>149</v>
      </c>
      <c r="B32" s="211">
        <v>4461</v>
      </c>
      <c r="C32" s="211" t="s">
        <v>194</v>
      </c>
      <c r="D32" s="211">
        <v>9016661</v>
      </c>
      <c r="E32" s="218">
        <v>1060</v>
      </c>
      <c r="F32" s="211">
        <v>1242</v>
      </c>
      <c r="G32" s="211">
        <v>1004</v>
      </c>
      <c r="H32" s="218" t="s">
        <v>403</v>
      </c>
      <c r="I32" s="211" t="s">
        <v>1656</v>
      </c>
      <c r="J32" s="212" t="s">
        <v>290</v>
      </c>
      <c r="K32" s="211" t="s">
        <v>271</v>
      </c>
      <c r="L32" s="211" t="s">
        <v>422</v>
      </c>
    </row>
    <row r="33" spans="1:12" s="211" customFormat="1" x14ac:dyDescent="0.25">
      <c r="A33" s="211" t="s">
        <v>149</v>
      </c>
      <c r="B33" s="211">
        <v>4461</v>
      </c>
      <c r="C33" s="211" t="s">
        <v>194</v>
      </c>
      <c r="D33" s="211">
        <v>191388713</v>
      </c>
      <c r="E33" s="218">
        <v>1080</v>
      </c>
      <c r="F33" s="211">
        <v>1274</v>
      </c>
      <c r="G33" s="211">
        <v>1004</v>
      </c>
      <c r="H33" s="218" t="s">
        <v>269</v>
      </c>
      <c r="I33" s="211" t="s">
        <v>2157</v>
      </c>
      <c r="J33" s="212" t="s">
        <v>290</v>
      </c>
      <c r="K33" s="211" t="s">
        <v>271</v>
      </c>
      <c r="L33" s="211" t="s">
        <v>423</v>
      </c>
    </row>
    <row r="34" spans="1:12" s="211" customFormat="1" x14ac:dyDescent="0.25">
      <c r="A34" s="211" t="s">
        <v>149</v>
      </c>
      <c r="B34" s="211">
        <v>4461</v>
      </c>
      <c r="C34" s="211" t="s">
        <v>194</v>
      </c>
      <c r="D34" s="211">
        <v>191854182</v>
      </c>
      <c r="E34" s="218">
        <v>1080</v>
      </c>
      <c r="F34" s="211">
        <v>1252</v>
      </c>
      <c r="G34" s="211">
        <v>1004</v>
      </c>
      <c r="H34" s="218" t="s">
        <v>269</v>
      </c>
      <c r="I34" s="211" t="s">
        <v>856</v>
      </c>
      <c r="J34" s="212" t="s">
        <v>290</v>
      </c>
      <c r="K34" s="211" t="s">
        <v>271</v>
      </c>
      <c r="L34" s="211" t="s">
        <v>423</v>
      </c>
    </row>
    <row r="35" spans="1:12" s="211" customFormat="1" x14ac:dyDescent="0.25">
      <c r="A35" s="211" t="s">
        <v>149</v>
      </c>
      <c r="B35" s="211">
        <v>4461</v>
      </c>
      <c r="C35" s="211" t="s">
        <v>194</v>
      </c>
      <c r="D35" s="211">
        <v>191861307</v>
      </c>
      <c r="E35" s="218">
        <v>1020</v>
      </c>
      <c r="F35" s="211">
        <v>1110</v>
      </c>
      <c r="G35" s="211">
        <v>1004</v>
      </c>
      <c r="H35" s="218" t="s">
        <v>403</v>
      </c>
      <c r="I35" s="211" t="s">
        <v>2291</v>
      </c>
      <c r="J35" s="212" t="s">
        <v>290</v>
      </c>
      <c r="K35" s="211" t="s">
        <v>271</v>
      </c>
      <c r="L35" s="211" t="s">
        <v>2304</v>
      </c>
    </row>
    <row r="36" spans="1:12" s="211" customFormat="1" x14ac:dyDescent="0.25">
      <c r="A36" s="211" t="s">
        <v>149</v>
      </c>
      <c r="B36" s="211">
        <v>4461</v>
      </c>
      <c r="C36" s="211" t="s">
        <v>194</v>
      </c>
      <c r="D36" s="211">
        <v>191861308</v>
      </c>
      <c r="E36" s="218">
        <v>1020</v>
      </c>
      <c r="F36" s="211">
        <v>1110</v>
      </c>
      <c r="G36" s="211">
        <v>1004</v>
      </c>
      <c r="H36" s="218" t="s">
        <v>403</v>
      </c>
      <c r="I36" s="211" t="s">
        <v>2291</v>
      </c>
      <c r="J36" s="212" t="s">
        <v>290</v>
      </c>
      <c r="K36" s="211" t="s">
        <v>271</v>
      </c>
      <c r="L36" s="211" t="s">
        <v>2305</v>
      </c>
    </row>
    <row r="37" spans="1:12" s="211" customFormat="1" x14ac:dyDescent="0.25">
      <c r="A37" s="211" t="s">
        <v>149</v>
      </c>
      <c r="B37" s="211">
        <v>4461</v>
      </c>
      <c r="C37" s="211" t="s">
        <v>194</v>
      </c>
      <c r="D37" s="211">
        <v>191871855</v>
      </c>
      <c r="E37" s="218">
        <v>1060</v>
      </c>
      <c r="F37" s="211">
        <v>1274</v>
      </c>
      <c r="G37" s="211">
        <v>1004</v>
      </c>
      <c r="H37" s="218" t="s">
        <v>403</v>
      </c>
      <c r="I37" s="211" t="s">
        <v>1992</v>
      </c>
      <c r="J37" s="212" t="s">
        <v>290</v>
      </c>
      <c r="K37" s="211" t="s">
        <v>271</v>
      </c>
      <c r="L37" s="211" t="s">
        <v>422</v>
      </c>
    </row>
    <row r="38" spans="1:12" s="211" customFormat="1" x14ac:dyDescent="0.25">
      <c r="A38" s="211" t="s">
        <v>149</v>
      </c>
      <c r="B38" s="211">
        <v>4461</v>
      </c>
      <c r="C38" s="211" t="s">
        <v>194</v>
      </c>
      <c r="D38" s="211">
        <v>191900255</v>
      </c>
      <c r="E38" s="218">
        <v>1060</v>
      </c>
      <c r="F38" s="211">
        <v>1242</v>
      </c>
      <c r="G38" s="211">
        <v>1004</v>
      </c>
      <c r="H38" s="218" t="s">
        <v>403</v>
      </c>
      <c r="I38" s="211" t="s">
        <v>2066</v>
      </c>
      <c r="J38" s="212" t="s">
        <v>290</v>
      </c>
      <c r="K38" s="211" t="s">
        <v>271</v>
      </c>
      <c r="L38" s="211" t="s">
        <v>422</v>
      </c>
    </row>
    <row r="39" spans="1:12" s="211" customFormat="1" x14ac:dyDescent="0.25">
      <c r="A39" s="211" t="s">
        <v>149</v>
      </c>
      <c r="B39" s="211">
        <v>4461</v>
      </c>
      <c r="C39" s="211" t="s">
        <v>194</v>
      </c>
      <c r="D39" s="211">
        <v>191904850</v>
      </c>
      <c r="E39" s="218">
        <v>1060</v>
      </c>
      <c r="F39" s="211">
        <v>1242</v>
      </c>
      <c r="G39" s="211">
        <v>1004</v>
      </c>
      <c r="H39" s="218" t="s">
        <v>403</v>
      </c>
      <c r="I39" s="211" t="s">
        <v>2047</v>
      </c>
      <c r="J39" s="212" t="s">
        <v>290</v>
      </c>
      <c r="K39" s="211" t="s">
        <v>271</v>
      </c>
      <c r="L39" s="211" t="s">
        <v>422</v>
      </c>
    </row>
    <row r="40" spans="1:12" s="211" customFormat="1" x14ac:dyDescent="0.25">
      <c r="A40" s="211" t="s">
        <v>149</v>
      </c>
      <c r="B40" s="211">
        <v>4461</v>
      </c>
      <c r="C40" s="211" t="s">
        <v>194</v>
      </c>
      <c r="D40" s="211">
        <v>191948286</v>
      </c>
      <c r="E40" s="218">
        <v>1060</v>
      </c>
      <c r="F40" s="211">
        <v>1242</v>
      </c>
      <c r="G40" s="211">
        <v>1004</v>
      </c>
      <c r="H40" s="218" t="s">
        <v>403</v>
      </c>
      <c r="I40" s="211" t="s">
        <v>2067</v>
      </c>
      <c r="J40" s="212" t="s">
        <v>290</v>
      </c>
      <c r="K40" s="211" t="s">
        <v>271</v>
      </c>
      <c r="L40" s="211" t="s">
        <v>422</v>
      </c>
    </row>
    <row r="41" spans="1:12" s="211" customFormat="1" x14ac:dyDescent="0.25">
      <c r="A41" s="211" t="s">
        <v>149</v>
      </c>
      <c r="B41" s="211">
        <v>4461</v>
      </c>
      <c r="C41" s="211" t="s">
        <v>194</v>
      </c>
      <c r="D41" s="211">
        <v>191956309</v>
      </c>
      <c r="E41" s="218">
        <v>1080</v>
      </c>
      <c r="F41" s="211">
        <v>1274</v>
      </c>
      <c r="G41" s="211">
        <v>1004</v>
      </c>
      <c r="H41" s="218" t="s">
        <v>269</v>
      </c>
      <c r="I41" s="211" t="s">
        <v>2292</v>
      </c>
      <c r="J41" s="212" t="s">
        <v>290</v>
      </c>
      <c r="K41" s="211" t="s">
        <v>271</v>
      </c>
      <c r="L41" s="211" t="s">
        <v>2306</v>
      </c>
    </row>
    <row r="42" spans="1:12" s="211" customFormat="1" x14ac:dyDescent="0.25">
      <c r="A42" s="211" t="s">
        <v>149</v>
      </c>
      <c r="B42" s="211">
        <v>4461</v>
      </c>
      <c r="C42" s="211" t="s">
        <v>194</v>
      </c>
      <c r="D42" s="211">
        <v>192003772</v>
      </c>
      <c r="E42" s="218">
        <v>1080</v>
      </c>
      <c r="G42" s="211">
        <v>1004</v>
      </c>
      <c r="H42" s="218" t="s">
        <v>269</v>
      </c>
      <c r="I42" s="211" t="s">
        <v>1459</v>
      </c>
      <c r="J42" s="212" t="s">
        <v>290</v>
      </c>
      <c r="K42" s="211" t="s">
        <v>271</v>
      </c>
      <c r="L42" s="211" t="s">
        <v>423</v>
      </c>
    </row>
    <row r="43" spans="1:12" s="211" customFormat="1" x14ac:dyDescent="0.25">
      <c r="A43" s="211" t="s">
        <v>149</v>
      </c>
      <c r="B43" s="211">
        <v>4471</v>
      </c>
      <c r="C43" s="211" t="s">
        <v>195</v>
      </c>
      <c r="D43" s="211">
        <v>191895418</v>
      </c>
      <c r="E43" s="218">
        <v>1060</v>
      </c>
      <c r="F43" s="211">
        <v>1252</v>
      </c>
      <c r="G43" s="211">
        <v>1004</v>
      </c>
      <c r="H43" s="218" t="s">
        <v>403</v>
      </c>
      <c r="I43" s="211" t="s">
        <v>1657</v>
      </c>
      <c r="J43" s="212" t="s">
        <v>290</v>
      </c>
      <c r="K43" s="211" t="s">
        <v>271</v>
      </c>
      <c r="L43" s="211" t="s">
        <v>422</v>
      </c>
    </row>
    <row r="44" spans="1:12" s="211" customFormat="1" x14ac:dyDescent="0.25">
      <c r="A44" s="211" t="s">
        <v>149</v>
      </c>
      <c r="B44" s="211">
        <v>4476</v>
      </c>
      <c r="C44" s="211" t="s">
        <v>196</v>
      </c>
      <c r="D44" s="211">
        <v>191884301</v>
      </c>
      <c r="E44" s="218">
        <v>1060</v>
      </c>
      <c r="F44" s="211">
        <v>1242</v>
      </c>
      <c r="G44" s="211">
        <v>1004</v>
      </c>
      <c r="H44" s="218" t="s">
        <v>403</v>
      </c>
      <c r="I44" s="211" t="s">
        <v>1658</v>
      </c>
      <c r="J44" s="212" t="s">
        <v>290</v>
      </c>
      <c r="K44" s="211" t="s">
        <v>271</v>
      </c>
      <c r="L44" s="211" t="s">
        <v>1561</v>
      </c>
    </row>
    <row r="45" spans="1:12" s="211" customFormat="1" x14ac:dyDescent="0.25">
      <c r="A45" s="211" t="s">
        <v>149</v>
      </c>
      <c r="B45" s="211">
        <v>4476</v>
      </c>
      <c r="C45" s="211" t="s">
        <v>196</v>
      </c>
      <c r="D45" s="211">
        <v>191977490</v>
      </c>
      <c r="E45" s="218">
        <v>1080</v>
      </c>
      <c r="F45" s="211">
        <v>1274</v>
      </c>
      <c r="G45" s="211">
        <v>1004</v>
      </c>
      <c r="H45" s="218" t="s">
        <v>269</v>
      </c>
      <c r="I45" s="211" t="s">
        <v>539</v>
      </c>
      <c r="J45" s="212" t="s">
        <v>290</v>
      </c>
      <c r="K45" s="211" t="s">
        <v>271</v>
      </c>
      <c r="L45" s="211" t="s">
        <v>423</v>
      </c>
    </row>
    <row r="46" spans="1:12" s="211" customFormat="1" x14ac:dyDescent="0.25">
      <c r="A46" s="211" t="s">
        <v>149</v>
      </c>
      <c r="B46" s="211">
        <v>4476</v>
      </c>
      <c r="C46" s="211" t="s">
        <v>196</v>
      </c>
      <c r="D46" s="211">
        <v>400051576</v>
      </c>
      <c r="E46" s="218">
        <v>1060</v>
      </c>
      <c r="G46" s="211">
        <v>1007</v>
      </c>
      <c r="H46" s="218" t="s">
        <v>403</v>
      </c>
      <c r="I46" s="211" t="s">
        <v>1659</v>
      </c>
      <c r="J46" s="212" t="s">
        <v>290</v>
      </c>
      <c r="K46" s="211" t="s">
        <v>271</v>
      </c>
      <c r="L46" s="211" t="s">
        <v>1717</v>
      </c>
    </row>
    <row r="47" spans="1:12" s="211" customFormat="1" x14ac:dyDescent="0.25">
      <c r="A47" s="211" t="s">
        <v>149</v>
      </c>
      <c r="B47" s="211">
        <v>4486</v>
      </c>
      <c r="C47" s="211" t="s">
        <v>197</v>
      </c>
      <c r="D47" s="211">
        <v>191892518</v>
      </c>
      <c r="E47" s="218">
        <v>1080</v>
      </c>
      <c r="F47" s="211">
        <v>1252</v>
      </c>
      <c r="G47" s="211">
        <v>1004</v>
      </c>
      <c r="H47" s="218" t="s">
        <v>269</v>
      </c>
      <c r="I47" s="211" t="s">
        <v>561</v>
      </c>
      <c r="J47" s="212" t="s">
        <v>290</v>
      </c>
      <c r="K47" s="211" t="s">
        <v>271</v>
      </c>
      <c r="L47" s="211" t="s">
        <v>423</v>
      </c>
    </row>
    <row r="48" spans="1:12" s="211" customFormat="1" x14ac:dyDescent="0.25">
      <c r="A48" s="211" t="s">
        <v>149</v>
      </c>
      <c r="B48" s="211">
        <v>4486</v>
      </c>
      <c r="C48" s="211" t="s">
        <v>197</v>
      </c>
      <c r="D48" s="211">
        <v>400018793</v>
      </c>
      <c r="E48" s="218">
        <v>1060</v>
      </c>
      <c r="F48" s="211">
        <v>1274</v>
      </c>
      <c r="G48" s="211">
        <v>1004</v>
      </c>
      <c r="H48" s="218" t="s">
        <v>403</v>
      </c>
      <c r="I48" s="211" t="s">
        <v>387</v>
      </c>
      <c r="J48" s="212" t="s">
        <v>290</v>
      </c>
      <c r="K48" s="211" t="s">
        <v>271</v>
      </c>
      <c r="L48" s="211" t="s">
        <v>422</v>
      </c>
    </row>
    <row r="49" spans="1:12" s="211" customFormat="1" x14ac:dyDescent="0.25">
      <c r="A49" s="211" t="s">
        <v>149</v>
      </c>
      <c r="B49" s="211">
        <v>4501</v>
      </c>
      <c r="C49" s="211" t="s">
        <v>199</v>
      </c>
      <c r="D49" s="211">
        <v>191962258</v>
      </c>
      <c r="E49" s="218">
        <v>1060</v>
      </c>
      <c r="F49" s="211">
        <v>1274</v>
      </c>
      <c r="G49" s="211">
        <v>1004</v>
      </c>
      <c r="H49" s="218" t="s">
        <v>403</v>
      </c>
      <c r="I49" s="211" t="s">
        <v>1660</v>
      </c>
      <c r="J49" s="212" t="s">
        <v>290</v>
      </c>
      <c r="K49" s="211" t="s">
        <v>271</v>
      </c>
      <c r="L49" s="211" t="s">
        <v>422</v>
      </c>
    </row>
    <row r="50" spans="1:12" s="211" customFormat="1" x14ac:dyDescent="0.25">
      <c r="A50" s="211" t="s">
        <v>149</v>
      </c>
      <c r="B50" s="211">
        <v>4501</v>
      </c>
      <c r="C50" s="211" t="s">
        <v>199</v>
      </c>
      <c r="D50" s="211">
        <v>191967435</v>
      </c>
      <c r="E50" s="218">
        <v>1060</v>
      </c>
      <c r="F50" s="211">
        <v>1242</v>
      </c>
      <c r="G50" s="211">
        <v>1004</v>
      </c>
      <c r="H50" s="218" t="s">
        <v>403</v>
      </c>
      <c r="I50" s="211" t="s">
        <v>2068</v>
      </c>
      <c r="J50" s="212" t="s">
        <v>290</v>
      </c>
      <c r="K50" s="211" t="s">
        <v>271</v>
      </c>
      <c r="L50" s="211" t="s">
        <v>422</v>
      </c>
    </row>
    <row r="51" spans="1:12" s="211" customFormat="1" x14ac:dyDescent="0.25">
      <c r="A51" s="211" t="s">
        <v>149</v>
      </c>
      <c r="B51" s="211">
        <v>4506</v>
      </c>
      <c r="C51" s="211" t="s">
        <v>200</v>
      </c>
      <c r="D51" s="211">
        <v>191633338</v>
      </c>
      <c r="E51" s="218">
        <v>1060</v>
      </c>
      <c r="F51" s="211">
        <v>1242</v>
      </c>
      <c r="G51" s="211">
        <v>1004</v>
      </c>
      <c r="H51" s="218" t="s">
        <v>403</v>
      </c>
      <c r="I51" s="211" t="s">
        <v>1661</v>
      </c>
      <c r="J51" s="212" t="s">
        <v>290</v>
      </c>
      <c r="K51" s="211" t="s">
        <v>271</v>
      </c>
      <c r="L51" s="211" t="s">
        <v>422</v>
      </c>
    </row>
    <row r="52" spans="1:12" s="211" customFormat="1" x14ac:dyDescent="0.25">
      <c r="A52" s="211" t="s">
        <v>149</v>
      </c>
      <c r="B52" s="211">
        <v>4506</v>
      </c>
      <c r="C52" s="211" t="s">
        <v>200</v>
      </c>
      <c r="D52" s="211">
        <v>191641654</v>
      </c>
      <c r="E52" s="218">
        <v>1060</v>
      </c>
      <c r="F52" s="211">
        <v>1242</v>
      </c>
      <c r="G52" s="211">
        <v>1004</v>
      </c>
      <c r="H52" s="218" t="s">
        <v>403</v>
      </c>
      <c r="I52" s="211" t="s">
        <v>1662</v>
      </c>
      <c r="J52" s="212" t="s">
        <v>290</v>
      </c>
      <c r="K52" s="211" t="s">
        <v>271</v>
      </c>
      <c r="L52" s="211" t="s">
        <v>422</v>
      </c>
    </row>
    <row r="53" spans="1:12" s="211" customFormat="1" x14ac:dyDescent="0.25">
      <c r="A53" s="211" t="s">
        <v>149</v>
      </c>
      <c r="B53" s="211">
        <v>4506</v>
      </c>
      <c r="C53" s="211" t="s">
        <v>200</v>
      </c>
      <c r="D53" s="211">
        <v>191888800</v>
      </c>
      <c r="E53" s="218">
        <v>1080</v>
      </c>
      <c r="F53" s="211">
        <v>1271</v>
      </c>
      <c r="G53" s="211">
        <v>1003</v>
      </c>
      <c r="H53" s="218" t="s">
        <v>269</v>
      </c>
      <c r="I53" s="211" t="s">
        <v>388</v>
      </c>
      <c r="J53" s="212" t="s">
        <v>290</v>
      </c>
      <c r="K53" s="211" t="s">
        <v>271</v>
      </c>
      <c r="L53" s="211" t="s">
        <v>423</v>
      </c>
    </row>
    <row r="54" spans="1:12" s="211" customFormat="1" x14ac:dyDescent="0.25">
      <c r="A54" s="211" t="s">
        <v>149</v>
      </c>
      <c r="B54" s="211">
        <v>4511</v>
      </c>
      <c r="C54" s="211" t="s">
        <v>201</v>
      </c>
      <c r="D54" s="211">
        <v>191116470</v>
      </c>
      <c r="E54" s="218">
        <v>1060</v>
      </c>
      <c r="F54" s="211">
        <v>1242</v>
      </c>
      <c r="G54" s="211">
        <v>1004</v>
      </c>
      <c r="H54" s="218" t="s">
        <v>403</v>
      </c>
      <c r="I54" s="211" t="s">
        <v>1663</v>
      </c>
      <c r="J54" s="212" t="s">
        <v>290</v>
      </c>
      <c r="K54" s="211" t="s">
        <v>271</v>
      </c>
      <c r="L54" s="211" t="s">
        <v>422</v>
      </c>
    </row>
    <row r="55" spans="1:12" s="211" customFormat="1" x14ac:dyDescent="0.25">
      <c r="A55" s="211" t="s">
        <v>149</v>
      </c>
      <c r="B55" s="211">
        <v>4511</v>
      </c>
      <c r="C55" s="211" t="s">
        <v>201</v>
      </c>
      <c r="D55" s="211">
        <v>191886942</v>
      </c>
      <c r="E55" s="218">
        <v>1060</v>
      </c>
      <c r="F55" s="211">
        <v>1274</v>
      </c>
      <c r="G55" s="211">
        <v>1004</v>
      </c>
      <c r="H55" s="218" t="s">
        <v>403</v>
      </c>
      <c r="I55" s="211" t="s">
        <v>1917</v>
      </c>
      <c r="J55" s="212" t="s">
        <v>290</v>
      </c>
      <c r="K55" s="211" t="s">
        <v>271</v>
      </c>
      <c r="L55" s="211" t="s">
        <v>422</v>
      </c>
    </row>
    <row r="56" spans="1:12" s="211" customFormat="1" x14ac:dyDescent="0.25">
      <c r="A56" s="211" t="s">
        <v>149</v>
      </c>
      <c r="B56" s="211">
        <v>4511</v>
      </c>
      <c r="C56" s="211" t="s">
        <v>201</v>
      </c>
      <c r="D56" s="211">
        <v>191948745</v>
      </c>
      <c r="E56" s="218">
        <v>1080</v>
      </c>
      <c r="F56" s="211">
        <v>1242</v>
      </c>
      <c r="G56" s="211">
        <v>1004</v>
      </c>
      <c r="H56" s="218" t="s">
        <v>269</v>
      </c>
      <c r="I56" s="211" t="s">
        <v>1918</v>
      </c>
      <c r="J56" s="212" t="s">
        <v>290</v>
      </c>
      <c r="K56" s="211" t="s">
        <v>271</v>
      </c>
      <c r="L56" s="211" t="s">
        <v>423</v>
      </c>
    </row>
    <row r="57" spans="1:12" s="211" customFormat="1" x14ac:dyDescent="0.25">
      <c r="A57" s="211" t="s">
        <v>149</v>
      </c>
      <c r="B57" s="211">
        <v>4511</v>
      </c>
      <c r="C57" s="211" t="s">
        <v>201</v>
      </c>
      <c r="D57" s="211">
        <v>191971862</v>
      </c>
      <c r="E57" s="218">
        <v>1080</v>
      </c>
      <c r="F57" s="211">
        <v>1274</v>
      </c>
      <c r="G57" s="211">
        <v>1004</v>
      </c>
      <c r="H57" s="218" t="s">
        <v>269</v>
      </c>
      <c r="I57" s="211" t="s">
        <v>2265</v>
      </c>
      <c r="J57" s="212" t="s">
        <v>290</v>
      </c>
      <c r="K57" s="211" t="s">
        <v>271</v>
      </c>
      <c r="L57" s="211" t="s">
        <v>423</v>
      </c>
    </row>
    <row r="58" spans="1:12" s="211" customFormat="1" x14ac:dyDescent="0.25">
      <c r="A58" s="211" t="s">
        <v>149</v>
      </c>
      <c r="B58" s="211">
        <v>4511</v>
      </c>
      <c r="C58" s="211" t="s">
        <v>201</v>
      </c>
      <c r="D58" s="211">
        <v>191971863</v>
      </c>
      <c r="E58" s="218">
        <v>1080</v>
      </c>
      <c r="F58" s="211">
        <v>1274</v>
      </c>
      <c r="G58" s="211">
        <v>1004</v>
      </c>
      <c r="H58" s="218" t="s">
        <v>269</v>
      </c>
      <c r="I58" s="211" t="s">
        <v>2266</v>
      </c>
      <c r="J58" s="212" t="s">
        <v>290</v>
      </c>
      <c r="K58" s="211" t="s">
        <v>271</v>
      </c>
      <c r="L58" s="211" t="s">
        <v>423</v>
      </c>
    </row>
    <row r="59" spans="1:12" s="211" customFormat="1" x14ac:dyDescent="0.25">
      <c r="A59" s="211" t="s">
        <v>149</v>
      </c>
      <c r="B59" s="211">
        <v>4536</v>
      </c>
      <c r="C59" s="211" t="s">
        <v>202</v>
      </c>
      <c r="D59" s="211">
        <v>190079870</v>
      </c>
      <c r="E59" s="218">
        <v>1010</v>
      </c>
      <c r="G59" s="211">
        <v>1004</v>
      </c>
      <c r="H59" s="218" t="s">
        <v>269</v>
      </c>
      <c r="I59" s="211" t="s">
        <v>389</v>
      </c>
      <c r="J59" s="212" t="s">
        <v>290</v>
      </c>
      <c r="K59" s="211" t="s">
        <v>390</v>
      </c>
      <c r="L59" s="211" t="s">
        <v>404</v>
      </c>
    </row>
    <row r="60" spans="1:12" s="211" customFormat="1" x14ac:dyDescent="0.25">
      <c r="A60" s="211" t="s">
        <v>149</v>
      </c>
      <c r="B60" s="211">
        <v>4536</v>
      </c>
      <c r="C60" s="211" t="s">
        <v>202</v>
      </c>
      <c r="D60" s="211">
        <v>190658814</v>
      </c>
      <c r="E60" s="218">
        <v>1060</v>
      </c>
      <c r="F60" s="211">
        <v>1271</v>
      </c>
      <c r="G60" s="211">
        <v>1004</v>
      </c>
      <c r="H60" s="218" t="s">
        <v>403</v>
      </c>
      <c r="I60" s="211" t="s">
        <v>1859</v>
      </c>
      <c r="J60" s="212" t="s">
        <v>290</v>
      </c>
      <c r="K60" s="211" t="s">
        <v>271</v>
      </c>
      <c r="L60" s="211" t="s">
        <v>422</v>
      </c>
    </row>
    <row r="61" spans="1:12" s="211" customFormat="1" x14ac:dyDescent="0.25">
      <c r="A61" s="211" t="s">
        <v>149</v>
      </c>
      <c r="B61" s="211">
        <v>4536</v>
      </c>
      <c r="C61" s="211" t="s">
        <v>202</v>
      </c>
      <c r="D61" s="211">
        <v>192051240</v>
      </c>
      <c r="E61" s="218">
        <v>1080</v>
      </c>
      <c r="F61" s="211">
        <v>1274</v>
      </c>
      <c r="G61" s="211">
        <v>1004</v>
      </c>
      <c r="H61" s="218" t="s">
        <v>269</v>
      </c>
      <c r="I61" s="211" t="s">
        <v>2360</v>
      </c>
      <c r="J61" s="212" t="s">
        <v>290</v>
      </c>
      <c r="K61" s="211" t="s">
        <v>271</v>
      </c>
      <c r="L61" s="211" t="s">
        <v>423</v>
      </c>
    </row>
    <row r="62" spans="1:12" s="211" customFormat="1" x14ac:dyDescent="0.25">
      <c r="A62" s="211" t="s">
        <v>149</v>
      </c>
      <c r="B62" s="211">
        <v>4536</v>
      </c>
      <c r="C62" s="211" t="s">
        <v>202</v>
      </c>
      <c r="D62" s="211">
        <v>400048587</v>
      </c>
      <c r="E62" s="218">
        <v>1060</v>
      </c>
      <c r="F62" s="211">
        <v>1242</v>
      </c>
      <c r="G62" s="211">
        <v>1004</v>
      </c>
      <c r="H62" s="218" t="s">
        <v>403</v>
      </c>
      <c r="I62" s="211" t="s">
        <v>1664</v>
      </c>
      <c r="J62" s="212" t="s">
        <v>290</v>
      </c>
      <c r="K62" s="211" t="s">
        <v>271</v>
      </c>
      <c r="L62" s="211" t="s">
        <v>422</v>
      </c>
    </row>
    <row r="63" spans="1:12" s="211" customFormat="1" x14ac:dyDescent="0.25">
      <c r="A63" s="211" t="s">
        <v>149</v>
      </c>
      <c r="B63" s="211">
        <v>4536</v>
      </c>
      <c r="C63" s="211" t="s">
        <v>202</v>
      </c>
      <c r="D63" s="211">
        <v>400048739</v>
      </c>
      <c r="E63" s="218">
        <v>1060</v>
      </c>
      <c r="F63" s="211">
        <v>1242</v>
      </c>
      <c r="G63" s="211">
        <v>1004</v>
      </c>
      <c r="H63" s="218" t="s">
        <v>403</v>
      </c>
      <c r="I63" s="211" t="s">
        <v>1665</v>
      </c>
      <c r="J63" s="212" t="s">
        <v>290</v>
      </c>
      <c r="K63" s="211" t="s">
        <v>271</v>
      </c>
      <c r="L63" s="211" t="s">
        <v>422</v>
      </c>
    </row>
    <row r="64" spans="1:12" s="211" customFormat="1" x14ac:dyDescent="0.25">
      <c r="A64" s="211" t="s">
        <v>149</v>
      </c>
      <c r="B64" s="211">
        <v>4545</v>
      </c>
      <c r="C64" s="211" t="s">
        <v>203</v>
      </c>
      <c r="D64" s="211">
        <v>191911516</v>
      </c>
      <c r="E64" s="218">
        <v>1080</v>
      </c>
      <c r="F64" s="211">
        <v>1274</v>
      </c>
      <c r="G64" s="211">
        <v>1004</v>
      </c>
      <c r="H64" s="218" t="s">
        <v>269</v>
      </c>
      <c r="I64" s="211" t="s">
        <v>391</v>
      </c>
      <c r="J64" s="212" t="s">
        <v>290</v>
      </c>
      <c r="K64" s="211" t="s">
        <v>271</v>
      </c>
      <c r="L64" s="211" t="s">
        <v>423</v>
      </c>
    </row>
    <row r="65" spans="1:12" s="211" customFormat="1" x14ac:dyDescent="0.25">
      <c r="A65" s="211" t="s">
        <v>149</v>
      </c>
      <c r="B65" s="211">
        <v>4545</v>
      </c>
      <c r="C65" s="211" t="s">
        <v>203</v>
      </c>
      <c r="D65" s="211">
        <v>400053279</v>
      </c>
      <c r="E65" s="218">
        <v>1060</v>
      </c>
      <c r="F65" s="211">
        <v>1242</v>
      </c>
      <c r="G65" s="211">
        <v>1004</v>
      </c>
      <c r="H65" s="218" t="s">
        <v>403</v>
      </c>
      <c r="I65" s="211" t="s">
        <v>1666</v>
      </c>
      <c r="J65" s="212" t="s">
        <v>290</v>
      </c>
      <c r="K65" s="211" t="s">
        <v>271</v>
      </c>
      <c r="L65" s="211" t="s">
        <v>422</v>
      </c>
    </row>
    <row r="66" spans="1:12" s="211" customFormat="1" x14ac:dyDescent="0.25">
      <c r="A66" s="211" t="s">
        <v>149</v>
      </c>
      <c r="B66" s="211">
        <v>4545</v>
      </c>
      <c r="C66" s="211" t="s">
        <v>203</v>
      </c>
      <c r="D66" s="211">
        <v>400057484</v>
      </c>
      <c r="E66" s="218">
        <v>1060</v>
      </c>
      <c r="F66" s="211">
        <v>1242</v>
      </c>
      <c r="G66" s="211">
        <v>1004</v>
      </c>
      <c r="H66" s="218" t="s">
        <v>403</v>
      </c>
      <c r="I66" s="211" t="s">
        <v>1961</v>
      </c>
      <c r="J66" s="212" t="s">
        <v>290</v>
      </c>
      <c r="K66" s="211" t="s">
        <v>271</v>
      </c>
      <c r="L66" s="211" t="s">
        <v>422</v>
      </c>
    </row>
    <row r="67" spans="1:12" s="211" customFormat="1" x14ac:dyDescent="0.25">
      <c r="A67" s="211" t="s">
        <v>149</v>
      </c>
      <c r="B67" s="211">
        <v>4545</v>
      </c>
      <c r="C67" s="211" t="s">
        <v>203</v>
      </c>
      <c r="D67" s="211">
        <v>502017806</v>
      </c>
      <c r="E67" s="218">
        <v>1060</v>
      </c>
      <c r="F67" s="211">
        <v>1242</v>
      </c>
      <c r="G67" s="211">
        <v>1004</v>
      </c>
      <c r="H67" s="218" t="s">
        <v>403</v>
      </c>
      <c r="I67" s="211" t="s">
        <v>1667</v>
      </c>
      <c r="J67" s="212" t="s">
        <v>290</v>
      </c>
      <c r="K67" s="211" t="s">
        <v>271</v>
      </c>
      <c r="L67" s="211" t="s">
        <v>422</v>
      </c>
    </row>
    <row r="68" spans="1:12" s="211" customFormat="1" x14ac:dyDescent="0.25">
      <c r="A68" s="211" t="s">
        <v>149</v>
      </c>
      <c r="B68" s="211">
        <v>4546</v>
      </c>
      <c r="C68" s="211" t="s">
        <v>204</v>
      </c>
      <c r="D68" s="211">
        <v>400044637</v>
      </c>
      <c r="E68" s="218">
        <v>1060</v>
      </c>
      <c r="F68" s="211">
        <v>1242</v>
      </c>
      <c r="G68" s="211">
        <v>1004</v>
      </c>
      <c r="H68" s="218" t="s">
        <v>403</v>
      </c>
      <c r="I68" s="211" t="s">
        <v>1668</v>
      </c>
      <c r="J68" s="212" t="s">
        <v>290</v>
      </c>
      <c r="K68" s="211" t="s">
        <v>271</v>
      </c>
      <c r="L68" s="211" t="s">
        <v>422</v>
      </c>
    </row>
    <row r="69" spans="1:12" s="211" customFormat="1" x14ac:dyDescent="0.25">
      <c r="A69" s="211" t="s">
        <v>149</v>
      </c>
      <c r="B69" s="211">
        <v>4551</v>
      </c>
      <c r="C69" s="211" t="s">
        <v>205</v>
      </c>
      <c r="D69" s="211">
        <v>191974676</v>
      </c>
      <c r="E69" s="218">
        <v>1060</v>
      </c>
      <c r="F69" s="211">
        <v>1242</v>
      </c>
      <c r="G69" s="211">
        <v>1004</v>
      </c>
      <c r="H69" s="218" t="s">
        <v>403</v>
      </c>
      <c r="I69" s="211" t="s">
        <v>1669</v>
      </c>
      <c r="J69" s="212" t="s">
        <v>290</v>
      </c>
      <c r="K69" s="211" t="s">
        <v>271</v>
      </c>
      <c r="L69" s="211" t="s">
        <v>422</v>
      </c>
    </row>
    <row r="70" spans="1:12" s="211" customFormat="1" x14ac:dyDescent="0.25">
      <c r="A70" s="211" t="s">
        <v>149</v>
      </c>
      <c r="B70" s="211">
        <v>4551</v>
      </c>
      <c r="C70" s="211" t="s">
        <v>205</v>
      </c>
      <c r="D70" s="211">
        <v>192008617</v>
      </c>
      <c r="E70" s="218">
        <v>1080</v>
      </c>
      <c r="F70" s="211">
        <v>1274</v>
      </c>
      <c r="G70" s="211">
        <v>1007</v>
      </c>
      <c r="H70" s="218" t="s">
        <v>269</v>
      </c>
      <c r="I70" s="211" t="s">
        <v>1532</v>
      </c>
      <c r="J70" s="212" t="s">
        <v>290</v>
      </c>
      <c r="K70" s="211" t="s">
        <v>271</v>
      </c>
      <c r="L70" s="211" t="s">
        <v>1574</v>
      </c>
    </row>
    <row r="71" spans="1:12" s="211" customFormat="1" x14ac:dyDescent="0.25">
      <c r="A71" s="211" t="s">
        <v>149</v>
      </c>
      <c r="B71" s="211">
        <v>4551</v>
      </c>
      <c r="C71" s="211" t="s">
        <v>205</v>
      </c>
      <c r="D71" s="211">
        <v>192022039</v>
      </c>
      <c r="E71" s="218">
        <v>1080</v>
      </c>
      <c r="F71" s="211">
        <v>1274</v>
      </c>
      <c r="G71" s="211">
        <v>1004</v>
      </c>
      <c r="H71" s="218" t="s">
        <v>269</v>
      </c>
      <c r="I71" s="211" t="s">
        <v>1741</v>
      </c>
      <c r="J71" s="212" t="s">
        <v>290</v>
      </c>
      <c r="K71" s="211" t="s">
        <v>271</v>
      </c>
      <c r="L71" s="211" t="s">
        <v>423</v>
      </c>
    </row>
    <row r="72" spans="1:12" s="211" customFormat="1" x14ac:dyDescent="0.25">
      <c r="A72" s="211" t="s">
        <v>149</v>
      </c>
      <c r="B72" s="211">
        <v>4551</v>
      </c>
      <c r="C72" s="211" t="s">
        <v>205</v>
      </c>
      <c r="D72" s="211">
        <v>192044013</v>
      </c>
      <c r="E72" s="218">
        <v>1060</v>
      </c>
      <c r="G72" s="211">
        <v>1004</v>
      </c>
      <c r="H72" s="218" t="s">
        <v>403</v>
      </c>
      <c r="I72" s="211" t="s">
        <v>2084</v>
      </c>
      <c r="J72" s="212" t="s">
        <v>290</v>
      </c>
      <c r="K72" s="211" t="s">
        <v>271</v>
      </c>
      <c r="L72" s="211" t="s">
        <v>422</v>
      </c>
    </row>
    <row r="73" spans="1:12" s="211" customFormat="1" x14ac:dyDescent="0.25">
      <c r="A73" s="211" t="s">
        <v>149</v>
      </c>
      <c r="B73" s="211">
        <v>4551</v>
      </c>
      <c r="C73" s="211" t="s">
        <v>205</v>
      </c>
      <c r="D73" s="211">
        <v>192044016</v>
      </c>
      <c r="E73" s="218">
        <v>1060</v>
      </c>
      <c r="G73" s="211">
        <v>1004</v>
      </c>
      <c r="H73" s="218" t="s">
        <v>403</v>
      </c>
      <c r="I73" s="211" t="s">
        <v>2085</v>
      </c>
      <c r="J73" s="212" t="s">
        <v>290</v>
      </c>
      <c r="K73" s="211" t="s">
        <v>271</v>
      </c>
      <c r="L73" s="211" t="s">
        <v>422</v>
      </c>
    </row>
    <row r="74" spans="1:12" s="211" customFormat="1" x14ac:dyDescent="0.25">
      <c r="A74" s="211" t="s">
        <v>149</v>
      </c>
      <c r="B74" s="211">
        <v>4551</v>
      </c>
      <c r="C74" s="211" t="s">
        <v>205</v>
      </c>
      <c r="D74" s="211">
        <v>400067534</v>
      </c>
      <c r="E74" s="218">
        <v>1060</v>
      </c>
      <c r="F74" s="211">
        <v>1274</v>
      </c>
      <c r="G74" s="211">
        <v>1004</v>
      </c>
      <c r="H74" s="218" t="s">
        <v>403</v>
      </c>
      <c r="I74" s="211" t="s">
        <v>2018</v>
      </c>
      <c r="J74" s="212" t="s">
        <v>290</v>
      </c>
      <c r="K74" s="211" t="s">
        <v>271</v>
      </c>
      <c r="L74" s="211" t="s">
        <v>422</v>
      </c>
    </row>
    <row r="75" spans="1:12" s="211" customFormat="1" x14ac:dyDescent="0.25">
      <c r="A75" s="211" t="s">
        <v>149</v>
      </c>
      <c r="B75" s="211">
        <v>4561</v>
      </c>
      <c r="C75" s="211" t="s">
        <v>206</v>
      </c>
      <c r="D75" s="211">
        <v>192015610</v>
      </c>
      <c r="E75" s="218">
        <v>1080</v>
      </c>
      <c r="F75" s="211">
        <v>1252</v>
      </c>
      <c r="G75" s="211">
        <v>1004</v>
      </c>
      <c r="H75" s="218" t="s">
        <v>269</v>
      </c>
      <c r="I75" s="211" t="s">
        <v>1721</v>
      </c>
      <c r="J75" s="212" t="s">
        <v>290</v>
      </c>
      <c r="K75" s="211" t="s">
        <v>271</v>
      </c>
      <c r="L75" s="211" t="s">
        <v>423</v>
      </c>
    </row>
    <row r="76" spans="1:12" s="211" customFormat="1" x14ac:dyDescent="0.25">
      <c r="A76" s="211" t="s">
        <v>149</v>
      </c>
      <c r="B76" s="211">
        <v>4561</v>
      </c>
      <c r="C76" s="211" t="s">
        <v>206</v>
      </c>
      <c r="D76" s="211">
        <v>192016026</v>
      </c>
      <c r="E76" s="218">
        <v>1080</v>
      </c>
      <c r="F76" s="211">
        <v>1252</v>
      </c>
      <c r="G76" s="211">
        <v>1004</v>
      </c>
      <c r="H76" s="218" t="s">
        <v>269</v>
      </c>
      <c r="I76" s="211" t="s">
        <v>1722</v>
      </c>
      <c r="J76" s="212" t="s">
        <v>290</v>
      </c>
      <c r="K76" s="211" t="s">
        <v>271</v>
      </c>
      <c r="L76" s="211" t="s">
        <v>423</v>
      </c>
    </row>
    <row r="77" spans="1:12" s="211" customFormat="1" x14ac:dyDescent="0.25">
      <c r="A77" s="211" t="s">
        <v>149</v>
      </c>
      <c r="B77" s="211">
        <v>4566</v>
      </c>
      <c r="C77" s="211" t="s">
        <v>207</v>
      </c>
      <c r="D77" s="211">
        <v>191914522</v>
      </c>
      <c r="E77" s="218">
        <v>1020</v>
      </c>
      <c r="F77" s="211">
        <v>1122</v>
      </c>
      <c r="G77" s="211">
        <v>1003</v>
      </c>
      <c r="H77" s="218" t="s">
        <v>403</v>
      </c>
      <c r="I77" s="211" t="s">
        <v>1670</v>
      </c>
      <c r="J77" s="212" t="s">
        <v>290</v>
      </c>
      <c r="K77" s="211" t="s">
        <v>271</v>
      </c>
      <c r="L77" s="211" t="s">
        <v>439</v>
      </c>
    </row>
    <row r="78" spans="1:12" s="211" customFormat="1" x14ac:dyDescent="0.25">
      <c r="A78" s="211" t="s">
        <v>149</v>
      </c>
      <c r="B78" s="211">
        <v>4566</v>
      </c>
      <c r="C78" s="211" t="s">
        <v>207</v>
      </c>
      <c r="D78" s="211">
        <v>191961264</v>
      </c>
      <c r="E78" s="218">
        <v>1060</v>
      </c>
      <c r="F78" s="211">
        <v>1242</v>
      </c>
      <c r="G78" s="211">
        <v>1004</v>
      </c>
      <c r="H78" s="218" t="s">
        <v>403</v>
      </c>
      <c r="I78" s="211" t="s">
        <v>1671</v>
      </c>
      <c r="J78" s="212" t="s">
        <v>290</v>
      </c>
      <c r="K78" s="211" t="s">
        <v>271</v>
      </c>
      <c r="L78" s="211" t="s">
        <v>422</v>
      </c>
    </row>
    <row r="79" spans="1:12" s="211" customFormat="1" x14ac:dyDescent="0.25">
      <c r="A79" s="211" t="s">
        <v>149</v>
      </c>
      <c r="B79" s="211">
        <v>4566</v>
      </c>
      <c r="C79" s="211" t="s">
        <v>207</v>
      </c>
      <c r="D79" s="211">
        <v>191976789</v>
      </c>
      <c r="E79" s="218">
        <v>1060</v>
      </c>
      <c r="F79" s="211">
        <v>1242</v>
      </c>
      <c r="G79" s="211">
        <v>1004</v>
      </c>
      <c r="H79" s="218" t="s">
        <v>403</v>
      </c>
      <c r="I79" s="211" t="s">
        <v>2293</v>
      </c>
      <c r="J79" s="212" t="s">
        <v>290</v>
      </c>
      <c r="K79" s="211" t="s">
        <v>271</v>
      </c>
      <c r="L79" s="211" t="s">
        <v>422</v>
      </c>
    </row>
    <row r="80" spans="1:12" s="211" customFormat="1" x14ac:dyDescent="0.25">
      <c r="A80" s="211" t="s">
        <v>149</v>
      </c>
      <c r="B80" s="211">
        <v>4566</v>
      </c>
      <c r="C80" s="211" t="s">
        <v>207</v>
      </c>
      <c r="D80" s="211">
        <v>191982267</v>
      </c>
      <c r="E80" s="218">
        <v>1060</v>
      </c>
      <c r="F80" s="211">
        <v>1242</v>
      </c>
      <c r="G80" s="211">
        <v>1004</v>
      </c>
      <c r="H80" s="218" t="s">
        <v>403</v>
      </c>
      <c r="I80" s="211" t="s">
        <v>1672</v>
      </c>
      <c r="J80" s="212" t="s">
        <v>290</v>
      </c>
      <c r="K80" s="211" t="s">
        <v>271</v>
      </c>
      <c r="L80" s="211" t="s">
        <v>422</v>
      </c>
    </row>
    <row r="81" spans="1:12" s="211" customFormat="1" x14ac:dyDescent="0.25">
      <c r="A81" s="211" t="s">
        <v>149</v>
      </c>
      <c r="B81" s="211">
        <v>4566</v>
      </c>
      <c r="C81" s="211" t="s">
        <v>207</v>
      </c>
      <c r="D81" s="211">
        <v>191993774</v>
      </c>
      <c r="E81" s="218">
        <v>1080</v>
      </c>
      <c r="F81" s="211">
        <v>1274</v>
      </c>
      <c r="G81" s="211">
        <v>1004</v>
      </c>
      <c r="H81" s="218" t="s">
        <v>269</v>
      </c>
      <c r="I81" s="211" t="s">
        <v>2315</v>
      </c>
      <c r="J81" s="212" t="s">
        <v>290</v>
      </c>
      <c r="K81" s="211" t="s">
        <v>271</v>
      </c>
      <c r="L81" s="211" t="s">
        <v>2322</v>
      </c>
    </row>
    <row r="82" spans="1:12" s="211" customFormat="1" x14ac:dyDescent="0.25">
      <c r="A82" s="211" t="s">
        <v>149</v>
      </c>
      <c r="B82" s="211">
        <v>4566</v>
      </c>
      <c r="C82" s="211" t="s">
        <v>207</v>
      </c>
      <c r="D82" s="211">
        <v>192048363</v>
      </c>
      <c r="E82" s="218">
        <v>1080</v>
      </c>
      <c r="F82" s="211">
        <v>1274</v>
      </c>
      <c r="G82" s="211">
        <v>1004</v>
      </c>
      <c r="H82" s="218" t="s">
        <v>269</v>
      </c>
      <c r="I82" s="211" t="s">
        <v>2267</v>
      </c>
      <c r="J82" s="212" t="s">
        <v>290</v>
      </c>
      <c r="K82" s="211" t="s">
        <v>271</v>
      </c>
      <c r="L82" s="211" t="s">
        <v>423</v>
      </c>
    </row>
    <row r="83" spans="1:12" s="211" customFormat="1" x14ac:dyDescent="0.25">
      <c r="A83" s="211" t="s">
        <v>149</v>
      </c>
      <c r="B83" s="211">
        <v>4566</v>
      </c>
      <c r="C83" s="211" t="s">
        <v>207</v>
      </c>
      <c r="D83" s="211">
        <v>192052196</v>
      </c>
      <c r="E83" s="218">
        <v>1060</v>
      </c>
      <c r="F83" s="211">
        <v>1274</v>
      </c>
      <c r="G83" s="211">
        <v>1004</v>
      </c>
      <c r="H83" s="218" t="s">
        <v>403</v>
      </c>
      <c r="I83" s="211" t="s">
        <v>2387</v>
      </c>
      <c r="J83" s="212" t="s">
        <v>290</v>
      </c>
      <c r="K83" s="211" t="s">
        <v>271</v>
      </c>
      <c r="L83" s="211" t="s">
        <v>2402</v>
      </c>
    </row>
    <row r="84" spans="1:12" s="211" customFormat="1" x14ac:dyDescent="0.25">
      <c r="A84" s="211" t="s">
        <v>149</v>
      </c>
      <c r="B84" s="211">
        <v>4566</v>
      </c>
      <c r="C84" s="211" t="s">
        <v>207</v>
      </c>
      <c r="D84" s="211">
        <v>192052198</v>
      </c>
      <c r="E84" s="218">
        <v>1060</v>
      </c>
      <c r="F84" s="211">
        <v>1274</v>
      </c>
      <c r="G84" s="211">
        <v>1004</v>
      </c>
      <c r="H84" s="218" t="s">
        <v>403</v>
      </c>
      <c r="I84" s="211" t="s">
        <v>2387</v>
      </c>
      <c r="J84" s="212" t="s">
        <v>290</v>
      </c>
      <c r="K84" s="211" t="s">
        <v>271</v>
      </c>
      <c r="L84" s="211" t="s">
        <v>2403</v>
      </c>
    </row>
    <row r="85" spans="1:12" s="211" customFormat="1" x14ac:dyDescent="0.25">
      <c r="A85" s="211" t="s">
        <v>149</v>
      </c>
      <c r="B85" s="211">
        <v>4566</v>
      </c>
      <c r="C85" s="211" t="s">
        <v>207</v>
      </c>
      <c r="D85" s="211">
        <v>400060262</v>
      </c>
      <c r="E85" s="218">
        <v>1060</v>
      </c>
      <c r="G85" s="211">
        <v>1004</v>
      </c>
      <c r="H85" s="218" t="s">
        <v>403</v>
      </c>
      <c r="I85" s="211" t="s">
        <v>1673</v>
      </c>
      <c r="J85" s="212" t="s">
        <v>290</v>
      </c>
      <c r="K85" s="211" t="s">
        <v>271</v>
      </c>
      <c r="L85" s="211" t="s">
        <v>422</v>
      </c>
    </row>
    <row r="86" spans="1:12" s="211" customFormat="1" x14ac:dyDescent="0.25">
      <c r="A86" s="211" t="s">
        <v>149</v>
      </c>
      <c r="B86" s="211">
        <v>4566</v>
      </c>
      <c r="C86" s="211" t="s">
        <v>207</v>
      </c>
      <c r="D86" s="211">
        <v>400063414</v>
      </c>
      <c r="E86" s="218">
        <v>1060</v>
      </c>
      <c r="F86" s="211">
        <v>1242</v>
      </c>
      <c r="G86" s="211">
        <v>1004</v>
      </c>
      <c r="H86" s="218" t="s">
        <v>403</v>
      </c>
      <c r="I86" s="211" t="s">
        <v>2211</v>
      </c>
      <c r="J86" s="212" t="s">
        <v>290</v>
      </c>
      <c r="K86" s="211" t="s">
        <v>271</v>
      </c>
      <c r="L86" s="211" t="s">
        <v>422</v>
      </c>
    </row>
    <row r="87" spans="1:12" s="211" customFormat="1" x14ac:dyDescent="0.25">
      <c r="A87" s="211" t="s">
        <v>149</v>
      </c>
      <c r="B87" s="211">
        <v>4571</v>
      </c>
      <c r="C87" s="211" t="s">
        <v>208</v>
      </c>
      <c r="D87" s="211">
        <v>191988273</v>
      </c>
      <c r="E87" s="218">
        <v>1080</v>
      </c>
      <c r="F87" s="211">
        <v>1274</v>
      </c>
      <c r="G87" s="211">
        <v>1004</v>
      </c>
      <c r="H87" s="218" t="s">
        <v>269</v>
      </c>
      <c r="I87" s="211" t="s">
        <v>1823</v>
      </c>
      <c r="J87" s="212" t="s">
        <v>290</v>
      </c>
      <c r="K87" s="211" t="s">
        <v>271</v>
      </c>
      <c r="L87" s="211" t="s">
        <v>423</v>
      </c>
    </row>
    <row r="88" spans="1:12" s="211" customFormat="1" x14ac:dyDescent="0.25">
      <c r="A88" s="211" t="s">
        <v>149</v>
      </c>
      <c r="B88" s="211">
        <v>4590</v>
      </c>
      <c r="C88" s="211" t="s">
        <v>209</v>
      </c>
      <c r="D88" s="211">
        <v>191663107</v>
      </c>
      <c r="E88" s="218">
        <v>1060</v>
      </c>
      <c r="F88" s="211">
        <v>1274</v>
      </c>
      <c r="G88" s="211">
        <v>1004</v>
      </c>
      <c r="H88" s="218" t="s">
        <v>403</v>
      </c>
      <c r="I88" s="211" t="s">
        <v>1674</v>
      </c>
      <c r="J88" s="212" t="s">
        <v>290</v>
      </c>
      <c r="K88" s="211" t="s">
        <v>271</v>
      </c>
      <c r="L88" s="211" t="s">
        <v>422</v>
      </c>
    </row>
    <row r="89" spans="1:12" s="211" customFormat="1" x14ac:dyDescent="0.25">
      <c r="A89" s="211" t="s">
        <v>149</v>
      </c>
      <c r="B89" s="211">
        <v>4590</v>
      </c>
      <c r="C89" s="211" t="s">
        <v>209</v>
      </c>
      <c r="D89" s="211">
        <v>192013711</v>
      </c>
      <c r="E89" s="218">
        <v>1080</v>
      </c>
      <c r="F89" s="211">
        <v>1241</v>
      </c>
      <c r="G89" s="211">
        <v>1004</v>
      </c>
      <c r="H89" s="218" t="s">
        <v>269</v>
      </c>
      <c r="I89" s="211" t="s">
        <v>1791</v>
      </c>
      <c r="J89" s="212" t="s">
        <v>290</v>
      </c>
      <c r="K89" s="211" t="s">
        <v>271</v>
      </c>
      <c r="L89" s="211" t="s">
        <v>423</v>
      </c>
    </row>
    <row r="90" spans="1:12" s="211" customFormat="1" x14ac:dyDescent="0.25">
      <c r="A90" s="211" t="s">
        <v>149</v>
      </c>
      <c r="B90" s="211">
        <v>4590</v>
      </c>
      <c r="C90" s="211" t="s">
        <v>209</v>
      </c>
      <c r="D90" s="211">
        <v>192045181</v>
      </c>
      <c r="E90" s="218">
        <v>1060</v>
      </c>
      <c r="F90" s="211">
        <v>1242</v>
      </c>
      <c r="G90" s="211">
        <v>1004</v>
      </c>
      <c r="H90" s="218" t="s">
        <v>403</v>
      </c>
      <c r="I90" s="211" t="s">
        <v>2158</v>
      </c>
      <c r="J90" s="212" t="s">
        <v>290</v>
      </c>
      <c r="K90" s="211" t="s">
        <v>271</v>
      </c>
      <c r="L90" s="211" t="s">
        <v>422</v>
      </c>
    </row>
    <row r="91" spans="1:12" s="211" customFormat="1" x14ac:dyDescent="0.25">
      <c r="A91" s="211" t="s">
        <v>149</v>
      </c>
      <c r="B91" s="211">
        <v>4591</v>
      </c>
      <c r="C91" s="211" t="s">
        <v>210</v>
      </c>
      <c r="D91" s="211">
        <v>191813221</v>
      </c>
      <c r="E91" s="218">
        <v>1060</v>
      </c>
      <c r="F91" s="211">
        <v>1242</v>
      </c>
      <c r="G91" s="211">
        <v>1004</v>
      </c>
      <c r="H91" s="218" t="s">
        <v>403</v>
      </c>
      <c r="I91" s="211" t="s">
        <v>1675</v>
      </c>
      <c r="J91" s="212" t="s">
        <v>290</v>
      </c>
      <c r="K91" s="211" t="s">
        <v>271</v>
      </c>
      <c r="L91" s="211" t="s">
        <v>422</v>
      </c>
    </row>
    <row r="92" spans="1:12" s="211" customFormat="1" x14ac:dyDescent="0.25">
      <c r="A92" s="211" t="s">
        <v>149</v>
      </c>
      <c r="B92" s="211">
        <v>4601</v>
      </c>
      <c r="C92" s="211" t="s">
        <v>211</v>
      </c>
      <c r="D92" s="211">
        <v>191735351</v>
      </c>
      <c r="E92" s="218">
        <v>1060</v>
      </c>
      <c r="F92" s="211">
        <v>1274</v>
      </c>
      <c r="G92" s="211">
        <v>1004</v>
      </c>
      <c r="H92" s="218" t="s">
        <v>403</v>
      </c>
      <c r="I92" s="211" t="s">
        <v>1676</v>
      </c>
      <c r="J92" s="212" t="s">
        <v>290</v>
      </c>
      <c r="K92" s="211" t="s">
        <v>271</v>
      </c>
      <c r="L92" s="211" t="s">
        <v>422</v>
      </c>
    </row>
    <row r="93" spans="1:12" s="211" customFormat="1" x14ac:dyDescent="0.25">
      <c r="A93" s="211" t="s">
        <v>149</v>
      </c>
      <c r="B93" s="211">
        <v>4601</v>
      </c>
      <c r="C93" s="211" t="s">
        <v>211</v>
      </c>
      <c r="D93" s="211">
        <v>191979158</v>
      </c>
      <c r="E93" s="218">
        <v>1080</v>
      </c>
      <c r="F93" s="211">
        <v>1274</v>
      </c>
      <c r="G93" s="211">
        <v>1004</v>
      </c>
      <c r="H93" s="218" t="s">
        <v>269</v>
      </c>
      <c r="I93" s="211" t="s">
        <v>437</v>
      </c>
      <c r="J93" s="212" t="s">
        <v>290</v>
      </c>
      <c r="K93" s="211" t="s">
        <v>271</v>
      </c>
      <c r="L93" s="211" t="s">
        <v>423</v>
      </c>
    </row>
    <row r="94" spans="1:12" s="211" customFormat="1" x14ac:dyDescent="0.25">
      <c r="A94" s="211" t="s">
        <v>149</v>
      </c>
      <c r="B94" s="211">
        <v>4601</v>
      </c>
      <c r="C94" s="211" t="s">
        <v>211</v>
      </c>
      <c r="D94" s="211">
        <v>192033557</v>
      </c>
      <c r="E94" s="218">
        <v>1080</v>
      </c>
      <c r="F94" s="211">
        <v>1274</v>
      </c>
      <c r="G94" s="211">
        <v>1004</v>
      </c>
      <c r="H94" s="218" t="s">
        <v>269</v>
      </c>
      <c r="I94" s="211" t="s">
        <v>1919</v>
      </c>
      <c r="J94" s="212" t="s">
        <v>290</v>
      </c>
      <c r="K94" s="211" t="s">
        <v>271</v>
      </c>
      <c r="L94" s="211" t="s">
        <v>423</v>
      </c>
    </row>
    <row r="95" spans="1:12" s="211" customFormat="1" x14ac:dyDescent="0.25">
      <c r="A95" s="211" t="s">
        <v>149</v>
      </c>
      <c r="B95" s="211">
        <v>4606</v>
      </c>
      <c r="C95" s="211" t="s">
        <v>212</v>
      </c>
      <c r="D95" s="211">
        <v>192003560</v>
      </c>
      <c r="E95" s="218">
        <v>1060</v>
      </c>
      <c r="F95" s="211">
        <v>1242</v>
      </c>
      <c r="G95" s="211">
        <v>1004</v>
      </c>
      <c r="H95" s="218" t="s">
        <v>403</v>
      </c>
      <c r="I95" s="211" t="s">
        <v>1824</v>
      </c>
      <c r="J95" s="212" t="s">
        <v>290</v>
      </c>
      <c r="K95" s="211" t="s">
        <v>271</v>
      </c>
      <c r="L95" s="211" t="s">
        <v>422</v>
      </c>
    </row>
    <row r="96" spans="1:12" s="211" customFormat="1" x14ac:dyDescent="0.25">
      <c r="A96" s="211" t="s">
        <v>149</v>
      </c>
      <c r="B96" s="211">
        <v>4611</v>
      </c>
      <c r="C96" s="211" t="s">
        <v>213</v>
      </c>
      <c r="D96" s="211">
        <v>191731414</v>
      </c>
      <c r="E96" s="218">
        <v>1060</v>
      </c>
      <c r="F96" s="211">
        <v>1242</v>
      </c>
      <c r="G96" s="211">
        <v>1004</v>
      </c>
      <c r="H96" s="218" t="s">
        <v>403</v>
      </c>
      <c r="I96" s="211" t="s">
        <v>1886</v>
      </c>
      <c r="J96" s="212" t="s">
        <v>290</v>
      </c>
      <c r="K96" s="211" t="s">
        <v>271</v>
      </c>
      <c r="L96" s="211" t="s">
        <v>1899</v>
      </c>
    </row>
    <row r="97" spans="1:12" s="211" customFormat="1" x14ac:dyDescent="0.25">
      <c r="A97" s="211" t="s">
        <v>149</v>
      </c>
      <c r="B97" s="211">
        <v>4611</v>
      </c>
      <c r="C97" s="211" t="s">
        <v>213</v>
      </c>
      <c r="D97" s="211">
        <v>191751119</v>
      </c>
      <c r="E97" s="218">
        <v>1060</v>
      </c>
      <c r="F97" s="211">
        <v>1242</v>
      </c>
      <c r="G97" s="211">
        <v>1004</v>
      </c>
      <c r="H97" s="218" t="s">
        <v>403</v>
      </c>
      <c r="I97" s="211" t="s">
        <v>1677</v>
      </c>
      <c r="J97" s="212" t="s">
        <v>290</v>
      </c>
      <c r="K97" s="211" t="s">
        <v>271</v>
      </c>
      <c r="L97" s="211" t="s">
        <v>422</v>
      </c>
    </row>
    <row r="98" spans="1:12" s="211" customFormat="1" x14ac:dyDescent="0.25">
      <c r="A98" s="211" t="s">
        <v>149</v>
      </c>
      <c r="B98" s="211">
        <v>4611</v>
      </c>
      <c r="C98" s="211" t="s">
        <v>213</v>
      </c>
      <c r="D98" s="211">
        <v>191887598</v>
      </c>
      <c r="E98" s="218">
        <v>1060</v>
      </c>
      <c r="F98" s="211">
        <v>1242</v>
      </c>
      <c r="G98" s="211">
        <v>1004</v>
      </c>
      <c r="H98" s="218" t="s">
        <v>403</v>
      </c>
      <c r="I98" s="211" t="s">
        <v>1678</v>
      </c>
      <c r="J98" s="212" t="s">
        <v>290</v>
      </c>
      <c r="K98" s="211" t="s">
        <v>271</v>
      </c>
      <c r="L98" s="211" t="s">
        <v>422</v>
      </c>
    </row>
    <row r="99" spans="1:12" s="211" customFormat="1" x14ac:dyDescent="0.25">
      <c r="A99" s="211" t="s">
        <v>149</v>
      </c>
      <c r="B99" s="211">
        <v>4611</v>
      </c>
      <c r="C99" s="211" t="s">
        <v>213</v>
      </c>
      <c r="D99" s="211">
        <v>191947444</v>
      </c>
      <c r="E99" s="218">
        <v>1060</v>
      </c>
      <c r="F99" s="211">
        <v>1242</v>
      </c>
      <c r="G99" s="211">
        <v>1004</v>
      </c>
      <c r="H99" s="218" t="s">
        <v>403</v>
      </c>
      <c r="I99" s="211" t="s">
        <v>1886</v>
      </c>
      <c r="J99" s="212" t="s">
        <v>290</v>
      </c>
      <c r="K99" s="211" t="s">
        <v>271</v>
      </c>
      <c r="L99" s="211" t="s">
        <v>1899</v>
      </c>
    </row>
    <row r="100" spans="1:12" s="211" customFormat="1" x14ac:dyDescent="0.25">
      <c r="A100" s="211" t="s">
        <v>149</v>
      </c>
      <c r="B100" s="211">
        <v>4611</v>
      </c>
      <c r="C100" s="211" t="s">
        <v>213</v>
      </c>
      <c r="D100" s="211">
        <v>191970206</v>
      </c>
      <c r="E100" s="218">
        <v>1060</v>
      </c>
      <c r="F100" s="211">
        <v>1274</v>
      </c>
      <c r="G100" s="211">
        <v>1004</v>
      </c>
      <c r="H100" s="218" t="s">
        <v>403</v>
      </c>
      <c r="I100" s="211" t="s">
        <v>544</v>
      </c>
      <c r="J100" s="212" t="s">
        <v>290</v>
      </c>
      <c r="K100" s="211" t="s">
        <v>271</v>
      </c>
      <c r="L100" s="211" t="s">
        <v>422</v>
      </c>
    </row>
    <row r="101" spans="1:12" s="211" customFormat="1" x14ac:dyDescent="0.25">
      <c r="A101" s="211" t="s">
        <v>149</v>
      </c>
      <c r="B101" s="211">
        <v>4611</v>
      </c>
      <c r="C101" s="211" t="s">
        <v>213</v>
      </c>
      <c r="D101" s="211">
        <v>191995439</v>
      </c>
      <c r="E101" s="218">
        <v>1060</v>
      </c>
      <c r="F101" s="211">
        <v>1242</v>
      </c>
      <c r="G101" s="211">
        <v>1004</v>
      </c>
      <c r="H101" s="218" t="s">
        <v>403</v>
      </c>
      <c r="I101" s="211" t="s">
        <v>1887</v>
      </c>
      <c r="J101" s="212" t="s">
        <v>290</v>
      </c>
      <c r="K101" s="211" t="s">
        <v>271</v>
      </c>
      <c r="L101" s="211" t="s">
        <v>422</v>
      </c>
    </row>
    <row r="102" spans="1:12" s="211" customFormat="1" x14ac:dyDescent="0.25">
      <c r="A102" s="211" t="s">
        <v>149</v>
      </c>
      <c r="B102" s="211">
        <v>4616</v>
      </c>
      <c r="C102" s="211" t="s">
        <v>214</v>
      </c>
      <c r="D102" s="211">
        <v>191993368</v>
      </c>
      <c r="E102" s="218">
        <v>1080</v>
      </c>
      <c r="G102" s="211">
        <v>1004</v>
      </c>
      <c r="H102" s="218" t="s">
        <v>269</v>
      </c>
      <c r="I102" s="211" t="s">
        <v>1301</v>
      </c>
      <c r="J102" s="212" t="s">
        <v>290</v>
      </c>
      <c r="K102" s="211" t="s">
        <v>271</v>
      </c>
      <c r="L102" s="211" t="s">
        <v>423</v>
      </c>
    </row>
    <row r="103" spans="1:12" s="211" customFormat="1" x14ac:dyDescent="0.25">
      <c r="A103" s="211" t="s">
        <v>149</v>
      </c>
      <c r="B103" s="211">
        <v>4616</v>
      </c>
      <c r="C103" s="211" t="s">
        <v>214</v>
      </c>
      <c r="D103" s="211">
        <v>191993370</v>
      </c>
      <c r="E103" s="218">
        <v>1080</v>
      </c>
      <c r="G103" s="211">
        <v>1004</v>
      </c>
      <c r="H103" s="218" t="s">
        <v>269</v>
      </c>
      <c r="I103" s="211" t="s">
        <v>664</v>
      </c>
      <c r="J103" s="212" t="s">
        <v>290</v>
      </c>
      <c r="K103" s="211" t="s">
        <v>271</v>
      </c>
      <c r="L103" s="211" t="s">
        <v>423</v>
      </c>
    </row>
    <row r="104" spans="1:12" s="211" customFormat="1" x14ac:dyDescent="0.25">
      <c r="A104" s="211" t="s">
        <v>149</v>
      </c>
      <c r="B104" s="211">
        <v>4616</v>
      </c>
      <c r="C104" s="211" t="s">
        <v>214</v>
      </c>
      <c r="D104" s="211">
        <v>191993372</v>
      </c>
      <c r="E104" s="218">
        <v>1080</v>
      </c>
      <c r="G104" s="211">
        <v>1004</v>
      </c>
      <c r="H104" s="218" t="s">
        <v>269</v>
      </c>
      <c r="I104" s="211" t="s">
        <v>1302</v>
      </c>
      <c r="J104" s="212" t="s">
        <v>290</v>
      </c>
      <c r="K104" s="211" t="s">
        <v>271</v>
      </c>
      <c r="L104" s="211" t="s">
        <v>423</v>
      </c>
    </row>
    <row r="105" spans="1:12" s="211" customFormat="1" x14ac:dyDescent="0.25">
      <c r="A105" s="211" t="s">
        <v>149</v>
      </c>
      <c r="B105" s="211">
        <v>4616</v>
      </c>
      <c r="C105" s="211" t="s">
        <v>214</v>
      </c>
      <c r="D105" s="211">
        <v>192047808</v>
      </c>
      <c r="E105" s="218">
        <v>1080</v>
      </c>
      <c r="F105" s="211">
        <v>1274</v>
      </c>
      <c r="G105" s="211">
        <v>1004</v>
      </c>
      <c r="H105" s="218" t="s">
        <v>269</v>
      </c>
      <c r="I105" s="211" t="s">
        <v>2212</v>
      </c>
      <c r="J105" s="212" t="s">
        <v>290</v>
      </c>
      <c r="K105" s="211" t="s">
        <v>271</v>
      </c>
      <c r="L105" s="211" t="s">
        <v>423</v>
      </c>
    </row>
    <row r="106" spans="1:12" s="211" customFormat="1" x14ac:dyDescent="0.25">
      <c r="A106" s="211" t="s">
        <v>149</v>
      </c>
      <c r="B106" s="211">
        <v>4616</v>
      </c>
      <c r="C106" s="211" t="s">
        <v>214</v>
      </c>
      <c r="D106" s="211">
        <v>192048072</v>
      </c>
      <c r="E106" s="218">
        <v>1080</v>
      </c>
      <c r="G106" s="211">
        <v>1004</v>
      </c>
      <c r="H106" s="218" t="s">
        <v>269</v>
      </c>
      <c r="I106" s="211" t="s">
        <v>2240</v>
      </c>
      <c r="J106" s="212" t="s">
        <v>290</v>
      </c>
      <c r="K106" s="211" t="s">
        <v>271</v>
      </c>
      <c r="L106" s="211" t="s">
        <v>423</v>
      </c>
    </row>
    <row r="107" spans="1:12" s="211" customFormat="1" x14ac:dyDescent="0.25">
      <c r="A107" s="211" t="s">
        <v>149</v>
      </c>
      <c r="B107" s="211">
        <v>4616</v>
      </c>
      <c r="C107" s="211" t="s">
        <v>214</v>
      </c>
      <c r="D107" s="211">
        <v>192048077</v>
      </c>
      <c r="E107" s="218">
        <v>1080</v>
      </c>
      <c r="F107" s="211">
        <v>1271</v>
      </c>
      <c r="G107" s="211">
        <v>1004</v>
      </c>
      <c r="H107" s="218" t="s">
        <v>269</v>
      </c>
      <c r="I107" s="211" t="s">
        <v>2239</v>
      </c>
      <c r="J107" s="212" t="s">
        <v>290</v>
      </c>
      <c r="K107" s="211" t="s">
        <v>271</v>
      </c>
      <c r="L107" s="211" t="s">
        <v>423</v>
      </c>
    </row>
    <row r="108" spans="1:12" s="211" customFormat="1" x14ac:dyDescent="0.25">
      <c r="A108" s="211" t="s">
        <v>149</v>
      </c>
      <c r="B108" s="211">
        <v>4616</v>
      </c>
      <c r="C108" s="211" t="s">
        <v>214</v>
      </c>
      <c r="D108" s="211">
        <v>192048078</v>
      </c>
      <c r="E108" s="218">
        <v>1080</v>
      </c>
      <c r="F108" s="211">
        <v>1271</v>
      </c>
      <c r="G108" s="211">
        <v>1004</v>
      </c>
      <c r="H108" s="218" t="s">
        <v>269</v>
      </c>
      <c r="I108" s="211" t="s">
        <v>2268</v>
      </c>
      <c r="J108" s="212" t="s">
        <v>290</v>
      </c>
      <c r="K108" s="211" t="s">
        <v>271</v>
      </c>
      <c r="L108" s="211" t="s">
        <v>423</v>
      </c>
    </row>
    <row r="109" spans="1:12" s="211" customFormat="1" x14ac:dyDescent="0.25">
      <c r="A109" s="211" t="s">
        <v>149</v>
      </c>
      <c r="B109" s="211">
        <v>4621</v>
      </c>
      <c r="C109" s="211" t="s">
        <v>215</v>
      </c>
      <c r="D109" s="211">
        <v>661248</v>
      </c>
      <c r="E109" s="218">
        <v>1080</v>
      </c>
      <c r="F109" s="211">
        <v>1130</v>
      </c>
      <c r="G109" s="211">
        <v>1004</v>
      </c>
      <c r="H109" s="218" t="s">
        <v>269</v>
      </c>
      <c r="I109" s="211" t="s">
        <v>1460</v>
      </c>
      <c r="J109" s="212" t="s">
        <v>290</v>
      </c>
      <c r="K109" s="211" t="s">
        <v>271</v>
      </c>
      <c r="L109" s="211" t="s">
        <v>423</v>
      </c>
    </row>
    <row r="110" spans="1:12" s="211" customFormat="1" x14ac:dyDescent="0.25">
      <c r="A110" s="211" t="s">
        <v>149</v>
      </c>
      <c r="B110" s="211">
        <v>4621</v>
      </c>
      <c r="C110" s="211" t="s">
        <v>215</v>
      </c>
      <c r="D110" s="211">
        <v>2342953</v>
      </c>
      <c r="E110" s="218">
        <v>1080</v>
      </c>
      <c r="F110" s="211">
        <v>1130</v>
      </c>
      <c r="G110" s="211">
        <v>1004</v>
      </c>
      <c r="H110" s="218" t="s">
        <v>269</v>
      </c>
      <c r="I110" s="211" t="s">
        <v>1461</v>
      </c>
      <c r="J110" s="212" t="s">
        <v>290</v>
      </c>
      <c r="K110" s="211" t="s">
        <v>271</v>
      </c>
      <c r="L110" s="211" t="s">
        <v>423</v>
      </c>
    </row>
    <row r="111" spans="1:12" s="211" customFormat="1" x14ac:dyDescent="0.25">
      <c r="A111" s="211" t="s">
        <v>149</v>
      </c>
      <c r="B111" s="211">
        <v>4621</v>
      </c>
      <c r="C111" s="211" t="s">
        <v>215</v>
      </c>
      <c r="D111" s="211">
        <v>191974841</v>
      </c>
      <c r="E111" s="218">
        <v>1080</v>
      </c>
      <c r="F111" s="211">
        <v>1274</v>
      </c>
      <c r="G111" s="211">
        <v>1004</v>
      </c>
      <c r="H111" s="218" t="s">
        <v>269</v>
      </c>
      <c r="I111" s="211" t="s">
        <v>540</v>
      </c>
      <c r="J111" s="212" t="s">
        <v>290</v>
      </c>
      <c r="K111" s="211" t="s">
        <v>271</v>
      </c>
      <c r="L111" s="211" t="s">
        <v>423</v>
      </c>
    </row>
    <row r="112" spans="1:12" s="211" customFormat="1" x14ac:dyDescent="0.25">
      <c r="A112" s="211" t="s">
        <v>149</v>
      </c>
      <c r="B112" s="211">
        <v>4621</v>
      </c>
      <c r="C112" s="211" t="s">
        <v>215</v>
      </c>
      <c r="D112" s="211">
        <v>191974845</v>
      </c>
      <c r="E112" s="218">
        <v>1080</v>
      </c>
      <c r="F112" s="211">
        <v>1274</v>
      </c>
      <c r="G112" s="211">
        <v>1004</v>
      </c>
      <c r="H112" s="218" t="s">
        <v>269</v>
      </c>
      <c r="I112" s="211" t="s">
        <v>438</v>
      </c>
      <c r="J112" s="212" t="s">
        <v>290</v>
      </c>
      <c r="K112" s="211" t="s">
        <v>271</v>
      </c>
      <c r="L112" s="211" t="s">
        <v>423</v>
      </c>
    </row>
    <row r="113" spans="1:12" s="211" customFormat="1" x14ac:dyDescent="0.25">
      <c r="A113" s="211" t="s">
        <v>149</v>
      </c>
      <c r="B113" s="211">
        <v>4641</v>
      </c>
      <c r="C113" s="211" t="s">
        <v>216</v>
      </c>
      <c r="D113" s="211">
        <v>191878521</v>
      </c>
      <c r="E113" s="218">
        <v>1060</v>
      </c>
      <c r="F113" s="211">
        <v>1242</v>
      </c>
      <c r="G113" s="211">
        <v>1004</v>
      </c>
      <c r="H113" s="218" t="s">
        <v>403</v>
      </c>
      <c r="I113" s="211" t="s">
        <v>1679</v>
      </c>
      <c r="J113" s="212" t="s">
        <v>290</v>
      </c>
      <c r="K113" s="211" t="s">
        <v>271</v>
      </c>
      <c r="L113" s="211" t="s">
        <v>422</v>
      </c>
    </row>
    <row r="114" spans="1:12" s="211" customFormat="1" x14ac:dyDescent="0.25">
      <c r="A114" s="211" t="s">
        <v>149</v>
      </c>
      <c r="B114" s="211">
        <v>4641</v>
      </c>
      <c r="C114" s="211" t="s">
        <v>216</v>
      </c>
      <c r="D114" s="211">
        <v>191961090</v>
      </c>
      <c r="E114" s="218">
        <v>1060</v>
      </c>
      <c r="F114" s="211">
        <v>1242</v>
      </c>
      <c r="G114" s="211">
        <v>1004</v>
      </c>
      <c r="H114" s="218" t="s">
        <v>403</v>
      </c>
      <c r="I114" s="211" t="s">
        <v>1680</v>
      </c>
      <c r="J114" s="212" t="s">
        <v>290</v>
      </c>
      <c r="K114" s="211" t="s">
        <v>271</v>
      </c>
      <c r="L114" s="211" t="s">
        <v>422</v>
      </c>
    </row>
    <row r="115" spans="1:12" s="211" customFormat="1" x14ac:dyDescent="0.25">
      <c r="A115" s="211" t="s">
        <v>149</v>
      </c>
      <c r="B115" s="211">
        <v>4666</v>
      </c>
      <c r="C115" s="211" t="s">
        <v>221</v>
      </c>
      <c r="D115" s="211">
        <v>400047536</v>
      </c>
      <c r="E115" s="218">
        <v>1060</v>
      </c>
      <c r="F115" s="211">
        <v>1274</v>
      </c>
      <c r="G115" s="211">
        <v>1004</v>
      </c>
      <c r="H115" s="218" t="s">
        <v>403</v>
      </c>
      <c r="I115" s="211" t="s">
        <v>1681</v>
      </c>
      <c r="J115" s="212" t="s">
        <v>290</v>
      </c>
      <c r="K115" s="211" t="s">
        <v>271</v>
      </c>
      <c r="L115" s="211" t="s">
        <v>422</v>
      </c>
    </row>
    <row r="116" spans="1:12" s="211" customFormat="1" x14ac:dyDescent="0.25">
      <c r="A116" s="211" t="s">
        <v>149</v>
      </c>
      <c r="B116" s="211">
        <v>4681</v>
      </c>
      <c r="C116" s="211" t="s">
        <v>223</v>
      </c>
      <c r="D116" s="211">
        <v>191903424</v>
      </c>
      <c r="E116" s="218">
        <v>1060</v>
      </c>
      <c r="F116" s="211">
        <v>1242</v>
      </c>
      <c r="G116" s="211">
        <v>1004</v>
      </c>
      <c r="H116" s="218" t="s">
        <v>403</v>
      </c>
      <c r="I116" s="211" t="s">
        <v>2159</v>
      </c>
      <c r="J116" s="212" t="s">
        <v>290</v>
      </c>
      <c r="K116" s="211" t="s">
        <v>271</v>
      </c>
      <c r="L116" s="211" t="s">
        <v>2175</v>
      </c>
    </row>
    <row r="117" spans="1:12" s="211" customFormat="1" x14ac:dyDescent="0.25">
      <c r="A117" s="211" t="s">
        <v>149</v>
      </c>
      <c r="B117" s="211">
        <v>4681</v>
      </c>
      <c r="C117" s="211" t="s">
        <v>223</v>
      </c>
      <c r="D117" s="211">
        <v>191991390</v>
      </c>
      <c r="E117" s="218">
        <v>1060</v>
      </c>
      <c r="F117" s="211">
        <v>1242</v>
      </c>
      <c r="G117" s="211">
        <v>1004</v>
      </c>
      <c r="H117" s="218" t="s">
        <v>403</v>
      </c>
      <c r="I117" s="211" t="s">
        <v>1888</v>
      </c>
      <c r="J117" s="212" t="s">
        <v>290</v>
      </c>
      <c r="K117" s="211" t="s">
        <v>271</v>
      </c>
      <c r="L117" s="211" t="s">
        <v>422</v>
      </c>
    </row>
    <row r="118" spans="1:12" s="211" customFormat="1" x14ac:dyDescent="0.25">
      <c r="A118" s="211" t="s">
        <v>149</v>
      </c>
      <c r="B118" s="211">
        <v>4681</v>
      </c>
      <c r="C118" s="211" t="s">
        <v>223</v>
      </c>
      <c r="D118" s="211">
        <v>192006477</v>
      </c>
      <c r="E118" s="218">
        <v>1080</v>
      </c>
      <c r="F118" s="211">
        <v>1252</v>
      </c>
      <c r="G118" s="211">
        <v>1004</v>
      </c>
      <c r="H118" s="218" t="s">
        <v>269</v>
      </c>
      <c r="I118" s="211" t="s">
        <v>1682</v>
      </c>
      <c r="J118" s="212" t="s">
        <v>290</v>
      </c>
      <c r="K118" s="211" t="s">
        <v>271</v>
      </c>
      <c r="L118" s="211" t="s">
        <v>423</v>
      </c>
    </row>
    <row r="119" spans="1:12" s="211" customFormat="1" x14ac:dyDescent="0.25">
      <c r="A119" s="211" t="s">
        <v>149</v>
      </c>
      <c r="B119" s="211">
        <v>4691</v>
      </c>
      <c r="C119" s="211" t="s">
        <v>225</v>
      </c>
      <c r="D119" s="211">
        <v>191804014</v>
      </c>
      <c r="E119" s="218">
        <v>1010</v>
      </c>
      <c r="G119" s="211">
        <v>1004</v>
      </c>
      <c r="H119" s="218" t="s">
        <v>269</v>
      </c>
      <c r="I119" s="211" t="s">
        <v>1683</v>
      </c>
      <c r="J119" s="212" t="s">
        <v>290</v>
      </c>
      <c r="K119" s="211" t="s">
        <v>390</v>
      </c>
      <c r="L119" s="211" t="s">
        <v>405</v>
      </c>
    </row>
    <row r="120" spans="1:12" s="211" customFormat="1" x14ac:dyDescent="0.25">
      <c r="A120" s="211" t="s">
        <v>149</v>
      </c>
      <c r="B120" s="211">
        <v>4711</v>
      </c>
      <c r="C120" s="211" t="s">
        <v>228</v>
      </c>
      <c r="D120" s="211">
        <v>191847094</v>
      </c>
      <c r="E120" s="218">
        <v>1060</v>
      </c>
      <c r="F120" s="211">
        <v>1274</v>
      </c>
      <c r="G120" s="211">
        <v>1004</v>
      </c>
      <c r="H120" s="218" t="s">
        <v>403</v>
      </c>
      <c r="I120" s="211" t="s">
        <v>1684</v>
      </c>
      <c r="J120" s="212" t="s">
        <v>290</v>
      </c>
      <c r="K120" s="211" t="s">
        <v>271</v>
      </c>
      <c r="L120" s="211" t="s">
        <v>422</v>
      </c>
    </row>
    <row r="121" spans="1:12" s="211" customFormat="1" x14ac:dyDescent="0.25">
      <c r="A121" s="211" t="s">
        <v>149</v>
      </c>
      <c r="B121" s="211">
        <v>4721</v>
      </c>
      <c r="C121" s="211" t="s">
        <v>230</v>
      </c>
      <c r="D121" s="211">
        <v>191969730</v>
      </c>
      <c r="E121" s="218">
        <v>1080</v>
      </c>
      <c r="F121" s="211">
        <v>1274</v>
      </c>
      <c r="G121" s="211">
        <v>1004</v>
      </c>
      <c r="H121" s="218" t="s">
        <v>269</v>
      </c>
      <c r="I121" s="211" t="s">
        <v>1556</v>
      </c>
      <c r="J121" s="212" t="s">
        <v>290</v>
      </c>
      <c r="K121" s="211" t="s">
        <v>271</v>
      </c>
      <c r="L121" s="211" t="s">
        <v>423</v>
      </c>
    </row>
    <row r="122" spans="1:12" s="211" customFormat="1" x14ac:dyDescent="0.25">
      <c r="A122" s="211" t="s">
        <v>149</v>
      </c>
      <c r="B122" s="211">
        <v>4721</v>
      </c>
      <c r="C122" s="211" t="s">
        <v>230</v>
      </c>
      <c r="D122" s="211">
        <v>191969731</v>
      </c>
      <c r="E122" s="218">
        <v>1080</v>
      </c>
      <c r="F122" s="211">
        <v>1274</v>
      </c>
      <c r="G122" s="211">
        <v>1004</v>
      </c>
      <c r="H122" s="218" t="s">
        <v>269</v>
      </c>
      <c r="I122" s="211" t="s">
        <v>1557</v>
      </c>
      <c r="J122" s="212" t="s">
        <v>290</v>
      </c>
      <c r="K122" s="211" t="s">
        <v>271</v>
      </c>
      <c r="L122" s="211" t="s">
        <v>423</v>
      </c>
    </row>
    <row r="123" spans="1:12" s="211" customFormat="1" x14ac:dyDescent="0.25">
      <c r="A123" s="211" t="s">
        <v>149</v>
      </c>
      <c r="B123" s="211">
        <v>4721</v>
      </c>
      <c r="C123" s="211" t="s">
        <v>230</v>
      </c>
      <c r="D123" s="211">
        <v>192016014</v>
      </c>
      <c r="E123" s="218">
        <v>1060</v>
      </c>
      <c r="F123" s="211">
        <v>1242</v>
      </c>
      <c r="G123" s="211">
        <v>1004</v>
      </c>
      <c r="H123" s="218" t="s">
        <v>403</v>
      </c>
      <c r="I123" s="211" t="s">
        <v>1685</v>
      </c>
      <c r="J123" s="212" t="s">
        <v>290</v>
      </c>
      <c r="K123" s="211" t="s">
        <v>271</v>
      </c>
      <c r="L123" s="211" t="s">
        <v>422</v>
      </c>
    </row>
    <row r="124" spans="1:12" s="211" customFormat="1" x14ac:dyDescent="0.25">
      <c r="A124" s="211" t="s">
        <v>149</v>
      </c>
      <c r="B124" s="211">
        <v>4724</v>
      </c>
      <c r="C124" s="211" t="s">
        <v>232</v>
      </c>
      <c r="D124" s="211">
        <v>191756886</v>
      </c>
      <c r="E124" s="218">
        <v>1080</v>
      </c>
      <c r="F124" s="211">
        <v>1252</v>
      </c>
      <c r="G124" s="211">
        <v>1004</v>
      </c>
      <c r="H124" s="218" t="s">
        <v>269</v>
      </c>
      <c r="I124" s="211" t="s">
        <v>1070</v>
      </c>
      <c r="J124" s="212" t="s">
        <v>290</v>
      </c>
      <c r="K124" s="211" t="s">
        <v>271</v>
      </c>
      <c r="L124" s="211" t="s">
        <v>423</v>
      </c>
    </row>
    <row r="125" spans="1:12" s="211" customFormat="1" x14ac:dyDescent="0.25">
      <c r="A125" s="211" t="s">
        <v>149</v>
      </c>
      <c r="B125" s="211">
        <v>4724</v>
      </c>
      <c r="C125" s="211" t="s">
        <v>232</v>
      </c>
      <c r="D125" s="211">
        <v>191835337</v>
      </c>
      <c r="E125" s="218">
        <v>1060</v>
      </c>
      <c r="F125" s="211">
        <v>1274</v>
      </c>
      <c r="G125" s="211">
        <v>1004</v>
      </c>
      <c r="H125" s="218" t="s">
        <v>403</v>
      </c>
      <c r="I125" s="211" t="s">
        <v>1686</v>
      </c>
      <c r="J125" s="212" t="s">
        <v>290</v>
      </c>
      <c r="K125" s="211" t="s">
        <v>271</v>
      </c>
      <c r="L125" s="211" t="s">
        <v>424</v>
      </c>
    </row>
    <row r="126" spans="1:12" s="211" customFormat="1" x14ac:dyDescent="0.25">
      <c r="A126" s="211" t="s">
        <v>149</v>
      </c>
      <c r="B126" s="211">
        <v>4724</v>
      </c>
      <c r="C126" s="211" t="s">
        <v>232</v>
      </c>
      <c r="D126" s="211">
        <v>191835338</v>
      </c>
      <c r="E126" s="218">
        <v>1060</v>
      </c>
      <c r="F126" s="211">
        <v>1274</v>
      </c>
      <c r="G126" s="211">
        <v>1004</v>
      </c>
      <c r="H126" s="218" t="s">
        <v>403</v>
      </c>
      <c r="I126" s="211" t="s">
        <v>1686</v>
      </c>
      <c r="J126" s="212" t="s">
        <v>290</v>
      </c>
      <c r="K126" s="211" t="s">
        <v>271</v>
      </c>
      <c r="L126" s="211" t="s">
        <v>424</v>
      </c>
    </row>
    <row r="127" spans="1:12" s="211" customFormat="1" x14ac:dyDescent="0.25">
      <c r="A127" s="211" t="s">
        <v>149</v>
      </c>
      <c r="B127" s="211">
        <v>4724</v>
      </c>
      <c r="C127" s="211" t="s">
        <v>232</v>
      </c>
      <c r="D127" s="211">
        <v>191835339</v>
      </c>
      <c r="E127" s="218">
        <v>1060</v>
      </c>
      <c r="F127" s="211">
        <v>1274</v>
      </c>
      <c r="G127" s="211">
        <v>1004</v>
      </c>
      <c r="H127" s="218" t="s">
        <v>403</v>
      </c>
      <c r="I127" s="211" t="s">
        <v>1686</v>
      </c>
      <c r="J127" s="212" t="s">
        <v>290</v>
      </c>
      <c r="K127" s="211" t="s">
        <v>271</v>
      </c>
      <c r="L127" s="211" t="s">
        <v>424</v>
      </c>
    </row>
    <row r="128" spans="1:12" s="211" customFormat="1" x14ac:dyDescent="0.25">
      <c r="A128" s="211" t="s">
        <v>149</v>
      </c>
      <c r="B128" s="211">
        <v>4724</v>
      </c>
      <c r="C128" s="211" t="s">
        <v>232</v>
      </c>
      <c r="D128" s="211">
        <v>191982784</v>
      </c>
      <c r="E128" s="218">
        <v>1080</v>
      </c>
      <c r="F128" s="211">
        <v>1274</v>
      </c>
      <c r="G128" s="211">
        <v>1004</v>
      </c>
      <c r="H128" s="218" t="s">
        <v>269</v>
      </c>
      <c r="I128" s="211" t="s">
        <v>575</v>
      </c>
      <c r="J128" s="212" t="s">
        <v>290</v>
      </c>
      <c r="K128" s="211" t="s">
        <v>271</v>
      </c>
      <c r="L128" s="211" t="s">
        <v>423</v>
      </c>
    </row>
    <row r="129" spans="1:12" s="211" customFormat="1" x14ac:dyDescent="0.25">
      <c r="A129" s="211" t="s">
        <v>149</v>
      </c>
      <c r="B129" s="211">
        <v>4724</v>
      </c>
      <c r="C129" s="211" t="s">
        <v>232</v>
      </c>
      <c r="D129" s="211">
        <v>400072269</v>
      </c>
      <c r="E129" s="218">
        <v>1060</v>
      </c>
      <c r="G129" s="211">
        <v>1004</v>
      </c>
      <c r="H129" s="218" t="s">
        <v>403</v>
      </c>
      <c r="I129" s="211" t="s">
        <v>1687</v>
      </c>
      <c r="J129" s="212" t="s">
        <v>290</v>
      </c>
      <c r="K129" s="211" t="s">
        <v>271</v>
      </c>
      <c r="L129" s="211" t="s">
        <v>422</v>
      </c>
    </row>
    <row r="130" spans="1:12" s="211" customFormat="1" x14ac:dyDescent="0.25">
      <c r="A130" s="211" t="s">
        <v>149</v>
      </c>
      <c r="B130" s="211">
        <v>4724</v>
      </c>
      <c r="C130" s="211" t="s">
        <v>232</v>
      </c>
      <c r="D130" s="211">
        <v>400072720</v>
      </c>
      <c r="E130" s="218">
        <v>1060</v>
      </c>
      <c r="F130" s="211">
        <v>1242</v>
      </c>
      <c r="G130" s="211">
        <v>1004</v>
      </c>
      <c r="H130" s="218" t="s">
        <v>403</v>
      </c>
      <c r="I130" s="211" t="s">
        <v>1688</v>
      </c>
      <c r="J130" s="212" t="s">
        <v>290</v>
      </c>
      <c r="K130" s="211" t="s">
        <v>271</v>
      </c>
      <c r="L130" s="211" t="s">
        <v>422</v>
      </c>
    </row>
    <row r="131" spans="1:12" s="211" customFormat="1" x14ac:dyDescent="0.25">
      <c r="A131" s="211" t="s">
        <v>149</v>
      </c>
      <c r="B131" s="211">
        <v>4724</v>
      </c>
      <c r="C131" s="211" t="s">
        <v>232</v>
      </c>
      <c r="D131" s="211">
        <v>400073283</v>
      </c>
      <c r="E131" s="218">
        <v>1060</v>
      </c>
      <c r="G131" s="211">
        <v>1004</v>
      </c>
      <c r="H131" s="218" t="s">
        <v>403</v>
      </c>
      <c r="I131" s="211" t="s">
        <v>1847</v>
      </c>
      <c r="J131" s="212" t="s">
        <v>290</v>
      </c>
      <c r="K131" s="211" t="s">
        <v>271</v>
      </c>
      <c r="L131" s="211" t="s">
        <v>422</v>
      </c>
    </row>
    <row r="132" spans="1:12" s="211" customFormat="1" x14ac:dyDescent="0.25">
      <c r="A132" s="211" t="s">
        <v>149</v>
      </c>
      <c r="B132" s="211">
        <v>4726</v>
      </c>
      <c r="C132" s="211" t="s">
        <v>233</v>
      </c>
      <c r="D132" s="211">
        <v>191653405</v>
      </c>
      <c r="E132" s="218">
        <v>1060</v>
      </c>
      <c r="F132" s="211">
        <v>1242</v>
      </c>
      <c r="G132" s="211">
        <v>1004</v>
      </c>
      <c r="H132" s="218" t="s">
        <v>403</v>
      </c>
      <c r="I132" s="211" t="s">
        <v>2031</v>
      </c>
      <c r="J132" s="212" t="s">
        <v>290</v>
      </c>
      <c r="K132" s="211" t="s">
        <v>271</v>
      </c>
      <c r="L132" s="211" t="s">
        <v>422</v>
      </c>
    </row>
    <row r="133" spans="1:12" s="211" customFormat="1" x14ac:dyDescent="0.25">
      <c r="A133" s="211" t="s">
        <v>149</v>
      </c>
      <c r="B133" s="211">
        <v>4726</v>
      </c>
      <c r="C133" s="211" t="s">
        <v>233</v>
      </c>
      <c r="D133" s="211">
        <v>191852736</v>
      </c>
      <c r="E133" s="218">
        <v>1080</v>
      </c>
      <c r="F133" s="211">
        <v>1271</v>
      </c>
      <c r="G133" s="211">
        <v>1004</v>
      </c>
      <c r="H133" s="218" t="s">
        <v>269</v>
      </c>
      <c r="I133" s="211" t="s">
        <v>1866</v>
      </c>
      <c r="J133" s="212" t="s">
        <v>290</v>
      </c>
      <c r="K133" s="211" t="s">
        <v>271</v>
      </c>
      <c r="L133" s="211" t="s">
        <v>423</v>
      </c>
    </row>
    <row r="134" spans="1:12" s="211" customFormat="1" x14ac:dyDescent="0.25">
      <c r="A134" s="211" t="s">
        <v>149</v>
      </c>
      <c r="B134" s="211">
        <v>4726</v>
      </c>
      <c r="C134" s="211" t="s">
        <v>233</v>
      </c>
      <c r="D134" s="211">
        <v>191965109</v>
      </c>
      <c r="E134" s="218">
        <v>1080</v>
      </c>
      <c r="F134" s="211">
        <v>1252</v>
      </c>
      <c r="G134" s="211">
        <v>1004</v>
      </c>
      <c r="H134" s="218" t="s">
        <v>269</v>
      </c>
      <c r="I134" s="211" t="s">
        <v>1689</v>
      </c>
      <c r="J134" s="212" t="s">
        <v>290</v>
      </c>
      <c r="K134" s="211" t="s">
        <v>271</v>
      </c>
      <c r="L134" s="211" t="s">
        <v>423</v>
      </c>
    </row>
    <row r="135" spans="1:12" s="211" customFormat="1" x14ac:dyDescent="0.25">
      <c r="A135" s="211" t="s">
        <v>149</v>
      </c>
      <c r="B135" s="211">
        <v>4726</v>
      </c>
      <c r="C135" s="211" t="s">
        <v>233</v>
      </c>
      <c r="D135" s="211">
        <v>192018127</v>
      </c>
      <c r="E135" s="218">
        <v>1080</v>
      </c>
      <c r="F135" s="211">
        <v>1274</v>
      </c>
      <c r="G135" s="211">
        <v>1004</v>
      </c>
      <c r="H135" s="218" t="s">
        <v>269</v>
      </c>
      <c r="I135" s="211" t="s">
        <v>1631</v>
      </c>
      <c r="J135" s="212" t="s">
        <v>290</v>
      </c>
      <c r="K135" s="211" t="s">
        <v>271</v>
      </c>
      <c r="L135" s="211" t="s">
        <v>423</v>
      </c>
    </row>
    <row r="136" spans="1:12" s="211" customFormat="1" x14ac:dyDescent="0.25">
      <c r="A136" s="211" t="s">
        <v>149</v>
      </c>
      <c r="B136" s="211">
        <v>4741</v>
      </c>
      <c r="C136" s="211" t="s">
        <v>234</v>
      </c>
      <c r="D136" s="211">
        <v>191965350</v>
      </c>
      <c r="E136" s="218">
        <v>1060</v>
      </c>
      <c r="F136" s="211">
        <v>1252</v>
      </c>
      <c r="G136" s="211">
        <v>1004</v>
      </c>
      <c r="H136" s="218" t="s">
        <v>403</v>
      </c>
      <c r="I136" s="211" t="s">
        <v>677</v>
      </c>
      <c r="J136" s="212" t="s">
        <v>290</v>
      </c>
      <c r="K136" s="211" t="s">
        <v>271</v>
      </c>
      <c r="L136" s="211" t="s">
        <v>422</v>
      </c>
    </row>
    <row r="137" spans="1:12" s="211" customFormat="1" x14ac:dyDescent="0.25">
      <c r="A137" s="211" t="s">
        <v>149</v>
      </c>
      <c r="B137" s="211">
        <v>4746</v>
      </c>
      <c r="C137" s="211" t="s">
        <v>235</v>
      </c>
      <c r="D137" s="211">
        <v>191964400</v>
      </c>
      <c r="E137" s="218">
        <v>1060</v>
      </c>
      <c r="F137" s="211">
        <v>1242</v>
      </c>
      <c r="G137" s="211">
        <v>1004</v>
      </c>
      <c r="H137" s="218" t="s">
        <v>403</v>
      </c>
      <c r="I137" s="211" t="s">
        <v>1867</v>
      </c>
      <c r="J137" s="212" t="s">
        <v>290</v>
      </c>
      <c r="K137" s="211" t="s">
        <v>271</v>
      </c>
      <c r="L137" s="211" t="s">
        <v>422</v>
      </c>
    </row>
    <row r="138" spans="1:12" s="211" customFormat="1" x14ac:dyDescent="0.25">
      <c r="A138" s="211" t="s">
        <v>149</v>
      </c>
      <c r="B138" s="211">
        <v>4751</v>
      </c>
      <c r="C138" s="211" t="s">
        <v>236</v>
      </c>
      <c r="D138" s="211">
        <v>191971574</v>
      </c>
      <c r="E138" s="218">
        <v>1080</v>
      </c>
      <c r="F138" s="211">
        <v>1252</v>
      </c>
      <c r="G138" s="211">
        <v>1004</v>
      </c>
      <c r="H138" s="218" t="s">
        <v>269</v>
      </c>
      <c r="I138" s="211" t="s">
        <v>1564</v>
      </c>
      <c r="J138" s="212" t="s">
        <v>290</v>
      </c>
      <c r="K138" s="211" t="s">
        <v>271</v>
      </c>
      <c r="L138" s="211" t="s">
        <v>423</v>
      </c>
    </row>
    <row r="139" spans="1:12" s="211" customFormat="1" x14ac:dyDescent="0.25">
      <c r="A139" s="211" t="s">
        <v>149</v>
      </c>
      <c r="B139" s="211">
        <v>4751</v>
      </c>
      <c r="C139" s="211" t="s">
        <v>236</v>
      </c>
      <c r="D139" s="211">
        <v>192005343</v>
      </c>
      <c r="E139" s="218">
        <v>1080</v>
      </c>
      <c r="F139" s="211">
        <v>1274</v>
      </c>
      <c r="G139" s="211">
        <v>1003</v>
      </c>
      <c r="H139" s="218" t="s">
        <v>269</v>
      </c>
      <c r="I139" s="211" t="s">
        <v>1852</v>
      </c>
      <c r="J139" s="212" t="s">
        <v>290</v>
      </c>
      <c r="K139" s="211" t="s">
        <v>271</v>
      </c>
      <c r="L139" s="211" t="s">
        <v>423</v>
      </c>
    </row>
    <row r="140" spans="1:12" s="211" customFormat="1" x14ac:dyDescent="0.25">
      <c r="A140" s="211" t="s">
        <v>149</v>
      </c>
      <c r="B140" s="211">
        <v>4761</v>
      </c>
      <c r="C140" s="211" t="s">
        <v>238</v>
      </c>
      <c r="D140" s="211">
        <v>672770</v>
      </c>
      <c r="E140" s="218">
        <v>1030</v>
      </c>
      <c r="F140" s="211">
        <v>1121</v>
      </c>
      <c r="G140" s="211">
        <v>1004</v>
      </c>
      <c r="H140" s="218" t="s">
        <v>403</v>
      </c>
      <c r="I140" s="211" t="s">
        <v>1723</v>
      </c>
      <c r="J140" s="212" t="s">
        <v>290</v>
      </c>
      <c r="K140" s="211" t="s">
        <v>271</v>
      </c>
      <c r="L140" s="211" t="s">
        <v>1727</v>
      </c>
    </row>
    <row r="141" spans="1:12" s="211" customFormat="1" x14ac:dyDescent="0.25">
      <c r="A141" s="211" t="s">
        <v>149</v>
      </c>
      <c r="B141" s="211">
        <v>4761</v>
      </c>
      <c r="C141" s="211" t="s">
        <v>238</v>
      </c>
      <c r="D141" s="211">
        <v>191767178</v>
      </c>
      <c r="E141" s="218">
        <v>1010</v>
      </c>
      <c r="G141" s="211">
        <v>1004</v>
      </c>
      <c r="H141" s="218" t="s">
        <v>269</v>
      </c>
      <c r="I141" s="211" t="s">
        <v>392</v>
      </c>
      <c r="J141" s="212" t="s">
        <v>290</v>
      </c>
      <c r="K141" s="211" t="s">
        <v>390</v>
      </c>
      <c r="L141" s="211" t="s">
        <v>406</v>
      </c>
    </row>
    <row r="142" spans="1:12" s="211" customFormat="1" x14ac:dyDescent="0.25">
      <c r="A142" s="211" t="s">
        <v>149</v>
      </c>
      <c r="B142" s="211">
        <v>4761</v>
      </c>
      <c r="C142" s="211" t="s">
        <v>238</v>
      </c>
      <c r="D142" s="211">
        <v>191978603</v>
      </c>
      <c r="E142" s="218">
        <v>1060</v>
      </c>
      <c r="F142" s="211">
        <v>1230</v>
      </c>
      <c r="G142" s="211">
        <v>1004</v>
      </c>
      <c r="H142" s="218" t="s">
        <v>403</v>
      </c>
      <c r="I142" s="211" t="s">
        <v>1690</v>
      </c>
      <c r="J142" s="212" t="s">
        <v>290</v>
      </c>
      <c r="K142" s="211" t="s">
        <v>271</v>
      </c>
      <c r="L142" s="211" t="s">
        <v>422</v>
      </c>
    </row>
    <row r="143" spans="1:12" s="211" customFormat="1" x14ac:dyDescent="0.25">
      <c r="A143" s="211" t="s">
        <v>149</v>
      </c>
      <c r="B143" s="211">
        <v>4761</v>
      </c>
      <c r="C143" s="211" t="s">
        <v>238</v>
      </c>
      <c r="D143" s="211">
        <v>191984204</v>
      </c>
      <c r="E143" s="218">
        <v>1060</v>
      </c>
      <c r="F143" s="211">
        <v>1242</v>
      </c>
      <c r="G143" s="211">
        <v>1004</v>
      </c>
      <c r="H143" s="218" t="s">
        <v>403</v>
      </c>
      <c r="I143" s="211" t="s">
        <v>1691</v>
      </c>
      <c r="J143" s="212" t="s">
        <v>290</v>
      </c>
      <c r="K143" s="211" t="s">
        <v>271</v>
      </c>
      <c r="L143" s="211" t="s">
        <v>422</v>
      </c>
    </row>
    <row r="144" spans="1:12" s="211" customFormat="1" x14ac:dyDescent="0.25">
      <c r="A144" s="211" t="s">
        <v>149</v>
      </c>
      <c r="B144" s="211">
        <v>4761</v>
      </c>
      <c r="C144" s="211" t="s">
        <v>238</v>
      </c>
      <c r="D144" s="211">
        <v>192013999</v>
      </c>
      <c r="E144" s="218">
        <v>1080</v>
      </c>
      <c r="F144" s="211">
        <v>1252</v>
      </c>
      <c r="G144" s="211">
        <v>1003</v>
      </c>
      <c r="H144" s="218" t="s">
        <v>269</v>
      </c>
      <c r="I144" s="211" t="s">
        <v>2019</v>
      </c>
      <c r="J144" s="212" t="s">
        <v>290</v>
      </c>
      <c r="K144" s="211" t="s">
        <v>271</v>
      </c>
      <c r="L144" s="211" t="s">
        <v>423</v>
      </c>
    </row>
    <row r="145" spans="1:12" s="211" customFormat="1" x14ac:dyDescent="0.25">
      <c r="A145" s="211" t="s">
        <v>149</v>
      </c>
      <c r="B145" s="211">
        <v>4761</v>
      </c>
      <c r="C145" s="211" t="s">
        <v>238</v>
      </c>
      <c r="D145" s="211">
        <v>192042387</v>
      </c>
      <c r="E145" s="218">
        <v>1080</v>
      </c>
      <c r="F145" s="211">
        <v>1252</v>
      </c>
      <c r="G145" s="211">
        <v>1003</v>
      </c>
      <c r="H145" s="218" t="s">
        <v>269</v>
      </c>
      <c r="I145" s="211" t="s">
        <v>2048</v>
      </c>
      <c r="J145" s="212" t="s">
        <v>290</v>
      </c>
      <c r="K145" s="211" t="s">
        <v>271</v>
      </c>
      <c r="L145" s="211" t="s">
        <v>423</v>
      </c>
    </row>
    <row r="146" spans="1:12" s="211" customFormat="1" x14ac:dyDescent="0.25">
      <c r="A146" s="211" t="s">
        <v>149</v>
      </c>
      <c r="B146" s="211">
        <v>4761</v>
      </c>
      <c r="C146" s="211" t="s">
        <v>238</v>
      </c>
      <c r="D146" s="211">
        <v>400074894</v>
      </c>
      <c r="E146" s="218">
        <v>1060</v>
      </c>
      <c r="G146" s="211">
        <v>1004</v>
      </c>
      <c r="H146" s="218" t="s">
        <v>403</v>
      </c>
      <c r="I146" s="211" t="s">
        <v>1692</v>
      </c>
      <c r="J146" s="212" t="s">
        <v>290</v>
      </c>
      <c r="K146" s="211" t="s">
        <v>271</v>
      </c>
      <c r="L146" s="211" t="s">
        <v>422</v>
      </c>
    </row>
    <row r="147" spans="1:12" s="211" customFormat="1" x14ac:dyDescent="0.25">
      <c r="A147" s="211" t="s">
        <v>149</v>
      </c>
      <c r="B147" s="211">
        <v>4761</v>
      </c>
      <c r="C147" s="211" t="s">
        <v>238</v>
      </c>
      <c r="D147" s="211">
        <v>400074943</v>
      </c>
      <c r="E147" s="218">
        <v>1060</v>
      </c>
      <c r="G147" s="211">
        <v>1007</v>
      </c>
      <c r="H147" s="218" t="s">
        <v>403</v>
      </c>
      <c r="I147" s="211" t="s">
        <v>1905</v>
      </c>
      <c r="J147" s="212" t="s">
        <v>290</v>
      </c>
      <c r="K147" s="211" t="s">
        <v>271</v>
      </c>
      <c r="L147" s="211" t="s">
        <v>1911</v>
      </c>
    </row>
    <row r="148" spans="1:12" s="211" customFormat="1" x14ac:dyDescent="0.25">
      <c r="A148" s="211" t="s">
        <v>149</v>
      </c>
      <c r="B148" s="211">
        <v>4776</v>
      </c>
      <c r="C148" s="211" t="s">
        <v>239</v>
      </c>
      <c r="D148" s="211">
        <v>400063848</v>
      </c>
      <c r="E148" s="218">
        <v>1080</v>
      </c>
      <c r="F148" s="211">
        <v>1242</v>
      </c>
      <c r="G148" s="211">
        <v>1004</v>
      </c>
      <c r="H148" s="218" t="s">
        <v>269</v>
      </c>
      <c r="I148" s="211" t="s">
        <v>1303</v>
      </c>
      <c r="J148" s="212" t="s">
        <v>290</v>
      </c>
      <c r="K148" s="211" t="s">
        <v>271</v>
      </c>
      <c r="L148" s="211" t="s">
        <v>1325</v>
      </c>
    </row>
    <row r="149" spans="1:12" s="211" customFormat="1" x14ac:dyDescent="0.25">
      <c r="A149" s="211" t="s">
        <v>149</v>
      </c>
      <c r="B149" s="211">
        <v>4786</v>
      </c>
      <c r="C149" s="211" t="s">
        <v>241</v>
      </c>
      <c r="D149" s="211">
        <v>191879699</v>
      </c>
      <c r="E149" s="218">
        <v>1060</v>
      </c>
      <c r="F149" s="211">
        <v>1242</v>
      </c>
      <c r="G149" s="211">
        <v>1004</v>
      </c>
      <c r="H149" s="218" t="s">
        <v>403</v>
      </c>
      <c r="I149" s="211" t="s">
        <v>1693</v>
      </c>
      <c r="J149" s="212" t="s">
        <v>290</v>
      </c>
      <c r="K149" s="211" t="s">
        <v>271</v>
      </c>
      <c r="L149" s="211" t="s">
        <v>422</v>
      </c>
    </row>
    <row r="150" spans="1:12" s="211" customFormat="1" x14ac:dyDescent="0.25">
      <c r="A150" s="211" t="s">
        <v>149</v>
      </c>
      <c r="B150" s="211">
        <v>4786</v>
      </c>
      <c r="C150" s="211" t="s">
        <v>241</v>
      </c>
      <c r="D150" s="211">
        <v>191954219</v>
      </c>
      <c r="E150" s="218">
        <v>1080</v>
      </c>
      <c r="F150" s="211">
        <v>1211</v>
      </c>
      <c r="G150" s="211">
        <v>1004</v>
      </c>
      <c r="H150" s="218" t="s">
        <v>269</v>
      </c>
      <c r="I150" s="211" t="s">
        <v>393</v>
      </c>
      <c r="J150" s="212" t="s">
        <v>290</v>
      </c>
      <c r="K150" s="211" t="s">
        <v>271</v>
      </c>
      <c r="L150" s="211" t="s">
        <v>423</v>
      </c>
    </row>
    <row r="151" spans="1:12" s="211" customFormat="1" x14ac:dyDescent="0.25">
      <c r="A151" s="211" t="s">
        <v>149</v>
      </c>
      <c r="B151" s="211">
        <v>4791</v>
      </c>
      <c r="C151" s="211" t="s">
        <v>242</v>
      </c>
      <c r="D151" s="211">
        <v>191374715</v>
      </c>
      <c r="E151" s="218">
        <v>1080</v>
      </c>
      <c r="F151" s="211">
        <v>1274</v>
      </c>
      <c r="G151" s="211">
        <v>1007</v>
      </c>
      <c r="H151" s="218" t="s">
        <v>269</v>
      </c>
      <c r="I151" s="211" t="s">
        <v>394</v>
      </c>
      <c r="J151" s="212" t="s">
        <v>290</v>
      </c>
      <c r="K151" s="211" t="s">
        <v>271</v>
      </c>
      <c r="L151" s="211" t="s">
        <v>425</v>
      </c>
    </row>
    <row r="152" spans="1:12" s="211" customFormat="1" x14ac:dyDescent="0.25">
      <c r="A152" s="211" t="s">
        <v>149</v>
      </c>
      <c r="B152" s="211">
        <v>4791</v>
      </c>
      <c r="C152" s="211" t="s">
        <v>242</v>
      </c>
      <c r="D152" s="211">
        <v>191645273</v>
      </c>
      <c r="E152" s="218">
        <v>1080</v>
      </c>
      <c r="F152" s="211">
        <v>1274</v>
      </c>
      <c r="G152" s="211">
        <v>1004</v>
      </c>
      <c r="H152" s="218" t="s">
        <v>269</v>
      </c>
      <c r="I152" s="211" t="s">
        <v>857</v>
      </c>
      <c r="J152" s="212" t="s">
        <v>290</v>
      </c>
      <c r="K152" s="211" t="s">
        <v>271</v>
      </c>
      <c r="L152" s="211" t="s">
        <v>423</v>
      </c>
    </row>
    <row r="153" spans="1:12" s="211" customFormat="1" x14ac:dyDescent="0.25">
      <c r="A153" s="211" t="s">
        <v>149</v>
      </c>
      <c r="B153" s="211">
        <v>4791</v>
      </c>
      <c r="C153" s="211" t="s">
        <v>242</v>
      </c>
      <c r="D153" s="211">
        <v>191953607</v>
      </c>
      <c r="E153" s="218">
        <v>1080</v>
      </c>
      <c r="F153" s="211">
        <v>1252</v>
      </c>
      <c r="G153" s="211">
        <v>1004</v>
      </c>
      <c r="H153" s="218" t="s">
        <v>269</v>
      </c>
      <c r="I153" s="211" t="s">
        <v>858</v>
      </c>
      <c r="J153" s="212" t="s">
        <v>290</v>
      </c>
      <c r="K153" s="211" t="s">
        <v>271</v>
      </c>
      <c r="L153" s="211" t="s">
        <v>423</v>
      </c>
    </row>
    <row r="154" spans="1:12" s="211" customFormat="1" x14ac:dyDescent="0.25">
      <c r="A154" s="211" t="s">
        <v>149</v>
      </c>
      <c r="B154" s="211">
        <v>4791</v>
      </c>
      <c r="C154" s="211" t="s">
        <v>242</v>
      </c>
      <c r="D154" s="211">
        <v>191996629</v>
      </c>
      <c r="E154" s="218">
        <v>1080</v>
      </c>
      <c r="F154" s="211">
        <v>1274</v>
      </c>
      <c r="G154" s="211">
        <v>1004</v>
      </c>
      <c r="H154" s="218" t="s">
        <v>269</v>
      </c>
      <c r="I154" s="211" t="s">
        <v>859</v>
      </c>
      <c r="J154" s="212" t="s">
        <v>290</v>
      </c>
      <c r="K154" s="211" t="s">
        <v>271</v>
      </c>
      <c r="L154" s="211" t="s">
        <v>423</v>
      </c>
    </row>
    <row r="155" spans="1:12" s="211" customFormat="1" x14ac:dyDescent="0.25">
      <c r="A155" s="211" t="s">
        <v>149</v>
      </c>
      <c r="B155" s="211">
        <v>4791</v>
      </c>
      <c r="C155" s="211" t="s">
        <v>242</v>
      </c>
      <c r="D155" s="211">
        <v>191996633</v>
      </c>
      <c r="E155" s="218">
        <v>1080</v>
      </c>
      <c r="F155" s="211">
        <v>1274</v>
      </c>
      <c r="G155" s="211">
        <v>1004</v>
      </c>
      <c r="H155" s="218" t="s">
        <v>269</v>
      </c>
      <c r="I155" s="211" t="s">
        <v>860</v>
      </c>
      <c r="J155" s="212" t="s">
        <v>290</v>
      </c>
      <c r="K155" s="211" t="s">
        <v>271</v>
      </c>
      <c r="L155" s="211" t="s">
        <v>423</v>
      </c>
    </row>
    <row r="156" spans="1:12" s="211" customFormat="1" x14ac:dyDescent="0.25">
      <c r="A156" s="211" t="s">
        <v>149</v>
      </c>
      <c r="B156" s="211">
        <v>4791</v>
      </c>
      <c r="C156" s="211" t="s">
        <v>242</v>
      </c>
      <c r="D156" s="211">
        <v>400045821</v>
      </c>
      <c r="E156" s="218">
        <v>1080</v>
      </c>
      <c r="F156" s="211">
        <v>1274</v>
      </c>
      <c r="G156" s="211">
        <v>1007</v>
      </c>
      <c r="H156" s="218" t="s">
        <v>269</v>
      </c>
      <c r="I156" s="211" t="s">
        <v>395</v>
      </c>
      <c r="J156" s="212" t="s">
        <v>290</v>
      </c>
      <c r="K156" s="211" t="s">
        <v>271</v>
      </c>
      <c r="L156" s="211" t="s">
        <v>426</v>
      </c>
    </row>
    <row r="157" spans="1:12" s="211" customFormat="1" x14ac:dyDescent="0.25">
      <c r="A157" s="211" t="s">
        <v>149</v>
      </c>
      <c r="B157" s="211">
        <v>4806</v>
      </c>
      <c r="C157" s="211" t="s">
        <v>244</v>
      </c>
      <c r="D157" s="211">
        <v>191898053</v>
      </c>
      <c r="E157" s="218">
        <v>1060</v>
      </c>
      <c r="F157" s="211">
        <v>1251</v>
      </c>
      <c r="G157" s="211">
        <v>1004</v>
      </c>
      <c r="H157" s="218" t="s">
        <v>403</v>
      </c>
      <c r="I157" s="211" t="s">
        <v>2294</v>
      </c>
      <c r="J157" s="212" t="s">
        <v>290</v>
      </c>
      <c r="K157" s="211" t="s">
        <v>271</v>
      </c>
      <c r="L157" s="211" t="s">
        <v>1544</v>
      </c>
    </row>
    <row r="158" spans="1:12" s="211" customFormat="1" x14ac:dyDescent="0.25">
      <c r="A158" s="211" t="s">
        <v>149</v>
      </c>
      <c r="B158" s="211">
        <v>4806</v>
      </c>
      <c r="C158" s="211" t="s">
        <v>244</v>
      </c>
      <c r="D158" s="211">
        <v>191907959</v>
      </c>
      <c r="E158" s="218">
        <v>1080</v>
      </c>
      <c r="F158" s="211">
        <v>1274</v>
      </c>
      <c r="G158" s="211">
        <v>1004</v>
      </c>
      <c r="H158" s="218" t="s">
        <v>269</v>
      </c>
      <c r="I158" s="211" t="s">
        <v>409</v>
      </c>
      <c r="J158" s="212" t="s">
        <v>290</v>
      </c>
      <c r="K158" s="211" t="s">
        <v>271</v>
      </c>
      <c r="L158" s="211" t="s">
        <v>423</v>
      </c>
    </row>
    <row r="159" spans="1:12" s="211" customFormat="1" x14ac:dyDescent="0.25">
      <c r="A159" s="211" t="s">
        <v>149</v>
      </c>
      <c r="B159" s="211">
        <v>4806</v>
      </c>
      <c r="C159" s="211" t="s">
        <v>244</v>
      </c>
      <c r="D159" s="211">
        <v>400054292</v>
      </c>
      <c r="E159" s="218">
        <v>1060</v>
      </c>
      <c r="G159" s="211">
        <v>1004</v>
      </c>
      <c r="H159" s="218" t="s">
        <v>403</v>
      </c>
      <c r="I159" s="211" t="s">
        <v>1694</v>
      </c>
      <c r="J159" s="212" t="s">
        <v>290</v>
      </c>
      <c r="K159" s="211" t="s">
        <v>271</v>
      </c>
      <c r="L159" s="211" t="s">
        <v>422</v>
      </c>
    </row>
    <row r="160" spans="1:12" s="211" customFormat="1" x14ac:dyDescent="0.25">
      <c r="A160" s="211" t="s">
        <v>149</v>
      </c>
      <c r="B160" s="211">
        <v>4811</v>
      </c>
      <c r="C160" s="211" t="s">
        <v>245</v>
      </c>
      <c r="D160" s="211">
        <v>192001931</v>
      </c>
      <c r="E160" s="218">
        <v>1080</v>
      </c>
      <c r="G160" s="211">
        <v>1004</v>
      </c>
      <c r="H160" s="218" t="s">
        <v>269</v>
      </c>
      <c r="I160" s="211" t="s">
        <v>1358</v>
      </c>
      <c r="J160" s="212" t="s">
        <v>290</v>
      </c>
      <c r="K160" s="211" t="s">
        <v>271</v>
      </c>
      <c r="L160" s="211" t="s">
        <v>423</v>
      </c>
    </row>
    <row r="161" spans="1:12" s="211" customFormat="1" x14ac:dyDescent="0.25">
      <c r="A161" s="211" t="s">
        <v>149</v>
      </c>
      <c r="B161" s="211">
        <v>4811</v>
      </c>
      <c r="C161" s="211" t="s">
        <v>245</v>
      </c>
      <c r="D161" s="211">
        <v>192001933</v>
      </c>
      <c r="E161" s="218">
        <v>1080</v>
      </c>
      <c r="F161" s="211">
        <v>1274</v>
      </c>
      <c r="G161" s="211">
        <v>1004</v>
      </c>
      <c r="H161" s="218" t="s">
        <v>269</v>
      </c>
      <c r="I161" s="211" t="s">
        <v>1359</v>
      </c>
      <c r="J161" s="212" t="s">
        <v>290</v>
      </c>
      <c r="K161" s="211" t="s">
        <v>271</v>
      </c>
      <c r="L161" s="211" t="s">
        <v>423</v>
      </c>
    </row>
    <row r="162" spans="1:12" s="211" customFormat="1" x14ac:dyDescent="0.25">
      <c r="A162" s="211" t="s">
        <v>149</v>
      </c>
      <c r="B162" s="211">
        <v>4811</v>
      </c>
      <c r="C162" s="211" t="s">
        <v>245</v>
      </c>
      <c r="D162" s="211">
        <v>192001937</v>
      </c>
      <c r="E162" s="218">
        <v>1080</v>
      </c>
      <c r="F162" s="211">
        <v>1274</v>
      </c>
      <c r="G162" s="211">
        <v>1004</v>
      </c>
      <c r="H162" s="218" t="s">
        <v>269</v>
      </c>
      <c r="I162" s="211" t="s">
        <v>1360</v>
      </c>
      <c r="J162" s="212" t="s">
        <v>290</v>
      </c>
      <c r="K162" s="211" t="s">
        <v>271</v>
      </c>
      <c r="L162" s="211" t="s">
        <v>423</v>
      </c>
    </row>
    <row r="163" spans="1:12" s="211" customFormat="1" x14ac:dyDescent="0.25">
      <c r="A163" s="211" t="s">
        <v>149</v>
      </c>
      <c r="B163" s="211">
        <v>4811</v>
      </c>
      <c r="C163" s="211" t="s">
        <v>245</v>
      </c>
      <c r="D163" s="211">
        <v>192001939</v>
      </c>
      <c r="E163" s="218">
        <v>1080</v>
      </c>
      <c r="F163" s="211">
        <v>1274</v>
      </c>
      <c r="G163" s="211">
        <v>1004</v>
      </c>
      <c r="H163" s="218" t="s">
        <v>269</v>
      </c>
      <c r="I163" s="211" t="s">
        <v>1361</v>
      </c>
      <c r="J163" s="212" t="s">
        <v>290</v>
      </c>
      <c r="K163" s="211" t="s">
        <v>271</v>
      </c>
      <c r="L163" s="211" t="s">
        <v>423</v>
      </c>
    </row>
    <row r="164" spans="1:12" s="211" customFormat="1" x14ac:dyDescent="0.25">
      <c r="A164" s="211" t="s">
        <v>149</v>
      </c>
      <c r="B164" s="211">
        <v>4816</v>
      </c>
      <c r="C164" s="211" t="s">
        <v>246</v>
      </c>
      <c r="D164" s="211">
        <v>191954655</v>
      </c>
      <c r="E164" s="218">
        <v>1060</v>
      </c>
      <c r="F164" s="211">
        <v>1252</v>
      </c>
      <c r="G164" s="211">
        <v>1004</v>
      </c>
      <c r="H164" s="218" t="s">
        <v>403</v>
      </c>
      <c r="I164" s="211" t="s">
        <v>1695</v>
      </c>
      <c r="J164" s="212" t="s">
        <v>290</v>
      </c>
      <c r="K164" s="211" t="s">
        <v>271</v>
      </c>
      <c r="L164" s="211" t="s">
        <v>422</v>
      </c>
    </row>
    <row r="165" spans="1:12" s="211" customFormat="1" x14ac:dyDescent="0.25">
      <c r="A165" s="211" t="s">
        <v>149</v>
      </c>
      <c r="B165" s="211">
        <v>4816</v>
      </c>
      <c r="C165" s="211" t="s">
        <v>246</v>
      </c>
      <c r="D165" s="211">
        <v>191983130</v>
      </c>
      <c r="E165" s="218">
        <v>1060</v>
      </c>
      <c r="F165" s="211">
        <v>1242</v>
      </c>
      <c r="G165" s="211">
        <v>1004</v>
      </c>
      <c r="H165" s="218" t="s">
        <v>403</v>
      </c>
      <c r="I165" s="211" t="s">
        <v>1696</v>
      </c>
      <c r="J165" s="212" t="s">
        <v>290</v>
      </c>
      <c r="K165" s="211" t="s">
        <v>271</v>
      </c>
      <c r="L165" s="211" t="s">
        <v>422</v>
      </c>
    </row>
    <row r="166" spans="1:12" s="211" customFormat="1" x14ac:dyDescent="0.25">
      <c r="A166" s="211" t="s">
        <v>149</v>
      </c>
      <c r="B166" s="211">
        <v>4816</v>
      </c>
      <c r="C166" s="211" t="s">
        <v>246</v>
      </c>
      <c r="D166" s="211">
        <v>400044766</v>
      </c>
      <c r="E166" s="218">
        <v>1060</v>
      </c>
      <c r="G166" s="211">
        <v>1004</v>
      </c>
      <c r="H166" s="218" t="s">
        <v>403</v>
      </c>
      <c r="I166" s="211" t="s">
        <v>1697</v>
      </c>
      <c r="J166" s="212" t="s">
        <v>290</v>
      </c>
      <c r="K166" s="211" t="s">
        <v>271</v>
      </c>
      <c r="L166" s="211" t="s">
        <v>422</v>
      </c>
    </row>
    <row r="167" spans="1:12" s="211" customFormat="1" x14ac:dyDescent="0.25">
      <c r="A167" s="211" t="s">
        <v>149</v>
      </c>
      <c r="B167" s="211">
        <v>4816</v>
      </c>
      <c r="C167" s="211" t="s">
        <v>246</v>
      </c>
      <c r="D167" s="211">
        <v>400045423</v>
      </c>
      <c r="E167" s="218">
        <v>1060</v>
      </c>
      <c r="G167" s="211">
        <v>1004</v>
      </c>
      <c r="H167" s="218" t="s">
        <v>403</v>
      </c>
      <c r="I167" s="211" t="s">
        <v>1698</v>
      </c>
      <c r="J167" s="212" t="s">
        <v>290</v>
      </c>
      <c r="K167" s="211" t="s">
        <v>271</v>
      </c>
      <c r="L167" s="211" t="s">
        <v>422</v>
      </c>
    </row>
    <row r="168" spans="1:12" s="211" customFormat="1" x14ac:dyDescent="0.25">
      <c r="A168" s="211" t="s">
        <v>149</v>
      </c>
      <c r="B168" s="211">
        <v>4821</v>
      </c>
      <c r="C168" s="211" t="s">
        <v>247</v>
      </c>
      <c r="D168" s="211">
        <v>191367911</v>
      </c>
      <c r="E168" s="218">
        <v>1080</v>
      </c>
      <c r="F168" s="211">
        <v>1242</v>
      </c>
      <c r="G168" s="211">
        <v>1004</v>
      </c>
      <c r="H168" s="218" t="s">
        <v>269</v>
      </c>
      <c r="I168" s="211" t="s">
        <v>1535</v>
      </c>
      <c r="J168" s="212" t="s">
        <v>290</v>
      </c>
      <c r="K168" s="211" t="s">
        <v>271</v>
      </c>
      <c r="L168" s="211" t="s">
        <v>423</v>
      </c>
    </row>
    <row r="169" spans="1:12" s="211" customFormat="1" x14ac:dyDescent="0.25">
      <c r="A169" s="211" t="s">
        <v>149</v>
      </c>
      <c r="B169" s="211">
        <v>4821</v>
      </c>
      <c r="C169" s="211" t="s">
        <v>247</v>
      </c>
      <c r="D169" s="211">
        <v>191873375</v>
      </c>
      <c r="E169" s="218">
        <v>1060</v>
      </c>
      <c r="F169" s="211">
        <v>1242</v>
      </c>
      <c r="G169" s="211">
        <v>1004</v>
      </c>
      <c r="H169" s="218" t="s">
        <v>403</v>
      </c>
      <c r="I169" s="211" t="s">
        <v>1962</v>
      </c>
      <c r="J169" s="212" t="s">
        <v>290</v>
      </c>
      <c r="K169" s="211" t="s">
        <v>271</v>
      </c>
      <c r="L169" s="211" t="s">
        <v>422</v>
      </c>
    </row>
    <row r="170" spans="1:12" s="211" customFormat="1" x14ac:dyDescent="0.25">
      <c r="A170" s="211" t="s">
        <v>149</v>
      </c>
      <c r="B170" s="211">
        <v>4821</v>
      </c>
      <c r="C170" s="211" t="s">
        <v>247</v>
      </c>
      <c r="D170" s="211">
        <v>191989653</v>
      </c>
      <c r="E170" s="218">
        <v>1080</v>
      </c>
      <c r="F170" s="211">
        <v>1274</v>
      </c>
      <c r="G170" s="211">
        <v>1004</v>
      </c>
      <c r="H170" s="218" t="s">
        <v>269</v>
      </c>
      <c r="I170" s="211" t="s">
        <v>566</v>
      </c>
      <c r="J170" s="212" t="s">
        <v>290</v>
      </c>
      <c r="K170" s="211" t="s">
        <v>271</v>
      </c>
      <c r="L170" s="211" t="s">
        <v>423</v>
      </c>
    </row>
    <row r="171" spans="1:12" s="211" customFormat="1" x14ac:dyDescent="0.25">
      <c r="A171" s="211" t="s">
        <v>149</v>
      </c>
      <c r="B171" s="211">
        <v>4831</v>
      </c>
      <c r="C171" s="211" t="s">
        <v>249</v>
      </c>
      <c r="D171" s="211">
        <v>191909271</v>
      </c>
      <c r="E171" s="218">
        <v>1060</v>
      </c>
      <c r="F171" s="211">
        <v>1242</v>
      </c>
      <c r="G171" s="211">
        <v>1004</v>
      </c>
      <c r="H171" s="218" t="s">
        <v>403</v>
      </c>
      <c r="I171" s="211" t="s">
        <v>1699</v>
      </c>
      <c r="J171" s="212" t="s">
        <v>290</v>
      </c>
      <c r="K171" s="211" t="s">
        <v>271</v>
      </c>
      <c r="L171" s="211" t="s">
        <v>422</v>
      </c>
    </row>
    <row r="172" spans="1:12" s="211" customFormat="1" x14ac:dyDescent="0.25">
      <c r="A172" s="211" t="s">
        <v>149</v>
      </c>
      <c r="B172" s="211">
        <v>4831</v>
      </c>
      <c r="C172" s="211" t="s">
        <v>249</v>
      </c>
      <c r="D172" s="211">
        <v>191949631</v>
      </c>
      <c r="E172" s="218">
        <v>1020</v>
      </c>
      <c r="F172" s="211">
        <v>1110</v>
      </c>
      <c r="G172" s="211">
        <v>1004</v>
      </c>
      <c r="H172" s="218" t="s">
        <v>403</v>
      </c>
      <c r="I172" s="211" t="s">
        <v>1920</v>
      </c>
      <c r="J172" s="212" t="s">
        <v>290</v>
      </c>
      <c r="K172" s="211" t="s">
        <v>271</v>
      </c>
      <c r="L172" s="211" t="s">
        <v>1926</v>
      </c>
    </row>
    <row r="173" spans="1:12" s="211" customFormat="1" x14ac:dyDescent="0.25">
      <c r="A173" s="211" t="s">
        <v>149</v>
      </c>
      <c r="B173" s="211">
        <v>4831</v>
      </c>
      <c r="C173" s="211" t="s">
        <v>249</v>
      </c>
      <c r="D173" s="211">
        <v>191949636</v>
      </c>
      <c r="E173" s="218">
        <v>1020</v>
      </c>
      <c r="F173" s="211">
        <v>1110</v>
      </c>
      <c r="G173" s="211">
        <v>1004</v>
      </c>
      <c r="H173" s="218" t="s">
        <v>403</v>
      </c>
      <c r="I173" s="211" t="s">
        <v>1920</v>
      </c>
      <c r="J173" s="212" t="s">
        <v>290</v>
      </c>
      <c r="K173" s="211" t="s">
        <v>271</v>
      </c>
      <c r="L173" s="211" t="s">
        <v>1927</v>
      </c>
    </row>
    <row r="174" spans="1:12" s="211" customFormat="1" x14ac:dyDescent="0.25">
      <c r="A174" s="211" t="s">
        <v>149</v>
      </c>
      <c r="B174" s="211">
        <v>4831</v>
      </c>
      <c r="C174" s="211" t="s">
        <v>249</v>
      </c>
      <c r="D174" s="211">
        <v>191949687</v>
      </c>
      <c r="E174" s="218">
        <v>1020</v>
      </c>
      <c r="F174" s="211">
        <v>1110</v>
      </c>
      <c r="G174" s="211">
        <v>1004</v>
      </c>
      <c r="H174" s="218" t="s">
        <v>403</v>
      </c>
      <c r="I174" s="211" t="s">
        <v>1920</v>
      </c>
      <c r="J174" s="212" t="s">
        <v>290</v>
      </c>
      <c r="K174" s="211" t="s">
        <v>271</v>
      </c>
      <c r="L174" s="211" t="s">
        <v>2135</v>
      </c>
    </row>
    <row r="175" spans="1:12" s="211" customFormat="1" x14ac:dyDescent="0.25">
      <c r="A175" s="211" t="s">
        <v>149</v>
      </c>
      <c r="B175" s="211">
        <v>4831</v>
      </c>
      <c r="C175" s="211" t="s">
        <v>249</v>
      </c>
      <c r="D175" s="211">
        <v>191949689</v>
      </c>
      <c r="E175" s="218">
        <v>1020</v>
      </c>
      <c r="F175" s="211">
        <v>1110</v>
      </c>
      <c r="G175" s="211">
        <v>1004</v>
      </c>
      <c r="H175" s="218" t="s">
        <v>403</v>
      </c>
      <c r="I175" s="211" t="s">
        <v>1920</v>
      </c>
      <c r="J175" s="212" t="s">
        <v>290</v>
      </c>
      <c r="K175" s="211" t="s">
        <v>271</v>
      </c>
      <c r="L175" s="211" t="s">
        <v>2136</v>
      </c>
    </row>
    <row r="176" spans="1:12" s="211" customFormat="1" x14ac:dyDescent="0.25">
      <c r="A176" s="211" t="s">
        <v>149</v>
      </c>
      <c r="B176" s="211">
        <v>4831</v>
      </c>
      <c r="C176" s="211" t="s">
        <v>249</v>
      </c>
      <c r="D176" s="211">
        <v>191987352</v>
      </c>
      <c r="E176" s="218">
        <v>1080</v>
      </c>
      <c r="F176" s="211">
        <v>1242</v>
      </c>
      <c r="G176" s="211">
        <v>1004</v>
      </c>
      <c r="H176" s="218" t="s">
        <v>269</v>
      </c>
      <c r="I176" s="211" t="s">
        <v>1742</v>
      </c>
      <c r="J176" s="212" t="s">
        <v>290</v>
      </c>
      <c r="K176" s="211" t="s">
        <v>271</v>
      </c>
      <c r="L176" s="211" t="s">
        <v>423</v>
      </c>
    </row>
    <row r="177" spans="1:12" s="211" customFormat="1" x14ac:dyDescent="0.25">
      <c r="A177" s="211" t="s">
        <v>149</v>
      </c>
      <c r="B177" s="211">
        <v>4831</v>
      </c>
      <c r="C177" s="211" t="s">
        <v>249</v>
      </c>
      <c r="D177" s="211">
        <v>400074863</v>
      </c>
      <c r="E177" s="218">
        <v>1060</v>
      </c>
      <c r="F177" s="211">
        <v>1274</v>
      </c>
      <c r="G177" s="211">
        <v>1004</v>
      </c>
      <c r="H177" s="218" t="s">
        <v>403</v>
      </c>
      <c r="I177" s="211" t="s">
        <v>2049</v>
      </c>
      <c r="J177" s="212" t="s">
        <v>290</v>
      </c>
      <c r="K177" s="211" t="s">
        <v>271</v>
      </c>
      <c r="L177" s="211" t="s">
        <v>422</v>
      </c>
    </row>
    <row r="178" spans="1:12" s="211" customFormat="1" x14ac:dyDescent="0.25">
      <c r="A178" s="211" t="s">
        <v>149</v>
      </c>
      <c r="B178" s="211">
        <v>4851</v>
      </c>
      <c r="C178" s="211" t="s">
        <v>252</v>
      </c>
      <c r="D178" s="211">
        <v>192036962</v>
      </c>
      <c r="E178" s="218">
        <v>1080</v>
      </c>
      <c r="F178" s="211">
        <v>1274</v>
      </c>
      <c r="G178" s="211">
        <v>1004</v>
      </c>
      <c r="H178" s="218" t="s">
        <v>269</v>
      </c>
      <c r="I178" s="211" t="s">
        <v>1963</v>
      </c>
      <c r="J178" s="212" t="s">
        <v>290</v>
      </c>
      <c r="K178" s="211" t="s">
        <v>271</v>
      </c>
      <c r="L178" s="211" t="s">
        <v>423</v>
      </c>
    </row>
    <row r="179" spans="1:12" s="211" customFormat="1" x14ac:dyDescent="0.25">
      <c r="A179" s="211" t="s">
        <v>149</v>
      </c>
      <c r="B179" s="211">
        <v>4851</v>
      </c>
      <c r="C179" s="211" t="s">
        <v>252</v>
      </c>
      <c r="D179" s="211">
        <v>192036964</v>
      </c>
      <c r="E179" s="218">
        <v>1080</v>
      </c>
      <c r="G179" s="211">
        <v>1004</v>
      </c>
      <c r="H179" s="218" t="s">
        <v>269</v>
      </c>
      <c r="I179" s="211" t="s">
        <v>1964</v>
      </c>
      <c r="J179" s="212" t="s">
        <v>290</v>
      </c>
      <c r="K179" s="211" t="s">
        <v>271</v>
      </c>
      <c r="L179" s="211" t="s">
        <v>423</v>
      </c>
    </row>
    <row r="180" spans="1:12" s="211" customFormat="1" x14ac:dyDescent="0.25">
      <c r="A180" s="211" t="s">
        <v>149</v>
      </c>
      <c r="B180" s="211">
        <v>4851</v>
      </c>
      <c r="C180" s="211" t="s">
        <v>252</v>
      </c>
      <c r="D180" s="211">
        <v>192036967</v>
      </c>
      <c r="E180" s="218">
        <v>1080</v>
      </c>
      <c r="G180" s="211">
        <v>1004</v>
      </c>
      <c r="H180" s="218" t="s">
        <v>269</v>
      </c>
      <c r="I180" s="211" t="s">
        <v>1965</v>
      </c>
      <c r="J180" s="212" t="s">
        <v>290</v>
      </c>
      <c r="K180" s="211" t="s">
        <v>271</v>
      </c>
      <c r="L180" s="211" t="s">
        <v>423</v>
      </c>
    </row>
    <row r="181" spans="1:12" s="211" customFormat="1" x14ac:dyDescent="0.25">
      <c r="A181" s="211" t="s">
        <v>149</v>
      </c>
      <c r="B181" s="211">
        <v>4851</v>
      </c>
      <c r="C181" s="211" t="s">
        <v>252</v>
      </c>
      <c r="D181" s="211">
        <v>400044390</v>
      </c>
      <c r="E181" s="218">
        <v>1060</v>
      </c>
      <c r="F181" s="211">
        <v>1274</v>
      </c>
      <c r="G181" s="211">
        <v>1004</v>
      </c>
      <c r="H181" s="218" t="s">
        <v>403</v>
      </c>
      <c r="I181" s="211" t="s">
        <v>1837</v>
      </c>
      <c r="J181" s="212" t="s">
        <v>290</v>
      </c>
      <c r="K181" s="211" t="s">
        <v>271</v>
      </c>
      <c r="L181" s="211" t="s">
        <v>422</v>
      </c>
    </row>
    <row r="182" spans="1:12" s="211" customFormat="1" x14ac:dyDescent="0.25">
      <c r="A182" s="211" t="s">
        <v>149</v>
      </c>
      <c r="B182" s="211">
        <v>4851</v>
      </c>
      <c r="C182" s="211" t="s">
        <v>252</v>
      </c>
      <c r="D182" s="211">
        <v>400045852</v>
      </c>
      <c r="E182" s="218">
        <v>1060</v>
      </c>
      <c r="F182" s="211">
        <v>1274</v>
      </c>
      <c r="G182" s="211">
        <v>1004</v>
      </c>
      <c r="H182" s="218" t="s">
        <v>403</v>
      </c>
      <c r="I182" s="211" t="s">
        <v>1700</v>
      </c>
      <c r="J182" s="212" t="s">
        <v>290</v>
      </c>
      <c r="K182" s="211" t="s">
        <v>271</v>
      </c>
      <c r="L182" s="211" t="s">
        <v>422</v>
      </c>
    </row>
    <row r="183" spans="1:12" s="211" customFormat="1" x14ac:dyDescent="0.25">
      <c r="A183" s="211" t="s">
        <v>149</v>
      </c>
      <c r="B183" s="211">
        <v>4864</v>
      </c>
      <c r="C183" s="211" t="s">
        <v>253</v>
      </c>
      <c r="D183" s="211">
        <v>191720371</v>
      </c>
      <c r="E183" s="218">
        <v>1060</v>
      </c>
      <c r="F183" s="211">
        <v>1274</v>
      </c>
      <c r="G183" s="211">
        <v>1003</v>
      </c>
      <c r="H183" s="218" t="s">
        <v>403</v>
      </c>
      <c r="I183" s="211" t="s">
        <v>1701</v>
      </c>
      <c r="J183" s="212" t="s">
        <v>290</v>
      </c>
      <c r="K183" s="211" t="s">
        <v>271</v>
      </c>
      <c r="L183" s="211" t="s">
        <v>422</v>
      </c>
    </row>
    <row r="184" spans="1:12" s="211" customFormat="1" x14ac:dyDescent="0.25">
      <c r="A184" s="211" t="s">
        <v>149</v>
      </c>
      <c r="B184" s="211">
        <v>4864</v>
      </c>
      <c r="C184" s="211" t="s">
        <v>253</v>
      </c>
      <c r="D184" s="211">
        <v>191760035</v>
      </c>
      <c r="E184" s="218">
        <v>1060</v>
      </c>
      <c r="F184" s="211">
        <v>1242</v>
      </c>
      <c r="G184" s="211">
        <v>1004</v>
      </c>
      <c r="H184" s="218" t="s">
        <v>403</v>
      </c>
      <c r="I184" s="211" t="s">
        <v>1702</v>
      </c>
      <c r="J184" s="212" t="s">
        <v>290</v>
      </c>
      <c r="K184" s="211" t="s">
        <v>271</v>
      </c>
      <c r="L184" s="211" t="s">
        <v>422</v>
      </c>
    </row>
    <row r="185" spans="1:12" s="211" customFormat="1" x14ac:dyDescent="0.25">
      <c r="A185" s="211" t="s">
        <v>149</v>
      </c>
      <c r="B185" s="211">
        <v>4864</v>
      </c>
      <c r="C185" s="211" t="s">
        <v>253</v>
      </c>
      <c r="D185" s="211">
        <v>191853111</v>
      </c>
      <c r="E185" s="218">
        <v>1060</v>
      </c>
      <c r="F185" s="211">
        <v>1242</v>
      </c>
      <c r="G185" s="211">
        <v>1004</v>
      </c>
      <c r="H185" s="218" t="s">
        <v>403</v>
      </c>
      <c r="I185" s="211" t="s">
        <v>1703</v>
      </c>
      <c r="J185" s="212" t="s">
        <v>290</v>
      </c>
      <c r="K185" s="211" t="s">
        <v>271</v>
      </c>
      <c r="L185" s="211" t="s">
        <v>422</v>
      </c>
    </row>
    <row r="186" spans="1:12" s="211" customFormat="1" x14ac:dyDescent="0.25">
      <c r="A186" s="211" t="s">
        <v>149</v>
      </c>
      <c r="B186" s="211">
        <v>4864</v>
      </c>
      <c r="C186" s="211" t="s">
        <v>253</v>
      </c>
      <c r="D186" s="211">
        <v>191916678</v>
      </c>
      <c r="E186" s="218">
        <v>1080</v>
      </c>
      <c r="F186" s="211">
        <v>1271</v>
      </c>
      <c r="G186" s="211">
        <v>1004</v>
      </c>
      <c r="H186" s="218" t="s">
        <v>269</v>
      </c>
      <c r="I186" s="211" t="s">
        <v>576</v>
      </c>
      <c r="J186" s="212" t="s">
        <v>290</v>
      </c>
      <c r="K186" s="211" t="s">
        <v>271</v>
      </c>
      <c r="L186" s="211" t="s">
        <v>423</v>
      </c>
    </row>
    <row r="187" spans="1:12" s="211" customFormat="1" x14ac:dyDescent="0.25">
      <c r="A187" s="211" t="s">
        <v>149</v>
      </c>
      <c r="B187" s="211">
        <v>4864</v>
      </c>
      <c r="C187" s="211" t="s">
        <v>253</v>
      </c>
      <c r="D187" s="211">
        <v>191949864</v>
      </c>
      <c r="E187" s="218">
        <v>1080</v>
      </c>
      <c r="F187" s="211">
        <v>1242</v>
      </c>
      <c r="G187" s="211">
        <v>1004</v>
      </c>
      <c r="H187" s="218" t="s">
        <v>269</v>
      </c>
      <c r="I187" s="211" t="s">
        <v>2295</v>
      </c>
      <c r="J187" s="212" t="s">
        <v>290</v>
      </c>
      <c r="K187" s="211" t="s">
        <v>271</v>
      </c>
      <c r="L187" s="211" t="s">
        <v>2307</v>
      </c>
    </row>
    <row r="188" spans="1:12" s="211" customFormat="1" x14ac:dyDescent="0.25">
      <c r="A188" s="211" t="s">
        <v>149</v>
      </c>
      <c r="B188" s="211">
        <v>4864</v>
      </c>
      <c r="C188" s="211" t="s">
        <v>253</v>
      </c>
      <c r="D188" s="211">
        <v>400048136</v>
      </c>
      <c r="E188" s="218">
        <v>1060</v>
      </c>
      <c r="F188" s="211">
        <v>1242</v>
      </c>
      <c r="G188" s="211">
        <v>1004</v>
      </c>
      <c r="H188" s="218" t="s">
        <v>403</v>
      </c>
      <c r="I188" s="211" t="s">
        <v>2296</v>
      </c>
      <c r="J188" s="212" t="s">
        <v>290</v>
      </c>
      <c r="K188" s="211" t="s">
        <v>271</v>
      </c>
      <c r="L188" s="211" t="s">
        <v>2308</v>
      </c>
    </row>
    <row r="189" spans="1:12" s="211" customFormat="1" x14ac:dyDescent="0.25">
      <c r="A189" s="211" t="s">
        <v>149</v>
      </c>
      <c r="B189" s="211">
        <v>4871</v>
      </c>
      <c r="C189" s="211" t="s">
        <v>254</v>
      </c>
      <c r="D189" s="211">
        <v>191879895</v>
      </c>
      <c r="E189" s="218">
        <v>1060</v>
      </c>
      <c r="F189" s="211">
        <v>1242</v>
      </c>
      <c r="G189" s="211">
        <v>1004</v>
      </c>
      <c r="H189" s="218" t="s">
        <v>403</v>
      </c>
      <c r="I189" s="211" t="s">
        <v>1704</v>
      </c>
      <c r="J189" s="212" t="s">
        <v>290</v>
      </c>
      <c r="K189" s="211" t="s">
        <v>271</v>
      </c>
      <c r="L189" s="211" t="s">
        <v>422</v>
      </c>
    </row>
    <row r="190" spans="1:12" s="211" customFormat="1" x14ac:dyDescent="0.25">
      <c r="A190" s="211" t="s">
        <v>149</v>
      </c>
      <c r="B190" s="211">
        <v>4871</v>
      </c>
      <c r="C190" s="211" t="s">
        <v>254</v>
      </c>
      <c r="D190" s="211">
        <v>192032781</v>
      </c>
      <c r="E190" s="218">
        <v>1080</v>
      </c>
      <c r="F190" s="211">
        <v>1274</v>
      </c>
      <c r="G190" s="211">
        <v>1004</v>
      </c>
      <c r="H190" s="218" t="s">
        <v>269</v>
      </c>
      <c r="I190" s="211" t="s">
        <v>1889</v>
      </c>
      <c r="J190" s="212" t="s">
        <v>290</v>
      </c>
      <c r="K190" s="211" t="s">
        <v>271</v>
      </c>
      <c r="L190" s="211" t="s">
        <v>423</v>
      </c>
    </row>
    <row r="191" spans="1:12" s="211" customFormat="1" x14ac:dyDescent="0.25">
      <c r="A191" s="211" t="s">
        <v>149</v>
      </c>
      <c r="B191" s="211">
        <v>4871</v>
      </c>
      <c r="C191" s="211" t="s">
        <v>254</v>
      </c>
      <c r="D191" s="211">
        <v>192032782</v>
      </c>
      <c r="E191" s="218">
        <v>1080</v>
      </c>
      <c r="F191" s="211">
        <v>1252</v>
      </c>
      <c r="G191" s="211">
        <v>1004</v>
      </c>
      <c r="H191" s="218" t="s">
        <v>269</v>
      </c>
      <c r="I191" s="211" t="s">
        <v>1981</v>
      </c>
      <c r="J191" s="212" t="s">
        <v>290</v>
      </c>
      <c r="K191" s="211" t="s">
        <v>271</v>
      </c>
      <c r="L191" s="211" t="s">
        <v>423</v>
      </c>
    </row>
    <row r="192" spans="1:12" s="211" customFormat="1" x14ac:dyDescent="0.25">
      <c r="A192" s="211" t="s">
        <v>149</v>
      </c>
      <c r="B192" s="211">
        <v>4871</v>
      </c>
      <c r="C192" s="211" t="s">
        <v>254</v>
      </c>
      <c r="D192" s="211">
        <v>192051000</v>
      </c>
      <c r="E192" s="218">
        <v>1060</v>
      </c>
      <c r="F192" s="211">
        <v>1242</v>
      </c>
      <c r="G192" s="211">
        <v>1004</v>
      </c>
      <c r="H192" s="218" t="s">
        <v>403</v>
      </c>
      <c r="I192" s="211" t="s">
        <v>2361</v>
      </c>
      <c r="J192" s="212" t="s">
        <v>290</v>
      </c>
      <c r="K192" s="211" t="s">
        <v>271</v>
      </c>
      <c r="L192" s="211" t="s">
        <v>422</v>
      </c>
    </row>
    <row r="193" spans="1:12" s="211" customFormat="1" x14ac:dyDescent="0.25">
      <c r="A193" s="211" t="s">
        <v>149</v>
      </c>
      <c r="B193" s="211">
        <v>4881</v>
      </c>
      <c r="C193" s="211" t="s">
        <v>255</v>
      </c>
      <c r="D193" s="211">
        <v>190950010</v>
      </c>
      <c r="E193" s="218">
        <v>1080</v>
      </c>
      <c r="F193" s="211">
        <v>1274</v>
      </c>
      <c r="G193" s="211">
        <v>1004</v>
      </c>
      <c r="H193" s="218" t="s">
        <v>269</v>
      </c>
      <c r="I193" s="211" t="s">
        <v>396</v>
      </c>
      <c r="J193" s="212" t="s">
        <v>290</v>
      </c>
      <c r="K193" s="211" t="s">
        <v>271</v>
      </c>
      <c r="L193" s="211" t="s">
        <v>423</v>
      </c>
    </row>
    <row r="194" spans="1:12" s="211" customFormat="1" x14ac:dyDescent="0.25">
      <c r="A194" s="211" t="s">
        <v>149</v>
      </c>
      <c r="B194" s="211">
        <v>4881</v>
      </c>
      <c r="C194" s="211" t="s">
        <v>255</v>
      </c>
      <c r="D194" s="211">
        <v>191870082</v>
      </c>
      <c r="E194" s="218">
        <v>1080</v>
      </c>
      <c r="F194" s="211">
        <v>1274</v>
      </c>
      <c r="G194" s="211">
        <v>1004</v>
      </c>
      <c r="H194" s="218" t="s">
        <v>269</v>
      </c>
      <c r="I194" s="211" t="s">
        <v>397</v>
      </c>
      <c r="J194" s="212" t="s">
        <v>290</v>
      </c>
      <c r="K194" s="211" t="s">
        <v>271</v>
      </c>
      <c r="L194" s="211" t="s">
        <v>423</v>
      </c>
    </row>
    <row r="195" spans="1:12" s="211" customFormat="1" x14ac:dyDescent="0.25">
      <c r="A195" s="211" t="s">
        <v>149</v>
      </c>
      <c r="B195" s="211">
        <v>4881</v>
      </c>
      <c r="C195" s="211" t="s">
        <v>255</v>
      </c>
      <c r="D195" s="211">
        <v>191870083</v>
      </c>
      <c r="E195" s="218">
        <v>1080</v>
      </c>
      <c r="F195" s="211">
        <v>1274</v>
      </c>
      <c r="G195" s="211">
        <v>1004</v>
      </c>
      <c r="H195" s="218" t="s">
        <v>269</v>
      </c>
      <c r="I195" s="211" t="s">
        <v>398</v>
      </c>
      <c r="J195" s="212" t="s">
        <v>290</v>
      </c>
      <c r="K195" s="211" t="s">
        <v>271</v>
      </c>
      <c r="L195" s="211" t="s">
        <v>423</v>
      </c>
    </row>
    <row r="196" spans="1:12" s="211" customFormat="1" x14ac:dyDescent="0.25">
      <c r="A196" s="211" t="s">
        <v>149</v>
      </c>
      <c r="B196" s="211">
        <v>4891</v>
      </c>
      <c r="C196" s="211" t="s">
        <v>256</v>
      </c>
      <c r="D196" s="211">
        <v>191871791</v>
      </c>
      <c r="E196" s="218">
        <v>1060</v>
      </c>
      <c r="F196" s="211">
        <v>1242</v>
      </c>
      <c r="G196" s="211">
        <v>1004</v>
      </c>
      <c r="H196" s="218" t="s">
        <v>403</v>
      </c>
      <c r="I196" s="211" t="s">
        <v>1705</v>
      </c>
      <c r="J196" s="212" t="s">
        <v>290</v>
      </c>
      <c r="K196" s="211" t="s">
        <v>271</v>
      </c>
      <c r="L196" s="211" t="s">
        <v>422</v>
      </c>
    </row>
    <row r="197" spans="1:12" s="211" customFormat="1" x14ac:dyDescent="0.25">
      <c r="A197" s="211" t="s">
        <v>149</v>
      </c>
      <c r="B197" s="211">
        <v>4891</v>
      </c>
      <c r="C197" s="211" t="s">
        <v>256</v>
      </c>
      <c r="D197" s="211">
        <v>191872011</v>
      </c>
      <c r="E197" s="218">
        <v>1060</v>
      </c>
      <c r="F197" s="211">
        <v>1242</v>
      </c>
      <c r="G197" s="211">
        <v>1004</v>
      </c>
      <c r="H197" s="218" t="s">
        <v>403</v>
      </c>
      <c r="I197" s="211" t="s">
        <v>1706</v>
      </c>
      <c r="J197" s="212" t="s">
        <v>290</v>
      </c>
      <c r="K197" s="211" t="s">
        <v>271</v>
      </c>
      <c r="L197" s="211" t="s">
        <v>422</v>
      </c>
    </row>
    <row r="198" spans="1:12" s="211" customFormat="1" x14ac:dyDescent="0.25">
      <c r="A198" s="211" t="s">
        <v>149</v>
      </c>
      <c r="B198" s="211">
        <v>4891</v>
      </c>
      <c r="C198" s="211" t="s">
        <v>256</v>
      </c>
      <c r="D198" s="211">
        <v>191971507</v>
      </c>
      <c r="E198" s="218">
        <v>1060</v>
      </c>
      <c r="F198" s="211">
        <v>1242</v>
      </c>
      <c r="G198" s="211">
        <v>1004</v>
      </c>
      <c r="H198" s="218" t="s">
        <v>403</v>
      </c>
      <c r="I198" s="211" t="s">
        <v>1707</v>
      </c>
      <c r="J198" s="212" t="s">
        <v>290</v>
      </c>
      <c r="K198" s="211" t="s">
        <v>271</v>
      </c>
      <c r="L198" s="211" t="s">
        <v>422</v>
      </c>
    </row>
    <row r="199" spans="1:12" s="211" customFormat="1" x14ac:dyDescent="0.25">
      <c r="A199" s="211" t="s">
        <v>149</v>
      </c>
      <c r="B199" s="211">
        <v>4891</v>
      </c>
      <c r="C199" s="211" t="s">
        <v>256</v>
      </c>
      <c r="D199" s="211">
        <v>191971509</v>
      </c>
      <c r="E199" s="218">
        <v>1060</v>
      </c>
      <c r="F199" s="211">
        <v>1242</v>
      </c>
      <c r="G199" s="211">
        <v>1004</v>
      </c>
      <c r="H199" s="218" t="s">
        <v>403</v>
      </c>
      <c r="I199" s="211" t="s">
        <v>1708</v>
      </c>
      <c r="J199" s="212" t="s">
        <v>290</v>
      </c>
      <c r="K199" s="211" t="s">
        <v>271</v>
      </c>
      <c r="L199" s="211" t="s">
        <v>422</v>
      </c>
    </row>
    <row r="200" spans="1:12" s="211" customFormat="1" x14ac:dyDescent="0.25">
      <c r="A200" s="211" t="s">
        <v>149</v>
      </c>
      <c r="B200" s="211">
        <v>4891</v>
      </c>
      <c r="C200" s="211" t="s">
        <v>256</v>
      </c>
      <c r="D200" s="211">
        <v>400056933</v>
      </c>
      <c r="E200" s="218">
        <v>1060</v>
      </c>
      <c r="G200" s="211">
        <v>1004</v>
      </c>
      <c r="H200" s="218" t="s">
        <v>403</v>
      </c>
      <c r="I200" s="211" t="s">
        <v>1709</v>
      </c>
      <c r="J200" s="212" t="s">
        <v>290</v>
      </c>
      <c r="K200" s="211" t="s">
        <v>271</v>
      </c>
      <c r="L200" s="211" t="s">
        <v>422</v>
      </c>
    </row>
    <row r="201" spans="1:12" s="211" customFormat="1" x14ac:dyDescent="0.25">
      <c r="A201" s="211" t="s">
        <v>149</v>
      </c>
      <c r="B201" s="211">
        <v>4911</v>
      </c>
      <c r="C201" s="211" t="s">
        <v>258</v>
      </c>
      <c r="D201" s="211">
        <v>191824677</v>
      </c>
      <c r="E201" s="218">
        <v>1060</v>
      </c>
      <c r="F201" s="211">
        <v>1242</v>
      </c>
      <c r="G201" s="211">
        <v>1004</v>
      </c>
      <c r="H201" s="218" t="s">
        <v>403</v>
      </c>
      <c r="I201" s="211" t="s">
        <v>1710</v>
      </c>
      <c r="J201" s="212" t="s">
        <v>290</v>
      </c>
      <c r="K201" s="211" t="s">
        <v>271</v>
      </c>
      <c r="L201" s="211" t="s">
        <v>422</v>
      </c>
    </row>
    <row r="202" spans="1:12" s="211" customFormat="1" x14ac:dyDescent="0.25">
      <c r="A202" s="211" t="s">
        <v>149</v>
      </c>
      <c r="B202" s="211">
        <v>4911</v>
      </c>
      <c r="C202" s="211" t="s">
        <v>258</v>
      </c>
      <c r="D202" s="211">
        <v>191866234</v>
      </c>
      <c r="E202" s="218">
        <v>1080</v>
      </c>
      <c r="F202" s="211">
        <v>1241</v>
      </c>
      <c r="G202" s="211">
        <v>1004</v>
      </c>
      <c r="H202" s="218" t="s">
        <v>269</v>
      </c>
      <c r="I202" s="211" t="s">
        <v>562</v>
      </c>
      <c r="J202" s="212" t="s">
        <v>290</v>
      </c>
      <c r="K202" s="211" t="s">
        <v>271</v>
      </c>
      <c r="L202" s="211" t="s">
        <v>423</v>
      </c>
    </row>
    <row r="203" spans="1:12" s="211" customFormat="1" x14ac:dyDescent="0.25">
      <c r="A203" s="211" t="s">
        <v>149</v>
      </c>
      <c r="B203" s="211">
        <v>4911</v>
      </c>
      <c r="C203" s="211" t="s">
        <v>258</v>
      </c>
      <c r="D203" s="211">
        <v>192011956</v>
      </c>
      <c r="E203" s="218">
        <v>1080</v>
      </c>
      <c r="F203" s="211">
        <v>1242</v>
      </c>
      <c r="G203" s="211">
        <v>1004</v>
      </c>
      <c r="H203" s="218" t="s">
        <v>269</v>
      </c>
      <c r="I203" s="211" t="s">
        <v>2032</v>
      </c>
      <c r="J203" s="212" t="s">
        <v>290</v>
      </c>
      <c r="K203" s="211" t="s">
        <v>271</v>
      </c>
      <c r="L203" s="211" t="s">
        <v>423</v>
      </c>
    </row>
    <row r="204" spans="1:12" s="211" customFormat="1" x14ac:dyDescent="0.25">
      <c r="A204" s="211" t="s">
        <v>149</v>
      </c>
      <c r="B204" s="211">
        <v>4921</v>
      </c>
      <c r="C204" s="211" t="s">
        <v>259</v>
      </c>
      <c r="D204" s="211">
        <v>191636834</v>
      </c>
      <c r="E204" s="218">
        <v>1080</v>
      </c>
      <c r="F204" s="211">
        <v>1274</v>
      </c>
      <c r="G204" s="211">
        <v>1004</v>
      </c>
      <c r="H204" s="218" t="s">
        <v>269</v>
      </c>
      <c r="I204" s="211" t="s">
        <v>678</v>
      </c>
      <c r="J204" s="212" t="s">
        <v>290</v>
      </c>
      <c r="K204" s="211" t="s">
        <v>271</v>
      </c>
      <c r="L204" s="211" t="s">
        <v>423</v>
      </c>
    </row>
    <row r="205" spans="1:12" s="211" customFormat="1" x14ac:dyDescent="0.25">
      <c r="A205" s="211" t="s">
        <v>149</v>
      </c>
      <c r="B205" s="211">
        <v>4941</v>
      </c>
      <c r="C205" s="211" t="s">
        <v>260</v>
      </c>
      <c r="D205" s="211">
        <v>190252588</v>
      </c>
      <c r="E205" s="218">
        <v>1010</v>
      </c>
      <c r="G205" s="211">
        <v>1004</v>
      </c>
      <c r="H205" s="218" t="s">
        <v>269</v>
      </c>
      <c r="I205" s="211" t="s">
        <v>399</v>
      </c>
      <c r="J205" s="212" t="s">
        <v>290</v>
      </c>
      <c r="K205" s="211" t="s">
        <v>390</v>
      </c>
      <c r="L205" s="211" t="s">
        <v>407</v>
      </c>
    </row>
    <row r="206" spans="1:12" s="211" customFormat="1" x14ac:dyDescent="0.25">
      <c r="A206" s="211" t="s">
        <v>149</v>
      </c>
      <c r="B206" s="211">
        <v>4941</v>
      </c>
      <c r="C206" s="211" t="s">
        <v>260</v>
      </c>
      <c r="D206" s="211">
        <v>191679415</v>
      </c>
      <c r="E206" s="218">
        <v>1080</v>
      </c>
      <c r="F206" s="211">
        <v>1273</v>
      </c>
      <c r="G206" s="211">
        <v>1004</v>
      </c>
      <c r="H206" s="218" t="s">
        <v>269</v>
      </c>
      <c r="I206" s="211" t="s">
        <v>1838</v>
      </c>
      <c r="J206" s="212" t="s">
        <v>290</v>
      </c>
      <c r="K206" s="211" t="s">
        <v>271</v>
      </c>
      <c r="L206" s="211" t="s">
        <v>423</v>
      </c>
    </row>
    <row r="207" spans="1:12" s="211" customFormat="1" x14ac:dyDescent="0.25">
      <c r="A207" s="211" t="s">
        <v>149</v>
      </c>
      <c r="B207" s="211">
        <v>4941</v>
      </c>
      <c r="C207" s="211" t="s">
        <v>260</v>
      </c>
      <c r="D207" s="211">
        <v>191999139</v>
      </c>
      <c r="E207" s="218">
        <v>1080</v>
      </c>
      <c r="F207" s="211">
        <v>1242</v>
      </c>
      <c r="G207" s="211">
        <v>1004</v>
      </c>
      <c r="H207" s="218" t="s">
        <v>269</v>
      </c>
      <c r="I207" s="211" t="s">
        <v>1839</v>
      </c>
      <c r="J207" s="212" t="s">
        <v>290</v>
      </c>
      <c r="K207" s="211" t="s">
        <v>271</v>
      </c>
      <c r="L207" s="211" t="s">
        <v>423</v>
      </c>
    </row>
    <row r="208" spans="1:12" s="211" customFormat="1" x14ac:dyDescent="0.25">
      <c r="A208" s="211" t="s">
        <v>149</v>
      </c>
      <c r="B208" s="211">
        <v>4941</v>
      </c>
      <c r="C208" s="211" t="s">
        <v>260</v>
      </c>
      <c r="D208" s="211">
        <v>400068046</v>
      </c>
      <c r="E208" s="218">
        <v>1060</v>
      </c>
      <c r="G208" s="211">
        <v>1004</v>
      </c>
      <c r="H208" s="218" t="s">
        <v>403</v>
      </c>
      <c r="I208" s="211" t="s">
        <v>1993</v>
      </c>
      <c r="J208" s="212" t="s">
        <v>290</v>
      </c>
      <c r="K208" s="211" t="s">
        <v>271</v>
      </c>
      <c r="L208" s="211" t="s">
        <v>422</v>
      </c>
    </row>
    <row r="209" spans="1:12" s="211" customFormat="1" x14ac:dyDescent="0.25">
      <c r="A209" s="211" t="s">
        <v>149</v>
      </c>
      <c r="B209" s="211">
        <v>4946</v>
      </c>
      <c r="C209" s="211" t="s">
        <v>261</v>
      </c>
      <c r="D209" s="211">
        <v>191394502</v>
      </c>
      <c r="E209" s="218">
        <v>1080</v>
      </c>
      <c r="F209" s="211">
        <v>1241</v>
      </c>
      <c r="G209" s="211">
        <v>1004</v>
      </c>
      <c r="H209" s="218" t="s">
        <v>269</v>
      </c>
      <c r="I209" s="211" t="s">
        <v>1966</v>
      </c>
      <c r="J209" s="212" t="s">
        <v>290</v>
      </c>
      <c r="K209" s="211" t="s">
        <v>271</v>
      </c>
      <c r="L209" s="211" t="s">
        <v>423</v>
      </c>
    </row>
    <row r="210" spans="1:12" s="211" customFormat="1" x14ac:dyDescent="0.25">
      <c r="A210" s="211" t="s">
        <v>149</v>
      </c>
      <c r="B210" s="211">
        <v>4946</v>
      </c>
      <c r="C210" s="211" t="s">
        <v>261</v>
      </c>
      <c r="D210" s="211">
        <v>191835860</v>
      </c>
      <c r="E210" s="218">
        <v>1060</v>
      </c>
      <c r="F210" s="211">
        <v>1274</v>
      </c>
      <c r="G210" s="211">
        <v>1004</v>
      </c>
      <c r="H210" s="218" t="s">
        <v>403</v>
      </c>
      <c r="I210" s="211" t="s">
        <v>1711</v>
      </c>
      <c r="J210" s="212" t="s">
        <v>290</v>
      </c>
      <c r="K210" s="211" t="s">
        <v>271</v>
      </c>
      <c r="L210" s="211" t="s">
        <v>422</v>
      </c>
    </row>
    <row r="211" spans="1:12" s="211" customFormat="1" x14ac:dyDescent="0.25">
      <c r="A211" s="211" t="s">
        <v>149</v>
      </c>
      <c r="B211" s="211">
        <v>4946</v>
      </c>
      <c r="C211" s="211" t="s">
        <v>261</v>
      </c>
      <c r="D211" s="211">
        <v>191860342</v>
      </c>
      <c r="E211" s="218">
        <v>1060</v>
      </c>
      <c r="F211" s="211">
        <v>1242</v>
      </c>
      <c r="G211" s="211">
        <v>1004</v>
      </c>
      <c r="H211" s="218" t="s">
        <v>403</v>
      </c>
      <c r="I211" s="211" t="s">
        <v>1712</v>
      </c>
      <c r="J211" s="212" t="s">
        <v>290</v>
      </c>
      <c r="K211" s="211" t="s">
        <v>271</v>
      </c>
      <c r="L211" s="211" t="s">
        <v>422</v>
      </c>
    </row>
    <row r="212" spans="1:12" s="211" customFormat="1" x14ac:dyDescent="0.25">
      <c r="A212" s="211" t="s">
        <v>149</v>
      </c>
      <c r="B212" s="211">
        <v>4946</v>
      </c>
      <c r="C212" s="211" t="s">
        <v>261</v>
      </c>
      <c r="D212" s="211">
        <v>191911376</v>
      </c>
      <c r="E212" s="218">
        <v>1020</v>
      </c>
      <c r="F212" s="211">
        <v>1122</v>
      </c>
      <c r="G212" s="211">
        <v>1004</v>
      </c>
      <c r="H212" s="218" t="s">
        <v>403</v>
      </c>
      <c r="I212" s="211" t="s">
        <v>1792</v>
      </c>
      <c r="J212" s="212" t="s">
        <v>290</v>
      </c>
      <c r="K212" s="211" t="s">
        <v>271</v>
      </c>
      <c r="L212" s="211" t="s">
        <v>1807</v>
      </c>
    </row>
    <row r="213" spans="1:12" s="211" customFormat="1" x14ac:dyDescent="0.25">
      <c r="A213" s="211" t="s">
        <v>149</v>
      </c>
      <c r="B213" s="211">
        <v>4946</v>
      </c>
      <c r="C213" s="211" t="s">
        <v>261</v>
      </c>
      <c r="D213" s="211">
        <v>191911377</v>
      </c>
      <c r="E213" s="218">
        <v>1020</v>
      </c>
      <c r="F213" s="211">
        <v>1122</v>
      </c>
      <c r="G213" s="211">
        <v>1004</v>
      </c>
      <c r="H213" s="218" t="s">
        <v>403</v>
      </c>
      <c r="I213" s="211" t="s">
        <v>1792</v>
      </c>
      <c r="J213" s="212" t="s">
        <v>290</v>
      </c>
      <c r="K213" s="211" t="s">
        <v>271</v>
      </c>
      <c r="L213" s="211" t="s">
        <v>1808</v>
      </c>
    </row>
    <row r="214" spans="1:12" s="211" customFormat="1" x14ac:dyDescent="0.25">
      <c r="A214" s="211" t="s">
        <v>149</v>
      </c>
      <c r="B214" s="211">
        <v>4946</v>
      </c>
      <c r="C214" s="211" t="s">
        <v>261</v>
      </c>
      <c r="D214" s="211">
        <v>191914520</v>
      </c>
      <c r="E214" s="218">
        <v>1060</v>
      </c>
      <c r="F214" s="211">
        <v>1242</v>
      </c>
      <c r="G214" s="211">
        <v>1004</v>
      </c>
      <c r="H214" s="218" t="s">
        <v>403</v>
      </c>
      <c r="I214" s="211" t="s">
        <v>2160</v>
      </c>
      <c r="J214" s="212" t="s">
        <v>290</v>
      </c>
      <c r="K214" s="211" t="s">
        <v>271</v>
      </c>
      <c r="L214" s="211" t="s">
        <v>422</v>
      </c>
    </row>
    <row r="215" spans="1:12" s="211" customFormat="1" x14ac:dyDescent="0.25">
      <c r="A215" s="211" t="s">
        <v>149</v>
      </c>
      <c r="B215" s="211">
        <v>4946</v>
      </c>
      <c r="C215" s="211" t="s">
        <v>261</v>
      </c>
      <c r="D215" s="211">
        <v>191956332</v>
      </c>
      <c r="E215" s="218">
        <v>1060</v>
      </c>
      <c r="F215" s="211">
        <v>1242</v>
      </c>
      <c r="G215" s="211">
        <v>1004</v>
      </c>
      <c r="H215" s="218" t="s">
        <v>403</v>
      </c>
      <c r="I215" s="211" t="s">
        <v>2362</v>
      </c>
      <c r="J215" s="212" t="s">
        <v>290</v>
      </c>
      <c r="K215" s="211" t="s">
        <v>271</v>
      </c>
      <c r="L215" s="211" t="s">
        <v>422</v>
      </c>
    </row>
    <row r="216" spans="1:12" s="211" customFormat="1" x14ac:dyDescent="0.25">
      <c r="A216" s="211" t="s">
        <v>149</v>
      </c>
      <c r="B216" s="211">
        <v>4946</v>
      </c>
      <c r="C216" s="211" t="s">
        <v>261</v>
      </c>
      <c r="D216" s="211">
        <v>191987267</v>
      </c>
      <c r="E216" s="218">
        <v>1060</v>
      </c>
      <c r="F216" s="211">
        <v>1242</v>
      </c>
      <c r="G216" s="211">
        <v>1004</v>
      </c>
      <c r="H216" s="218" t="s">
        <v>403</v>
      </c>
      <c r="I216" s="211" t="s">
        <v>1885</v>
      </c>
      <c r="J216" s="212" t="s">
        <v>290</v>
      </c>
      <c r="K216" s="211" t="s">
        <v>271</v>
      </c>
      <c r="L216" s="211" t="s">
        <v>422</v>
      </c>
    </row>
    <row r="217" spans="1:12" s="211" customFormat="1" x14ac:dyDescent="0.25">
      <c r="A217" s="211" t="s">
        <v>149</v>
      </c>
      <c r="B217" s="211">
        <v>4946</v>
      </c>
      <c r="C217" s="211" t="s">
        <v>261</v>
      </c>
      <c r="D217" s="211">
        <v>192005187</v>
      </c>
      <c r="E217" s="218">
        <v>1060</v>
      </c>
      <c r="F217" s="211">
        <v>1242</v>
      </c>
      <c r="G217" s="211">
        <v>1004</v>
      </c>
      <c r="H217" s="218" t="s">
        <v>403</v>
      </c>
      <c r="I217" s="211" t="s">
        <v>1713</v>
      </c>
      <c r="J217" s="212" t="s">
        <v>290</v>
      </c>
      <c r="K217" s="211" t="s">
        <v>271</v>
      </c>
      <c r="L217" s="211" t="s">
        <v>422</v>
      </c>
    </row>
    <row r="218" spans="1:12" s="211" customFormat="1" x14ac:dyDescent="0.25">
      <c r="A218" s="211" t="s">
        <v>149</v>
      </c>
      <c r="B218" s="211">
        <v>4946</v>
      </c>
      <c r="C218" s="211" t="s">
        <v>261</v>
      </c>
      <c r="D218" s="211">
        <v>192005371</v>
      </c>
      <c r="E218" s="218">
        <v>1060</v>
      </c>
      <c r="F218" s="211">
        <v>1274</v>
      </c>
      <c r="G218" s="211">
        <v>1004</v>
      </c>
      <c r="H218" s="218" t="s">
        <v>403</v>
      </c>
      <c r="I218" s="211" t="s">
        <v>1714</v>
      </c>
      <c r="J218" s="212" t="s">
        <v>290</v>
      </c>
      <c r="K218" s="211" t="s">
        <v>271</v>
      </c>
      <c r="L218" s="211" t="s">
        <v>422</v>
      </c>
    </row>
    <row r="219" spans="1:12" s="211" customFormat="1" x14ac:dyDescent="0.25">
      <c r="A219" s="211" t="s">
        <v>149</v>
      </c>
      <c r="B219" s="211">
        <v>4946</v>
      </c>
      <c r="C219" s="211" t="s">
        <v>261</v>
      </c>
      <c r="D219" s="211">
        <v>400067977</v>
      </c>
      <c r="E219" s="218">
        <v>1060</v>
      </c>
      <c r="F219" s="211">
        <v>1242</v>
      </c>
      <c r="G219" s="211">
        <v>1004</v>
      </c>
      <c r="H219" s="218" t="s">
        <v>403</v>
      </c>
      <c r="I219" s="211" t="s">
        <v>1715</v>
      </c>
      <c r="J219" s="212" t="s">
        <v>290</v>
      </c>
      <c r="K219" s="211" t="s">
        <v>271</v>
      </c>
      <c r="L219" s="211" t="s">
        <v>422</v>
      </c>
    </row>
    <row r="220" spans="1:12" s="211" customFormat="1" x14ac:dyDescent="0.25">
      <c r="A220" s="211" t="s">
        <v>149</v>
      </c>
      <c r="B220" s="211">
        <v>4951</v>
      </c>
      <c r="C220" s="211" t="s">
        <v>262</v>
      </c>
      <c r="D220" s="211">
        <v>191859307</v>
      </c>
      <c r="E220" s="218">
        <v>1060</v>
      </c>
      <c r="F220" s="211">
        <v>1242</v>
      </c>
      <c r="G220" s="211">
        <v>1004</v>
      </c>
      <c r="H220" s="218" t="s">
        <v>403</v>
      </c>
      <c r="I220" s="211" t="s">
        <v>2080</v>
      </c>
      <c r="J220" s="212" t="s">
        <v>290</v>
      </c>
      <c r="K220" s="211" t="s">
        <v>271</v>
      </c>
      <c r="L220" s="211" t="s">
        <v>422</v>
      </c>
    </row>
  </sheetData>
  <autoFilter ref="A5:L5" xr:uid="{00000000-0009-0000-0000-000008000000}"/>
  <mergeCells count="3">
    <mergeCell ref="D3:H3"/>
    <mergeCell ref="I3:L3"/>
    <mergeCell ref="A2:L2"/>
  </mergeCells>
  <hyperlinks>
    <hyperlink ref="D3" r:id="rId1" display="Siehe Anleitung" xr:uid="{00000000-0004-0000-0800-000000000000}"/>
    <hyperlink ref="D3:F3" r:id="rId2" display="Anleitung" xr:uid="{00000000-0004-0000-0800-000001000000}"/>
    <hyperlink ref="I3" r:id="rId3" location="GKAT" xr:uid="{00000000-0004-0000-0800-000002000000}"/>
    <hyperlink ref="J6" r:id="rId4" xr:uid="{057C2B87-BCD5-4BCF-81C3-85F10DE702B2}"/>
    <hyperlink ref="J7" r:id="rId5" xr:uid="{32C1663B-5F31-48C2-B298-597214AA39B4}"/>
    <hyperlink ref="J8" r:id="rId6" xr:uid="{D0D32B22-BB20-4354-9EEA-8B65D4010D24}"/>
    <hyperlink ref="J9" r:id="rId7" xr:uid="{E25F9197-E801-429F-91D8-0921964BEDB1}"/>
    <hyperlink ref="J10" r:id="rId8" xr:uid="{896D0D35-1037-4167-9993-ACEAB29E40FC}"/>
    <hyperlink ref="J11" r:id="rId9" xr:uid="{332B63B4-4D8A-43EA-809D-406B9157CA70}"/>
    <hyperlink ref="J12" r:id="rId10" xr:uid="{7BCA5E71-FFAF-4C0D-A4ED-62F9CB6B828E}"/>
    <hyperlink ref="J13" r:id="rId11" xr:uid="{98C8CFB1-F8CC-437B-AD7E-D8F99E4630CD}"/>
    <hyperlink ref="J14" r:id="rId12" xr:uid="{AC24EB26-089E-4CAC-8077-43949DE8097A}"/>
    <hyperlink ref="J15" r:id="rId13" xr:uid="{73428FFF-410D-4FB3-9FEB-5C8EFDB48BE5}"/>
    <hyperlink ref="J16" r:id="rId14" xr:uid="{2AFE27B2-D2F3-4744-B26F-BC67ACEBBF30}"/>
    <hyperlink ref="J17" r:id="rId15" xr:uid="{A47BA643-EE97-46D3-A9F7-C4969C7EC1EB}"/>
    <hyperlink ref="J18" r:id="rId16" xr:uid="{B7A71860-D5E6-48D9-B769-DFFC08A1592A}"/>
    <hyperlink ref="J19" r:id="rId17" xr:uid="{84F923BD-278D-412D-82CD-B9A9B20B3B08}"/>
    <hyperlink ref="J20" r:id="rId18" xr:uid="{43176385-2FF0-44EB-9685-2D0E677C3966}"/>
    <hyperlink ref="J21" r:id="rId19" xr:uid="{D6C37FDF-DB15-4974-9CF9-D3961B77EE10}"/>
    <hyperlink ref="J22" r:id="rId20" xr:uid="{63BB5217-575F-41F2-99A6-851980EA0BB6}"/>
    <hyperlink ref="J23" r:id="rId21" xr:uid="{F9D8512E-BC82-4781-ACA5-FB4B9D2D0F16}"/>
    <hyperlink ref="J24" r:id="rId22" xr:uid="{E9D0EAF7-BBDB-4F72-910E-2D5441813D76}"/>
    <hyperlink ref="J25" r:id="rId23" xr:uid="{07274C51-04F3-4C29-9B4C-1FC576F9F569}"/>
    <hyperlink ref="J26" r:id="rId24" xr:uid="{B6F2792D-907E-4083-A5D6-FE2FFECBAC23}"/>
    <hyperlink ref="J27" r:id="rId25" xr:uid="{A8154377-7F35-4B56-BE8B-527EF12DD417}"/>
    <hyperlink ref="J28" r:id="rId26" xr:uid="{2BE7F69C-CFE9-4CB7-AF90-F056E08E58AA}"/>
    <hyperlink ref="J29" r:id="rId27" xr:uid="{4D475CFB-DC33-45CC-A166-9A6C7400F31A}"/>
    <hyperlink ref="J30" r:id="rId28" xr:uid="{533892C0-15C7-42D7-AA69-2C8820505D87}"/>
    <hyperlink ref="J31" r:id="rId29" xr:uid="{6B58A0C0-ACBB-404E-9C91-8BD572AC71CF}"/>
    <hyperlink ref="J32" r:id="rId30" xr:uid="{CEDBD9BC-DB86-4E3D-9A9C-2A367E7CD142}"/>
    <hyperlink ref="J33" r:id="rId31" xr:uid="{6FC70A7E-5B83-4A22-8B32-5BD2ADD84953}"/>
    <hyperlink ref="J34" r:id="rId32" xr:uid="{B85CF9D0-013B-4CAF-833F-868EEF88EFCF}"/>
    <hyperlink ref="J35" r:id="rId33" xr:uid="{C0BAE5A3-E11B-4721-B5A1-7FDDB4ECDF8C}"/>
    <hyperlink ref="J36" r:id="rId34" xr:uid="{E99A2110-38AF-4332-8CB5-EAF1523C39D5}"/>
    <hyperlink ref="J37" r:id="rId35" xr:uid="{1C77DE97-F7FB-4418-9A44-45B263816B60}"/>
    <hyperlink ref="J38" r:id="rId36" xr:uid="{DA068CA1-0B55-47AA-B2C6-2C7352632563}"/>
    <hyperlink ref="J39" r:id="rId37" xr:uid="{570D0218-CEB5-473F-A3EC-728E0C9417F5}"/>
    <hyperlink ref="J40" r:id="rId38" xr:uid="{91B6E76E-CE09-4C28-B9D7-6B64A15B2EAE}"/>
    <hyperlink ref="J41" r:id="rId39" xr:uid="{FFE28370-216A-4254-9272-143E5FFC1C5E}"/>
    <hyperlink ref="J42" r:id="rId40" xr:uid="{33535A0C-AB95-46C3-A853-DDC7DEE9A6F7}"/>
    <hyperlink ref="J43" r:id="rId41" xr:uid="{B8534AA2-DCC8-4001-B9F1-AA5414AAF6E9}"/>
    <hyperlink ref="J44" r:id="rId42" xr:uid="{105F9FD2-EBAF-4829-B647-308490A1C169}"/>
    <hyperlink ref="J45" r:id="rId43" xr:uid="{E1C96A6A-C53A-4F96-8128-B5C3149D6049}"/>
    <hyperlink ref="J46" r:id="rId44" xr:uid="{CE679337-5C0C-4A8A-9183-6AE9E3E224B0}"/>
    <hyperlink ref="J47" r:id="rId45" xr:uid="{CC908E7C-48D4-4FDB-AFE7-B89DA4B9841B}"/>
    <hyperlink ref="J48" r:id="rId46" xr:uid="{01690E0F-3104-4732-92C5-3A23E43F0903}"/>
    <hyperlink ref="J49" r:id="rId47" xr:uid="{EFBE6307-F09C-4837-94E1-D0BEA10857E3}"/>
    <hyperlink ref="J50" r:id="rId48" xr:uid="{6B954221-FDBB-4DA7-89F3-5094FBB7E85B}"/>
    <hyperlink ref="J51" r:id="rId49" xr:uid="{BEA14006-EBF8-4757-B3BC-21294C8CDF28}"/>
    <hyperlink ref="J52" r:id="rId50" xr:uid="{53FF87C9-E8ED-422C-992B-9DA41B65751A}"/>
    <hyperlink ref="J53" r:id="rId51" xr:uid="{45F3E543-8222-4D28-9514-19EFE0E37C72}"/>
    <hyperlink ref="J54" r:id="rId52" xr:uid="{6DEC5971-03EC-4904-920B-9B29BA5318D0}"/>
    <hyperlink ref="J55" r:id="rId53" xr:uid="{91964058-703E-4145-B258-8E80D824C9D6}"/>
    <hyperlink ref="J56" r:id="rId54" xr:uid="{E7197AAF-39B7-4D5F-8B35-D4C664619A8F}"/>
    <hyperlink ref="J57" r:id="rId55" xr:uid="{19A24F60-8400-4D6C-B798-511C7AE6EDE8}"/>
    <hyperlink ref="J58" r:id="rId56" xr:uid="{CD06BD72-B83A-41AD-9AAD-863DBEC97CCB}"/>
    <hyperlink ref="J59" r:id="rId57" xr:uid="{3B9CDE72-3FC2-4A19-B812-1D74476353F7}"/>
    <hyperlink ref="J60" r:id="rId58" xr:uid="{157B49A1-4789-42BB-828F-0463D5A7E7B7}"/>
    <hyperlink ref="J61" r:id="rId59" xr:uid="{D2486B1E-6B95-41D0-88E0-96B6B45CA51C}"/>
    <hyperlink ref="J62" r:id="rId60" xr:uid="{AB9FF24C-5E47-47B1-BB8F-38AC231A29C7}"/>
    <hyperlink ref="J63" r:id="rId61" xr:uid="{ABCC5E3A-03F7-40C0-8A47-3BBB3F68DC21}"/>
    <hyperlink ref="J64" r:id="rId62" xr:uid="{355E09DE-E281-456C-8738-FED6BC7DFAA7}"/>
    <hyperlink ref="J65" r:id="rId63" xr:uid="{FEDE8C8F-C633-448D-BEEC-C1DE7D329849}"/>
    <hyperlink ref="J66" r:id="rId64" xr:uid="{FDD687DB-E287-480B-8423-27FFF4EC3FEC}"/>
    <hyperlink ref="J67" r:id="rId65" xr:uid="{9322A626-CF5C-4B5D-ADFB-B8B894F52A39}"/>
    <hyperlink ref="J68" r:id="rId66" xr:uid="{6BC88292-1B1D-4FB7-8598-A0EFA7FB3FA0}"/>
    <hyperlink ref="J69" r:id="rId67" xr:uid="{582A8BB3-5A2B-40E8-BB4E-7EA12FF2C46C}"/>
    <hyperlink ref="J70" r:id="rId68" xr:uid="{131A4A5A-5FA6-44E6-B00F-08CD7D474EE9}"/>
    <hyperlink ref="J71" r:id="rId69" xr:uid="{07264E6B-885D-4F48-A7AC-408B5BCCBE7F}"/>
    <hyperlink ref="J72" r:id="rId70" xr:uid="{690F133B-3296-405E-857C-64405DBD961E}"/>
    <hyperlink ref="J73" r:id="rId71" xr:uid="{8A3812F6-C4D5-4906-8234-DF75128D1A53}"/>
    <hyperlink ref="J74" r:id="rId72" xr:uid="{1FA6E70A-5627-4EE6-9110-F0000E3C627D}"/>
    <hyperlink ref="J75" r:id="rId73" xr:uid="{7C88F39D-7D08-4681-9697-23393506E657}"/>
    <hyperlink ref="J76" r:id="rId74" xr:uid="{D20AA3B0-81EC-493A-8014-967786EDC3CA}"/>
    <hyperlink ref="J77" r:id="rId75" xr:uid="{424AA1B1-B531-4317-9C7A-A68CD92F7C14}"/>
    <hyperlink ref="J78" r:id="rId76" xr:uid="{AD14D971-94D3-43E9-AA08-5256CB7F609D}"/>
    <hyperlink ref="J79" r:id="rId77" xr:uid="{A6314996-BAB9-4069-A41B-3C9514E0256C}"/>
    <hyperlink ref="J80" r:id="rId78" xr:uid="{2097F3B7-7C56-4F01-9C22-55C80492A703}"/>
    <hyperlink ref="J81" r:id="rId79" xr:uid="{5AE29B91-E1EA-451C-B5EE-4B90CB58CF00}"/>
    <hyperlink ref="J82" r:id="rId80" xr:uid="{27CACFC2-534F-4CC6-AFE3-7D71E251DB56}"/>
    <hyperlink ref="J83" r:id="rId81" xr:uid="{26D6D66F-BA1C-4052-AC7D-5894BFDD225B}"/>
    <hyperlink ref="J84" r:id="rId82" xr:uid="{5DA10C51-2B65-4982-9CCF-26E3D571FBF3}"/>
    <hyperlink ref="J85" r:id="rId83" xr:uid="{EAB999C1-5D31-4A02-A80F-366212F77DA8}"/>
    <hyperlink ref="J86" r:id="rId84" xr:uid="{06496842-2730-48A4-891E-889191F34F8E}"/>
    <hyperlink ref="J87" r:id="rId85" xr:uid="{7CE4B1CD-C745-4D83-B300-D5F2DB6B29D6}"/>
    <hyperlink ref="J88" r:id="rId86" xr:uid="{7B6ABD9D-FFA1-41DB-834A-FAC454FDC9A1}"/>
    <hyperlink ref="J89" r:id="rId87" xr:uid="{114649D9-4C2C-4335-8DE5-CAF34DF89FE7}"/>
    <hyperlink ref="J90" r:id="rId88" xr:uid="{5E30E60D-6566-4517-9AFE-CE4B93042E56}"/>
    <hyperlink ref="J91" r:id="rId89" xr:uid="{8C20794D-42D3-4160-B397-485C3498DBF4}"/>
    <hyperlink ref="J92" r:id="rId90" xr:uid="{8F447F3F-1829-4FC1-92A7-E32463143854}"/>
    <hyperlink ref="J93" r:id="rId91" xr:uid="{217F51F7-9C45-4C45-9546-ACBD2D5821DE}"/>
    <hyperlink ref="J94" r:id="rId92" xr:uid="{C6404193-07A6-474C-B718-FDA978B671A4}"/>
    <hyperlink ref="J95" r:id="rId93" xr:uid="{761AAC8E-B680-4349-97A4-621B927E5F27}"/>
    <hyperlink ref="J96" r:id="rId94" xr:uid="{EB7908BE-3381-4960-A0A6-1E71A96AA4B9}"/>
    <hyperlink ref="J97" r:id="rId95" xr:uid="{8BF332A9-05C8-4EA8-B19C-F53D38406D6B}"/>
    <hyperlink ref="J98" r:id="rId96" xr:uid="{16542FDE-94BB-401B-996F-50165CDC63C6}"/>
    <hyperlink ref="J99" r:id="rId97" xr:uid="{556C6F8C-69A4-4B25-A77C-56EA2EB735AD}"/>
    <hyperlink ref="J100" r:id="rId98" xr:uid="{A66EEA80-B543-4799-AA61-BFAB68A4DDDB}"/>
    <hyperlink ref="J101" r:id="rId99" xr:uid="{4D7385BE-70E6-40D2-8785-BE20D184B3E4}"/>
    <hyperlink ref="J102" r:id="rId100" xr:uid="{B5AFAEB5-D7FB-4A4D-9853-7CCC4F848242}"/>
    <hyperlink ref="J103" r:id="rId101" xr:uid="{6431D631-B873-45EC-9782-1E18EA760D4F}"/>
    <hyperlink ref="J104" r:id="rId102" xr:uid="{0B4A520C-3D83-46C2-A3D3-AE8FADD235D6}"/>
    <hyperlink ref="J105" r:id="rId103" xr:uid="{7C9A9EE4-CE0D-4F24-85BE-1DB2A9682DFC}"/>
    <hyperlink ref="J106" r:id="rId104" xr:uid="{F84A3374-491C-40CC-90ED-1C697571A215}"/>
    <hyperlink ref="J107" r:id="rId105" xr:uid="{8A0F2B92-2A8C-4DAA-A1AF-DBDA30457A59}"/>
    <hyperlink ref="J108" r:id="rId106" xr:uid="{43768F71-B712-46BC-8D46-4F3D195B0ED4}"/>
    <hyperlink ref="J109" r:id="rId107" xr:uid="{454FF1C0-1CF5-4F0F-B6EB-8758307DCE6D}"/>
    <hyperlink ref="J110" r:id="rId108" xr:uid="{27799E9D-D46F-4A14-A3F5-EFCA90C390CE}"/>
    <hyperlink ref="J111" r:id="rId109" xr:uid="{FB5A1D02-AFAC-4B98-A5A5-3BAEA583E244}"/>
    <hyperlink ref="J112" r:id="rId110" xr:uid="{F0D8C911-77BE-41A8-9C23-54B6BD5DF77E}"/>
    <hyperlink ref="J113" r:id="rId111" xr:uid="{06209E48-51B8-47E7-9E14-B01D0D926DEB}"/>
    <hyperlink ref="J114" r:id="rId112" xr:uid="{09F1CF75-8582-4AE5-9BC6-B6DCE70351EA}"/>
    <hyperlink ref="J115" r:id="rId113" xr:uid="{8C931689-614D-4F6B-A8D4-BC240F90B1F5}"/>
    <hyperlink ref="J116" r:id="rId114" xr:uid="{07A3988E-8E61-46EE-9162-DD8FEFA6B9E2}"/>
    <hyperlink ref="J117" r:id="rId115" xr:uid="{7D5B4FEA-1C4E-41C8-8D27-9A4B9118BF51}"/>
    <hyperlink ref="J118" r:id="rId116" xr:uid="{CBBEC2AC-8567-4A17-A3E8-8A4956943587}"/>
    <hyperlink ref="J119" r:id="rId117" xr:uid="{CCB7B15A-B5BE-4EAD-B272-E5D19627B67D}"/>
    <hyperlink ref="J120" r:id="rId118" xr:uid="{CD7B921F-A648-4427-BE4B-8C8CEAE89AF4}"/>
    <hyperlink ref="J121" r:id="rId119" xr:uid="{926CD2D6-3A92-4926-B643-AB3B0E38D9FD}"/>
    <hyperlink ref="J122" r:id="rId120" xr:uid="{A0D05BE4-26E2-408F-962C-D477792CE7CD}"/>
    <hyperlink ref="J123" r:id="rId121" xr:uid="{071358A8-B526-40E2-8E71-57AEBCA295E9}"/>
    <hyperlink ref="J124" r:id="rId122" xr:uid="{4CE7D831-64F4-4A7C-84A1-02F3FEE7C5C7}"/>
    <hyperlink ref="J125" r:id="rId123" xr:uid="{D02CA604-8AC0-41A9-A040-F4E3A72F96FA}"/>
    <hyperlink ref="J126" r:id="rId124" xr:uid="{D3DA966F-4B9B-4208-A262-A4576FB06171}"/>
    <hyperlink ref="J127" r:id="rId125" xr:uid="{DD507946-9E9E-4199-893A-0D04AF30E266}"/>
    <hyperlink ref="J128" r:id="rId126" xr:uid="{0F86E038-125E-431C-A625-2FFD934212D4}"/>
    <hyperlink ref="J129" r:id="rId127" xr:uid="{9C9D62D3-BB70-41C4-9B6C-487B8E9E3EAC}"/>
    <hyperlink ref="J130" r:id="rId128" xr:uid="{21378E88-61EA-45E4-B930-5B1DD67E9228}"/>
    <hyperlink ref="J131" r:id="rId129" xr:uid="{83F0344B-72C7-4C56-9829-0FFF7FD6621B}"/>
    <hyperlink ref="J132" r:id="rId130" xr:uid="{59A37191-74D1-41A6-85AA-C352B08896A1}"/>
    <hyperlink ref="J133" r:id="rId131" xr:uid="{73280066-C2DB-45AB-AA32-CC6362033A08}"/>
    <hyperlink ref="J134" r:id="rId132" xr:uid="{5CD64775-1E7A-4FB6-A0A0-7401C8A4CCB8}"/>
    <hyperlink ref="J135" r:id="rId133" xr:uid="{74A9C1D3-021C-42F0-ACB3-BB02DCC23B3C}"/>
    <hyperlink ref="J136" r:id="rId134" xr:uid="{D2887014-6DFE-4D1C-A593-12026AD24022}"/>
    <hyperlink ref="J137" r:id="rId135" xr:uid="{7591F129-966F-40F7-9E23-379D699B05B0}"/>
    <hyperlink ref="J138" r:id="rId136" xr:uid="{50953E75-74F7-416E-8A42-BAD75BE2F4EA}"/>
    <hyperlink ref="J139" r:id="rId137" xr:uid="{88BEEC52-F0D5-4BF7-9F9C-9BF742669D8E}"/>
    <hyperlink ref="J140" r:id="rId138" xr:uid="{F442E733-6AA6-4BD3-A7AD-456649D113BB}"/>
    <hyperlink ref="J141" r:id="rId139" xr:uid="{4437CC34-A8F7-495B-8E8C-75A31E488D77}"/>
    <hyperlink ref="J142" r:id="rId140" xr:uid="{12C6BBA9-9236-4CB4-8372-04F9278781E4}"/>
    <hyperlink ref="J143" r:id="rId141" xr:uid="{0D543A72-6E18-40A8-9D6C-9CE61B615B4B}"/>
    <hyperlink ref="J144" r:id="rId142" xr:uid="{9F6F87AF-A400-43B6-8C1A-145BF92E5D79}"/>
    <hyperlink ref="J145" r:id="rId143" xr:uid="{559FC297-01FB-431D-B56A-8BE6509AF630}"/>
    <hyperlink ref="J146" r:id="rId144" xr:uid="{61EA9E04-4D38-4E90-A68D-C581AFFC88FB}"/>
    <hyperlink ref="J147" r:id="rId145" xr:uid="{C8A809B0-D8A2-46F7-8CF8-A1D7DDAF81E4}"/>
    <hyperlink ref="J148" r:id="rId146" xr:uid="{51C3221C-AFD2-4BAB-BFD8-E0E94D0162DB}"/>
    <hyperlink ref="J149" r:id="rId147" xr:uid="{97F674A2-B511-4802-B06F-F302B753D960}"/>
    <hyperlink ref="J150" r:id="rId148" xr:uid="{D5C07FA2-9904-43C8-9D2C-7ED7D81EBBD3}"/>
    <hyperlink ref="J151" r:id="rId149" xr:uid="{69679898-B9B8-43FA-A248-73AFCC92716D}"/>
    <hyperlink ref="J152" r:id="rId150" xr:uid="{1E5F73D0-BCD5-4AB6-B06D-226B90674D27}"/>
    <hyperlink ref="J153" r:id="rId151" xr:uid="{6B8DE17D-AD84-4AF8-B902-E55CACE02FC3}"/>
    <hyperlink ref="J154" r:id="rId152" xr:uid="{E3BE8A34-6D60-4F10-AA1F-A741B8ECDB29}"/>
    <hyperlink ref="J155" r:id="rId153" xr:uid="{00EEF540-C2AB-42D0-872E-B51F557C9D92}"/>
    <hyperlink ref="J156" r:id="rId154" xr:uid="{7DC5490C-85D2-468B-9EF1-30FAF1AFC71A}"/>
    <hyperlink ref="J157" r:id="rId155" xr:uid="{F66C6D77-B62A-460B-A0A3-DDAA4A246B13}"/>
    <hyperlink ref="J158" r:id="rId156" xr:uid="{F4F649E5-51C1-4B5A-821A-47291C3314E3}"/>
    <hyperlink ref="J159" r:id="rId157" xr:uid="{D7A3476D-DFCD-4E3A-92FC-645253E4993C}"/>
    <hyperlink ref="J160" r:id="rId158" xr:uid="{932D3135-9374-4255-8D5D-F77CA701BB62}"/>
    <hyperlink ref="J161" r:id="rId159" xr:uid="{A9D2CF1B-C03C-4C79-9016-0F2E80E6F567}"/>
    <hyperlink ref="J162" r:id="rId160" xr:uid="{C945C1D4-F854-4FE3-9017-4656D47D2644}"/>
    <hyperlink ref="J163" r:id="rId161" xr:uid="{74E78CBF-6702-4966-B5B2-81E252E35413}"/>
    <hyperlink ref="J164" r:id="rId162" xr:uid="{B64D496D-C039-4E14-9A99-03D377310E60}"/>
    <hyperlink ref="J165" r:id="rId163" xr:uid="{35E573E1-454F-4B5E-BBC0-2A034D1B2740}"/>
    <hyperlink ref="J166" r:id="rId164" xr:uid="{D337934B-4884-4C93-92C7-D8C70179E32F}"/>
    <hyperlink ref="J167" r:id="rId165" xr:uid="{25B06893-AB7E-4C24-899C-6B98FA2AECF4}"/>
    <hyperlink ref="J168" r:id="rId166" xr:uid="{9D9A3BF1-C2E1-4A9D-9677-838F83187715}"/>
    <hyperlink ref="J169" r:id="rId167" xr:uid="{2F3A5C78-19FB-4021-86E8-B9C7D70D7C66}"/>
    <hyperlink ref="J170" r:id="rId168" xr:uid="{ADD6082B-F7E3-44DF-867D-F86E6C2E9740}"/>
    <hyperlink ref="J171" r:id="rId169" xr:uid="{EE1C0285-78BB-410F-9A27-5E3C6618354A}"/>
    <hyperlink ref="J172" r:id="rId170" xr:uid="{0758F05F-D096-4384-AFA0-5AE4DA96CC19}"/>
    <hyperlink ref="J173" r:id="rId171" xr:uid="{1F6495CB-74DD-4AA4-A9D6-C3DD242F4113}"/>
    <hyperlink ref="J174" r:id="rId172" xr:uid="{DB13A2C9-6792-4AC3-8648-FF61E6C2FE12}"/>
    <hyperlink ref="J175" r:id="rId173" xr:uid="{7A200457-6D8A-43C8-AE30-EECCAAB06CBD}"/>
    <hyperlink ref="J176" r:id="rId174" xr:uid="{21FACE13-7638-4524-AF01-F11695EA9642}"/>
    <hyperlink ref="J177" r:id="rId175" xr:uid="{EA43B5B1-5877-4513-8BE6-B2C06192118C}"/>
    <hyperlink ref="J178" r:id="rId176" xr:uid="{A779B190-0442-406C-8AE1-FF8D6C5ABBA3}"/>
    <hyperlink ref="J179" r:id="rId177" xr:uid="{6C16C18A-AFE8-46F3-B968-F7ADF33A3FCB}"/>
    <hyperlink ref="J180" r:id="rId178" xr:uid="{DECCD1BD-AF1D-4E51-990E-F07A28D6CE81}"/>
    <hyperlink ref="J181" r:id="rId179" xr:uid="{9DB10800-56BB-43EA-830D-1625464BF046}"/>
    <hyperlink ref="J182" r:id="rId180" xr:uid="{4B33DA92-2FBF-4C6E-8363-ED7B3011224F}"/>
    <hyperlink ref="J183" r:id="rId181" xr:uid="{91C2EAE1-9D89-4F67-BDB1-2B45217F2AD4}"/>
    <hyperlink ref="J184" r:id="rId182" xr:uid="{E37F6BA2-6891-4AED-9F94-F2A6B4F37A05}"/>
    <hyperlink ref="J185" r:id="rId183" xr:uid="{63F27067-C9A3-4D79-BCBD-8DFE08C200C2}"/>
    <hyperlink ref="J186" r:id="rId184" xr:uid="{00A7A656-68DC-41F5-A990-BE145D7D67A2}"/>
    <hyperlink ref="J187" r:id="rId185" xr:uid="{9FBB3C66-70E4-434A-8656-0776CCEE24B3}"/>
    <hyperlink ref="J188" r:id="rId186" xr:uid="{3F5DB027-FFA7-4054-937B-3674972D9D0B}"/>
    <hyperlink ref="J189" r:id="rId187" xr:uid="{D8EBDA3D-406A-4921-9A9A-DF58EE8F53CB}"/>
    <hyperlink ref="J190" r:id="rId188" xr:uid="{5D3EE174-4DC0-493D-9A1C-D1D3FE6BFB2C}"/>
    <hyperlink ref="J191" r:id="rId189" xr:uid="{17632A1A-D549-4CAF-9B00-CB840572EE4F}"/>
    <hyperlink ref="J192" r:id="rId190" xr:uid="{42ABF25F-474B-4E5C-B52D-712927B2BFC1}"/>
    <hyperlink ref="J193" r:id="rId191" xr:uid="{230EAFB2-DA19-4F0D-B019-F4FA614CB77F}"/>
    <hyperlink ref="J194" r:id="rId192" xr:uid="{CD752789-EBFE-4CA3-AD57-B67BFBA239DD}"/>
    <hyperlink ref="J195" r:id="rId193" xr:uid="{37C72511-1C58-48A8-8341-CE6A89635C34}"/>
    <hyperlink ref="J196" r:id="rId194" xr:uid="{E61652EC-94DE-4702-8E80-1975D0EB0B8B}"/>
    <hyperlink ref="J197" r:id="rId195" xr:uid="{DA846B03-BBA5-4663-8D15-74F1C5563586}"/>
    <hyperlink ref="J198" r:id="rId196" xr:uid="{C31318F1-BE22-49A7-8F7F-FD7FD964FBD7}"/>
    <hyperlink ref="J199" r:id="rId197" xr:uid="{A74EA9CC-8616-4473-A6A1-72DD86FA272D}"/>
    <hyperlink ref="J200" r:id="rId198" xr:uid="{1263643A-1ED6-4167-8803-1D3EDBE01E85}"/>
    <hyperlink ref="J201" r:id="rId199" xr:uid="{5C73E95C-679E-4345-833D-358FDC723352}"/>
    <hyperlink ref="J202" r:id="rId200" xr:uid="{A2561440-64E4-4DFB-9683-7DCAA15AA68A}"/>
    <hyperlink ref="J203" r:id="rId201" xr:uid="{D937EAA4-8F75-455A-805A-DF01C715715C}"/>
    <hyperlink ref="J204" r:id="rId202" xr:uid="{7BB71AE6-A2F2-4C87-B44C-6D1134775DA5}"/>
    <hyperlink ref="J205" r:id="rId203" xr:uid="{7C7F938F-BAFB-4D47-B07F-6AB0875F7D2A}"/>
    <hyperlink ref="J206" r:id="rId204" xr:uid="{B9A09736-790F-4298-B372-A7CF77BEF9D4}"/>
    <hyperlink ref="J207" r:id="rId205" xr:uid="{A47B2FCA-9C7E-4913-BFA5-808AE8EA487E}"/>
    <hyperlink ref="J208" r:id="rId206" xr:uid="{D0008E0D-B715-44E0-9CD8-A067E8B86665}"/>
    <hyperlink ref="J209" r:id="rId207" xr:uid="{AA38C40D-57A4-47AF-BA63-22408450CAF6}"/>
    <hyperlink ref="J210" r:id="rId208" xr:uid="{35156FF1-8C4D-41D7-9924-563D35B8A445}"/>
    <hyperlink ref="J211" r:id="rId209" xr:uid="{4DD42FC2-6B48-4836-8ED3-6BC6804B5C15}"/>
    <hyperlink ref="J212" r:id="rId210" xr:uid="{C70AE71F-416A-44C8-BD39-922D46B9FCBF}"/>
    <hyperlink ref="J213" r:id="rId211" xr:uid="{EF2A68B2-8EEB-4DEF-97CA-60EC238C7E13}"/>
    <hyperlink ref="J214" r:id="rId212" xr:uid="{A996B87F-2BAB-4703-BF40-C782C29D44C2}"/>
    <hyperlink ref="J215" r:id="rId213" xr:uid="{BE85BC1B-C715-4B32-9DB2-B130367BA38A}"/>
    <hyperlink ref="J216" r:id="rId214" xr:uid="{B746E784-E27A-4E10-8A11-C274B047382E}"/>
    <hyperlink ref="J217" r:id="rId215" xr:uid="{22DF7BFB-5BC7-43C8-B7B4-2485E313D62D}"/>
    <hyperlink ref="J218" r:id="rId216" xr:uid="{864233AC-5D4D-42DE-9C0C-3843B823241B}"/>
    <hyperlink ref="J219" r:id="rId217" xr:uid="{78BD0A12-13FC-426B-AE2F-D4F59ABAC774}"/>
    <hyperlink ref="J220" r:id="rId218" xr:uid="{70109DB9-433E-41B7-B1B3-A4EFDAB18D54}"/>
  </hyperlinks>
  <pageMargins left="0.7" right="0.7" top="0.75" bottom="0.75" header="0.3" footer="0.3"/>
  <drawing r:id="rId21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</vt:i4>
      </vt:variant>
    </vt:vector>
  </HeadingPairs>
  <TitlesOfParts>
    <vt:vector size="11" baseType="lpstr">
      <vt:lpstr>Merkmale</vt:lpstr>
      <vt:lpstr>Kantone</vt:lpstr>
      <vt:lpstr>Gemeinden</vt:lpstr>
      <vt:lpstr>Liste 1</vt:lpstr>
      <vt:lpstr>Liste 2</vt:lpstr>
      <vt:lpstr>Liste 3</vt:lpstr>
      <vt:lpstr>Liste 4</vt:lpstr>
      <vt:lpstr>Liste 5</vt:lpstr>
      <vt:lpstr>Liste 6</vt:lpstr>
      <vt:lpstr>'Liste 5'!_FilterDatabase</vt:lpstr>
      <vt:lpstr>'Liste 6'!_FilterDatabase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Vieille David BFS</dc:creator>
  <cp:lastModifiedBy>Ahles Gérald BFS</cp:lastModifiedBy>
  <dcterms:created xsi:type="dcterms:W3CDTF">2022-02-14T05:31:54Z</dcterms:created>
  <dcterms:modified xsi:type="dcterms:W3CDTF">2024-03-25T07:11:43Z</dcterms:modified>
</cp:coreProperties>
</file>